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3TC1 2024-2025\SOẠN BÀI\KẾ HOẠCH CÁC CHỦ ĐỀ\"/>
    </mc:Choice>
  </mc:AlternateContent>
  <xr:revisionPtr revIDLastSave="0" documentId="13_ncr:1_{D223E6C1-D5E3-408E-9A90-41B683EC0B13}" xr6:coauthVersionLast="36" xr6:coauthVersionMax="36" xr10:uidLastSave="{00000000-0000-0000-0000-000000000000}"/>
  <bookViews>
    <workbookView xWindow="0" yWindow="0" windowWidth="15345" windowHeight="4470" firstSheet="1" activeTab="1" xr2:uid="{00000000-000D-0000-FFFF-FFFF00000000}"/>
  </bookViews>
  <sheets>
    <sheet name="SGV" sheetId="41" state="veryHidden" r:id="rId1"/>
    <sheet name="KẾ HOẠCH CĐ ĐỘNG VẬT" sheetId="45" r:id="rId2"/>
  </sheets>
  <definedNames>
    <definedName name="_xlnm._FilterDatabase" localSheetId="1" hidden="1">'KẾ HOẠCH CĐ ĐỘNG VẬT'!$A$4:$OA$771</definedName>
    <definedName name="_xlnm.Print_Area" localSheetId="1">'KẾ HOẠCH CĐ ĐỘNG VẬT'!$A$1:$DM$786</definedName>
    <definedName name="_xlnm.Print_Titles" localSheetId="1">'KẾ HOẠCH CĐ ĐỘNG VẬT'!$3:$6</definedName>
  </definedNames>
  <calcPr calcId="179021"/>
</workbook>
</file>

<file path=xl/calcChain.xml><?xml version="1.0" encoding="utf-8"?>
<calcChain xmlns="http://schemas.openxmlformats.org/spreadsheetml/2006/main">
  <c r="CW746" i="45" l="1"/>
  <c r="CX746" i="45"/>
  <c r="CV746" i="45"/>
  <c r="CX763" i="45"/>
  <c r="CW750" i="45"/>
  <c r="CX750" i="45"/>
  <c r="CW751" i="45"/>
  <c r="CX751" i="45"/>
  <c r="CW752" i="45"/>
  <c r="CX752" i="45"/>
  <c r="CW753" i="45"/>
  <c r="CX753" i="45"/>
  <c r="CW754" i="45"/>
  <c r="CX754" i="45"/>
  <c r="CW755" i="45"/>
  <c r="CX755" i="45"/>
  <c r="CW756" i="45"/>
  <c r="CX756" i="45"/>
  <c r="CV756" i="45"/>
  <c r="CV755" i="45"/>
  <c r="CV754" i="45"/>
  <c r="CV753" i="45"/>
  <c r="CV752" i="45"/>
  <c r="CV751" i="45"/>
  <c r="CV750" i="45"/>
  <c r="CW748" i="45"/>
  <c r="CX748" i="45"/>
  <c r="CV748" i="45"/>
  <c r="CW747" i="45"/>
  <c r="CX747" i="45"/>
  <c r="CV747" i="45"/>
  <c r="CW745" i="45"/>
  <c r="CX745" i="45"/>
  <c r="CV745" i="45"/>
  <c r="CX764" i="45" l="1"/>
  <c r="CW764" i="45"/>
  <c r="CV764" i="45"/>
  <c r="CW763" i="45"/>
  <c r="CV763" i="45"/>
  <c r="CX762" i="45"/>
  <c r="CW762" i="45"/>
  <c r="CV762" i="45"/>
  <c r="CX761" i="45"/>
  <c r="CW761" i="45"/>
  <c r="CV761" i="45"/>
  <c r="CX760" i="45"/>
  <c r="CW760" i="45"/>
  <c r="CV760" i="45"/>
  <c r="CX758" i="45"/>
  <c r="CW758" i="45"/>
  <c r="CV758" i="45"/>
  <c r="CX757" i="45"/>
  <c r="CW757" i="45"/>
  <c r="CV757" i="45"/>
  <c r="CX744" i="45"/>
  <c r="CW744" i="45"/>
  <c r="CV744" i="45"/>
  <c r="CW759" i="45" l="1"/>
  <c r="CW749" i="45" s="1"/>
  <c r="CX743" i="45"/>
  <c r="CV759" i="45"/>
  <c r="CV749" i="45" s="1"/>
  <c r="CV743" i="45"/>
  <c r="CX759" i="45"/>
  <c r="CX749" i="45" s="1"/>
  <c r="CW743" i="45"/>
  <c r="BR765" i="45" l="1"/>
  <c r="BS765" i="45"/>
  <c r="BT765" i="45"/>
  <c r="BU765" i="45"/>
  <c r="BV765" i="45"/>
  <c r="BW765" i="45"/>
  <c r="BX765" i="45"/>
  <c r="BY765" i="45"/>
  <c r="BZ765" i="45"/>
  <c r="CA765" i="45"/>
  <c r="CB765" i="45"/>
  <c r="CC765" i="45"/>
  <c r="CD765" i="45"/>
  <c r="CE765" i="45"/>
  <c r="CF765" i="45"/>
  <c r="CG765" i="45"/>
  <c r="CH765" i="45"/>
  <c r="CI765" i="45"/>
  <c r="CJ765" i="45"/>
  <c r="CK765" i="45"/>
  <c r="BR766" i="45"/>
  <c r="BS766" i="45"/>
  <c r="BT766" i="45"/>
  <c r="BU766" i="45"/>
  <c r="BV766" i="45"/>
  <c r="BW766" i="45"/>
  <c r="BX766" i="45"/>
  <c r="BY766" i="45"/>
  <c r="BZ766" i="45"/>
  <c r="CA766" i="45"/>
  <c r="CB766" i="45"/>
  <c r="CC766" i="45"/>
  <c r="CD766" i="45"/>
  <c r="CE766" i="45"/>
  <c r="CF766" i="45"/>
  <c r="CG766" i="45"/>
  <c r="CH766" i="45"/>
  <c r="CI766" i="45"/>
  <c r="CJ766" i="45"/>
  <c r="CK766" i="45"/>
  <c r="BR767" i="45"/>
  <c r="BS767" i="45"/>
  <c r="BT767" i="45"/>
  <c r="BU767" i="45"/>
  <c r="BV767" i="45"/>
  <c r="BW767" i="45"/>
  <c r="BX767" i="45"/>
  <c r="BY767" i="45"/>
  <c r="BZ767" i="45"/>
  <c r="CA767" i="45"/>
  <c r="CB767" i="45"/>
  <c r="CC767" i="45"/>
  <c r="CD767" i="45"/>
  <c r="CE767" i="45"/>
  <c r="CF767" i="45"/>
  <c r="CG767" i="45"/>
  <c r="CH767" i="45"/>
  <c r="CI767" i="45"/>
  <c r="CJ767" i="45"/>
  <c r="CK767" i="45"/>
  <c r="BR768" i="45"/>
  <c r="BS768" i="45"/>
  <c r="BT768" i="45"/>
  <c r="BU768" i="45"/>
  <c r="BV768" i="45"/>
  <c r="BW768" i="45"/>
  <c r="BX768" i="45"/>
  <c r="BY768" i="45"/>
  <c r="BZ768" i="45"/>
  <c r="CA768" i="45"/>
  <c r="CB768" i="45"/>
  <c r="CC768" i="45"/>
  <c r="CD768" i="45"/>
  <c r="CE768" i="45"/>
  <c r="CF768" i="45"/>
  <c r="CG768" i="45"/>
  <c r="CH768" i="45"/>
  <c r="CI768" i="45"/>
  <c r="CJ768" i="45"/>
  <c r="CK768" i="45"/>
  <c r="BQ768" i="45"/>
  <c r="BQ767" i="45"/>
  <c r="BQ766" i="45"/>
  <c r="BQ765" i="45"/>
  <c r="CR730" i="45" l="1"/>
  <c r="CP730" i="45"/>
  <c r="CN730" i="45"/>
  <c r="CL730" i="45"/>
  <c r="CR719" i="45"/>
  <c r="CP719" i="45"/>
  <c r="CN719" i="45"/>
  <c r="CL719" i="45"/>
  <c r="CR707" i="45"/>
  <c r="CP707" i="45"/>
  <c r="CN707" i="45"/>
  <c r="CL707" i="45"/>
  <c r="CR705" i="45"/>
  <c r="CP705" i="45"/>
  <c r="CN705" i="45"/>
  <c r="CL705" i="45"/>
  <c r="CR695" i="45"/>
  <c r="CP695" i="45"/>
  <c r="CN695" i="45"/>
  <c r="CL695" i="45"/>
  <c r="CR686" i="45"/>
  <c r="CP686" i="45"/>
  <c r="CN686" i="45"/>
  <c r="CL686" i="45"/>
  <c r="CR674" i="45"/>
  <c r="CP674" i="45"/>
  <c r="CN674" i="45"/>
  <c r="CL674" i="45"/>
  <c r="CR665" i="45"/>
  <c r="CP665" i="45"/>
  <c r="CN665" i="45"/>
  <c r="CL665" i="45"/>
  <c r="CR654" i="45"/>
  <c r="CP654" i="45"/>
  <c r="CN654" i="45"/>
  <c r="CL654" i="45"/>
  <c r="CR641" i="45"/>
  <c r="CP641" i="45"/>
  <c r="CN641" i="45"/>
  <c r="CL641" i="45"/>
  <c r="CR629" i="45"/>
  <c r="CP629" i="45"/>
  <c r="CN629" i="45"/>
  <c r="CL629" i="45"/>
  <c r="CR614" i="45"/>
  <c r="CP614" i="45"/>
  <c r="CN614" i="45"/>
  <c r="CL614" i="45"/>
  <c r="CR603" i="45"/>
  <c r="CP603" i="45"/>
  <c r="CN603" i="45"/>
  <c r="CL603" i="45"/>
  <c r="CR595" i="45"/>
  <c r="CP595" i="45"/>
  <c r="CN595" i="45"/>
  <c r="CL595" i="45"/>
  <c r="CR566" i="45"/>
  <c r="CP566" i="45"/>
  <c r="CN566" i="45"/>
  <c r="CL566" i="45"/>
  <c r="CR563" i="45"/>
  <c r="CP563" i="45"/>
  <c r="CN563" i="45"/>
  <c r="CL563" i="45"/>
  <c r="CR549" i="45"/>
  <c r="CP549" i="45"/>
  <c r="CN549" i="45"/>
  <c r="CL549" i="45"/>
  <c r="CR548" i="45"/>
  <c r="CP548" i="45"/>
  <c r="CN548" i="45"/>
  <c r="CL548" i="45"/>
  <c r="CR540" i="45"/>
  <c r="CP540" i="45"/>
  <c r="CN540" i="45"/>
  <c r="CL540" i="45"/>
  <c r="CR538" i="45"/>
  <c r="CP538" i="45"/>
  <c r="CN538" i="45"/>
  <c r="CL538" i="45"/>
  <c r="CR537" i="45"/>
  <c r="CP537" i="45"/>
  <c r="CN537" i="45"/>
  <c r="CL537" i="45"/>
  <c r="CR529" i="45"/>
  <c r="CP529" i="45"/>
  <c r="CN529" i="45"/>
  <c r="CL529" i="45"/>
  <c r="CR518" i="45"/>
  <c r="CP518" i="45"/>
  <c r="CN518" i="45"/>
  <c r="CL518" i="45"/>
  <c r="CR501" i="45"/>
  <c r="CP501" i="45"/>
  <c r="CN501" i="45"/>
  <c r="CL501" i="45"/>
  <c r="CR492" i="45"/>
  <c r="CP492" i="45"/>
  <c r="CN492" i="45"/>
  <c r="CL492" i="45"/>
  <c r="CR473" i="45"/>
  <c r="CP473" i="45"/>
  <c r="CN473" i="45"/>
  <c r="CL473" i="45"/>
  <c r="CR457" i="45"/>
  <c r="CP457" i="45"/>
  <c r="CN457" i="45"/>
  <c r="CL457" i="45"/>
  <c r="CR448" i="45"/>
  <c r="CP448" i="45"/>
  <c r="CN448" i="45"/>
  <c r="CL448" i="45"/>
  <c r="CR437" i="45"/>
  <c r="CP437" i="45"/>
  <c r="CN437" i="45"/>
  <c r="CL437" i="45"/>
  <c r="CR421" i="45"/>
  <c r="CP421" i="45"/>
  <c r="CN421" i="45"/>
  <c r="CL421" i="45"/>
  <c r="CR419" i="45"/>
  <c r="CP419" i="45"/>
  <c r="CN419" i="45"/>
  <c r="CL419" i="45"/>
  <c r="CR396" i="45"/>
  <c r="CP396" i="45"/>
  <c r="CN396" i="45"/>
  <c r="CL396" i="45"/>
  <c r="CR384" i="45"/>
  <c r="CP384" i="45"/>
  <c r="CN384" i="45"/>
  <c r="CL384" i="45"/>
  <c r="CR352" i="45"/>
  <c r="CP352" i="45"/>
  <c r="CN352" i="45"/>
  <c r="CL352" i="45"/>
  <c r="CM352" i="45" l="1"/>
  <c r="CM384" i="45"/>
  <c r="CM396" i="45"/>
  <c r="CM419" i="45"/>
  <c r="CM421" i="45"/>
  <c r="CM437" i="45"/>
  <c r="CM448" i="45"/>
  <c r="CM457" i="45"/>
  <c r="CM473" i="45"/>
  <c r="CM492" i="45"/>
  <c r="CM501" i="45"/>
  <c r="CM518" i="45"/>
  <c r="CM529" i="45"/>
  <c r="CM537" i="45"/>
  <c r="CM538" i="45"/>
  <c r="CM540" i="45"/>
  <c r="CM548" i="45"/>
  <c r="CM549" i="45"/>
  <c r="CM563" i="45"/>
  <c r="CM566" i="45"/>
  <c r="CM595" i="45"/>
  <c r="CM603" i="45"/>
  <c r="CM614" i="45"/>
  <c r="CM629" i="45"/>
  <c r="CM641" i="45"/>
  <c r="CM654" i="45"/>
  <c r="CM665" i="45"/>
  <c r="CM674" i="45"/>
  <c r="CM686" i="45"/>
  <c r="CM695" i="45"/>
  <c r="CM705" i="45"/>
  <c r="CM707" i="45"/>
  <c r="CM719" i="45"/>
  <c r="CQ419" i="45"/>
  <c r="CQ457" i="45"/>
  <c r="CQ492" i="45"/>
  <c r="CQ501" i="45"/>
  <c r="CQ537" i="45"/>
  <c r="CQ538" i="45"/>
  <c r="CQ549" i="45"/>
  <c r="CQ595" i="45"/>
  <c r="CQ603" i="45"/>
  <c r="CQ614" i="45"/>
  <c r="CQ629" i="45"/>
  <c r="CQ641" i="45"/>
  <c r="CQ654" i="45"/>
  <c r="CQ665" i="45"/>
  <c r="CQ674" i="45"/>
  <c r="CQ686" i="45"/>
  <c r="CQ695" i="45"/>
  <c r="CQ705" i="45"/>
  <c r="CQ707" i="45"/>
  <c r="CQ719" i="45"/>
  <c r="CQ352" i="45"/>
  <c r="CQ384" i="45"/>
  <c r="CQ421" i="45"/>
  <c r="CQ448" i="45"/>
  <c r="CQ473" i="45"/>
  <c r="CQ518" i="45"/>
  <c r="CQ529" i="45"/>
  <c r="CQ540" i="45"/>
  <c r="CQ548" i="45"/>
  <c r="CQ563" i="45"/>
  <c r="CQ566" i="45"/>
  <c r="CO352" i="45"/>
  <c r="CS352" i="45"/>
  <c r="CO384" i="45"/>
  <c r="CS384" i="45"/>
  <c r="CO419" i="45"/>
  <c r="CS419" i="45"/>
  <c r="CO421" i="45"/>
  <c r="CS421" i="45"/>
  <c r="CO448" i="45"/>
  <c r="CS448" i="45"/>
  <c r="CO457" i="45"/>
  <c r="CS457" i="45"/>
  <c r="CO473" i="45"/>
  <c r="CS473" i="45"/>
  <c r="CO492" i="45"/>
  <c r="CS492" i="45"/>
  <c r="CO501" i="45"/>
  <c r="CS501" i="45"/>
  <c r="CO518" i="45"/>
  <c r="CS518" i="45"/>
  <c r="CO529" i="45"/>
  <c r="CS529" i="45"/>
  <c r="CO537" i="45"/>
  <c r="CS537" i="45"/>
  <c r="CO538" i="45"/>
  <c r="CS538" i="45"/>
  <c r="CO540" i="45"/>
  <c r="CS540" i="45"/>
  <c r="CO548" i="45"/>
  <c r="CS548" i="45"/>
  <c r="CO549" i="45"/>
  <c r="CS549" i="45"/>
  <c r="CO563" i="45"/>
  <c r="CS563" i="45"/>
  <c r="CO566" i="45"/>
  <c r="CS566" i="45"/>
  <c r="CO595" i="45"/>
  <c r="CS595" i="45"/>
  <c r="CO603" i="45"/>
  <c r="CS603" i="45"/>
  <c r="CO614" i="45"/>
  <c r="CS614" i="45"/>
  <c r="CO629" i="45"/>
  <c r="CS629" i="45"/>
  <c r="CO641" i="45"/>
  <c r="CS641" i="45"/>
  <c r="CO654" i="45"/>
  <c r="CS654" i="45"/>
  <c r="CO665" i="45"/>
  <c r="CS665" i="45"/>
  <c r="CO674" i="45"/>
  <c r="CS674" i="45"/>
  <c r="CO686" i="45"/>
  <c r="CS686" i="45"/>
  <c r="CO695" i="45"/>
  <c r="CS695" i="45"/>
  <c r="CO705" i="45"/>
  <c r="CS705" i="45"/>
  <c r="CO707" i="45"/>
  <c r="CS707" i="45"/>
  <c r="CO719" i="45"/>
  <c r="CS719" i="45"/>
  <c r="CO730" i="45"/>
  <c r="CM730" i="45"/>
  <c r="CQ730" i="45"/>
  <c r="CS730" i="45"/>
  <c r="CT730" i="45"/>
  <c r="CT719" i="45"/>
  <c r="CT707" i="45"/>
  <c r="CT705" i="45"/>
  <c r="CU705" i="45" s="1"/>
  <c r="CT695" i="45"/>
  <c r="CT686" i="45"/>
  <c r="CT674" i="45"/>
  <c r="CT665" i="45"/>
  <c r="CU665" i="45" s="1"/>
  <c r="CT654" i="45"/>
  <c r="CT641" i="45"/>
  <c r="CT629" i="45"/>
  <c r="CT614" i="45"/>
  <c r="CU614" i="45" s="1"/>
  <c r="CT603" i="45"/>
  <c r="CT595" i="45"/>
  <c r="CT566" i="45"/>
  <c r="CT563" i="45"/>
  <c r="CU563" i="45" s="1"/>
  <c r="CT549" i="45"/>
  <c r="CT548" i="45"/>
  <c r="CT540" i="45"/>
  <c r="CT538" i="45"/>
  <c r="CU538" i="45" s="1"/>
  <c r="CT537" i="45"/>
  <c r="CT529" i="45"/>
  <c r="CT518" i="45"/>
  <c r="CT501" i="45"/>
  <c r="CU501" i="45" s="1"/>
  <c r="CT492" i="45"/>
  <c r="CT473" i="45"/>
  <c r="CT457" i="45"/>
  <c r="CT448" i="45"/>
  <c r="CU448" i="45" s="1"/>
  <c r="CQ437" i="45"/>
  <c r="CO437" i="45"/>
  <c r="CS437" i="45"/>
  <c r="CT437" i="45"/>
  <c r="CT421" i="45"/>
  <c r="CT419" i="45"/>
  <c r="CQ396" i="45"/>
  <c r="CO396" i="45"/>
  <c r="CS396" i="45"/>
  <c r="CT396" i="45"/>
  <c r="CT384" i="45"/>
  <c r="CT352" i="45"/>
  <c r="CU352" i="45" s="1"/>
  <c r="CR347" i="45"/>
  <c r="CP347" i="45"/>
  <c r="CN347" i="45"/>
  <c r="CL347" i="45"/>
  <c r="CR336" i="45"/>
  <c r="CP336" i="45"/>
  <c r="CN336" i="45"/>
  <c r="CL336" i="45"/>
  <c r="CR301" i="45"/>
  <c r="CP301" i="45"/>
  <c r="CN301" i="45"/>
  <c r="CL301" i="45"/>
  <c r="CR282" i="45"/>
  <c r="CP282" i="45"/>
  <c r="CN282" i="45"/>
  <c r="CL282" i="45"/>
  <c r="CR268" i="45"/>
  <c r="CP268" i="45"/>
  <c r="CN268" i="45"/>
  <c r="CL268" i="45"/>
  <c r="CR245" i="45"/>
  <c r="CP245" i="45"/>
  <c r="CN245" i="45"/>
  <c r="CL245" i="45"/>
  <c r="CR240" i="45"/>
  <c r="CP240" i="45"/>
  <c r="CN240" i="45"/>
  <c r="CL240" i="45"/>
  <c r="CR214" i="45"/>
  <c r="CP214" i="45"/>
  <c r="CN214" i="45"/>
  <c r="CL214" i="45"/>
  <c r="CR208" i="45"/>
  <c r="CP208" i="45"/>
  <c r="CN208" i="45"/>
  <c r="CL208" i="45"/>
  <c r="CR207" i="45"/>
  <c r="CP207" i="45"/>
  <c r="CN207" i="45"/>
  <c r="CL207" i="45"/>
  <c r="CR202" i="45"/>
  <c r="CP202" i="45"/>
  <c r="CN202" i="45"/>
  <c r="CL202" i="45"/>
  <c r="CR199" i="45"/>
  <c r="CP199" i="45"/>
  <c r="CN199" i="45"/>
  <c r="CL199" i="45"/>
  <c r="CR195" i="45"/>
  <c r="CP195" i="45"/>
  <c r="CN195" i="45"/>
  <c r="CL195" i="45"/>
  <c r="CR191" i="45"/>
  <c r="CP191" i="45"/>
  <c r="CN191" i="45"/>
  <c r="CL191" i="45"/>
  <c r="CR187" i="45"/>
  <c r="CP187" i="45"/>
  <c r="CN187" i="45"/>
  <c r="CL187" i="45"/>
  <c r="CR182" i="45"/>
  <c r="CP182" i="45"/>
  <c r="CN182" i="45"/>
  <c r="CL182" i="45"/>
  <c r="CR175" i="45"/>
  <c r="CP175" i="45"/>
  <c r="CN175" i="45"/>
  <c r="CL175" i="45"/>
  <c r="CR164" i="45"/>
  <c r="CP164" i="45"/>
  <c r="CN164" i="45"/>
  <c r="CL164" i="45"/>
  <c r="CR144" i="45"/>
  <c r="CP144" i="45"/>
  <c r="CN144" i="45"/>
  <c r="CL144" i="45"/>
  <c r="CR149" i="45"/>
  <c r="CP149" i="45"/>
  <c r="CN149" i="45"/>
  <c r="CL149" i="45"/>
  <c r="CR139" i="45"/>
  <c r="CP139" i="45"/>
  <c r="CN139" i="45"/>
  <c r="CL139" i="45"/>
  <c r="CR131" i="45"/>
  <c r="CP131" i="45"/>
  <c r="CN131" i="45"/>
  <c r="CL131" i="45"/>
  <c r="CR127" i="45"/>
  <c r="CP127" i="45"/>
  <c r="CN127" i="45"/>
  <c r="CL127" i="45"/>
  <c r="CR122" i="45"/>
  <c r="CP122" i="45"/>
  <c r="CN122" i="45"/>
  <c r="CL122" i="45"/>
  <c r="CR119" i="45"/>
  <c r="CP119" i="45"/>
  <c r="CN119" i="45"/>
  <c r="CL119" i="45"/>
  <c r="CR98" i="45"/>
  <c r="CP98" i="45"/>
  <c r="CN98" i="45"/>
  <c r="CL98" i="45"/>
  <c r="CR95" i="45"/>
  <c r="CP95" i="45"/>
  <c r="CN95" i="45"/>
  <c r="CL95" i="45"/>
  <c r="CR85" i="45"/>
  <c r="CP85" i="45"/>
  <c r="CN85" i="45"/>
  <c r="CL85" i="45"/>
  <c r="CR81" i="45"/>
  <c r="CP81" i="45"/>
  <c r="CN81" i="45"/>
  <c r="CL81" i="45"/>
  <c r="CR75" i="45"/>
  <c r="CP75" i="45"/>
  <c r="CN75" i="45"/>
  <c r="CL75" i="45"/>
  <c r="CR64" i="45"/>
  <c r="CP64" i="45"/>
  <c r="CN64" i="45"/>
  <c r="CL64" i="45"/>
  <c r="CR30" i="45"/>
  <c r="CP30" i="45"/>
  <c r="CN30" i="45"/>
  <c r="CL30" i="45"/>
  <c r="CR28" i="45"/>
  <c r="CP28" i="45"/>
  <c r="CN28" i="45"/>
  <c r="CL28" i="45"/>
  <c r="CR27" i="45"/>
  <c r="CP27" i="45"/>
  <c r="CN27" i="45"/>
  <c r="CL27" i="45"/>
  <c r="CR26" i="45"/>
  <c r="CP26" i="45"/>
  <c r="CN26" i="45"/>
  <c r="CL26" i="45"/>
  <c r="CR11" i="45"/>
  <c r="CP11" i="45"/>
  <c r="CN11" i="45"/>
  <c r="CL11" i="45"/>
  <c r="CU419" i="45" l="1"/>
  <c r="CU473" i="45"/>
  <c r="CU529" i="45"/>
  <c r="CU548" i="45"/>
  <c r="CU595" i="45"/>
  <c r="CU641" i="45"/>
  <c r="CU719" i="45"/>
  <c r="CU686" i="45"/>
  <c r="CO27" i="45"/>
  <c r="CO28" i="45"/>
  <c r="CO30" i="45"/>
  <c r="CO64" i="45"/>
  <c r="CO75" i="45"/>
  <c r="CO81" i="45"/>
  <c r="CO85" i="45"/>
  <c r="CO95" i="45"/>
  <c r="CO98" i="45"/>
  <c r="CO119" i="45"/>
  <c r="CO122" i="45"/>
  <c r="CO127" i="45"/>
  <c r="CO131" i="45"/>
  <c r="CO139" i="45"/>
  <c r="CO149" i="45"/>
  <c r="CO144" i="45"/>
  <c r="CO164" i="45"/>
  <c r="CO175" i="45"/>
  <c r="CO182" i="45"/>
  <c r="CO187" i="45"/>
  <c r="CO191" i="45"/>
  <c r="CO195" i="45"/>
  <c r="CO199" i="45"/>
  <c r="CO202" i="45"/>
  <c r="CO207" i="45"/>
  <c r="CO208" i="45"/>
  <c r="CO214" i="45"/>
  <c r="CO240" i="45"/>
  <c r="CO245" i="45"/>
  <c r="CO268" i="45"/>
  <c r="CO282" i="45"/>
  <c r="CO301" i="45"/>
  <c r="CO336" i="45"/>
  <c r="CO347" i="45"/>
  <c r="CU384" i="45"/>
  <c r="CU421" i="45"/>
  <c r="CU457" i="45"/>
  <c r="CU492" i="45"/>
  <c r="CU518" i="45"/>
  <c r="CU537" i="45"/>
  <c r="CU540" i="45"/>
  <c r="CU549" i="45"/>
  <c r="CU566" i="45"/>
  <c r="CU603" i="45"/>
  <c r="CU629" i="45"/>
  <c r="CU654" i="45"/>
  <c r="CU674" i="45"/>
  <c r="CU695" i="45"/>
  <c r="CU707" i="45"/>
  <c r="CU730" i="45"/>
  <c r="CO26" i="45"/>
  <c r="CO11" i="45"/>
  <c r="CS11" i="45"/>
  <c r="CS28" i="45"/>
  <c r="CS30" i="45"/>
  <c r="CS26" i="45"/>
  <c r="CS27" i="45"/>
  <c r="CM11" i="45"/>
  <c r="CQ11" i="45"/>
  <c r="CM26" i="45"/>
  <c r="CQ26" i="45"/>
  <c r="CM27" i="45"/>
  <c r="CQ27" i="45"/>
  <c r="CM28" i="45"/>
  <c r="CQ28" i="45"/>
  <c r="CM30" i="45"/>
  <c r="CQ30" i="45"/>
  <c r="CM64" i="45"/>
  <c r="CQ64" i="45"/>
  <c r="CM75" i="45"/>
  <c r="CQ75" i="45"/>
  <c r="CM81" i="45"/>
  <c r="CQ81" i="45"/>
  <c r="CM85" i="45"/>
  <c r="CQ85" i="45"/>
  <c r="CM95" i="45"/>
  <c r="CQ95" i="45"/>
  <c r="CM98" i="45"/>
  <c r="CQ98" i="45"/>
  <c r="CM119" i="45"/>
  <c r="CQ119" i="45"/>
  <c r="CM122" i="45"/>
  <c r="CQ122" i="45"/>
  <c r="CM127" i="45"/>
  <c r="CQ127" i="45"/>
  <c r="CM131" i="45"/>
  <c r="CQ131" i="45"/>
  <c r="CM139" i="45"/>
  <c r="CQ139" i="45"/>
  <c r="CM149" i="45"/>
  <c r="CQ149" i="45"/>
  <c r="CM144" i="45"/>
  <c r="CQ144" i="45"/>
  <c r="CM164" i="45"/>
  <c r="CQ164" i="45"/>
  <c r="CM175" i="45"/>
  <c r="CQ175" i="45"/>
  <c r="CM182" i="45"/>
  <c r="CQ182" i="45"/>
  <c r="CM187" i="45"/>
  <c r="CQ187" i="45"/>
  <c r="CM191" i="45"/>
  <c r="CQ191" i="45"/>
  <c r="CM195" i="45"/>
  <c r="CQ195" i="45"/>
  <c r="CM199" i="45"/>
  <c r="CQ199" i="45"/>
  <c r="CM202" i="45"/>
  <c r="CQ202" i="45"/>
  <c r="CM207" i="45"/>
  <c r="CQ207" i="45"/>
  <c r="CM208" i="45"/>
  <c r="CQ208" i="45"/>
  <c r="CM214" i="45"/>
  <c r="CQ214" i="45"/>
  <c r="CM240" i="45"/>
  <c r="CQ240" i="45"/>
  <c r="CM245" i="45"/>
  <c r="CQ245" i="45"/>
  <c r="CM268" i="45"/>
  <c r="CQ268" i="45"/>
  <c r="CM282" i="45"/>
  <c r="CQ282" i="45"/>
  <c r="CM301" i="45"/>
  <c r="CQ301" i="45"/>
  <c r="CM336" i="45"/>
  <c r="CQ336" i="45"/>
  <c r="CM347" i="45"/>
  <c r="CQ347" i="45"/>
  <c r="CU396" i="45"/>
  <c r="CU437" i="45"/>
  <c r="CS64" i="45"/>
  <c r="CS75" i="45"/>
  <c r="CS81" i="45"/>
  <c r="CS85" i="45"/>
  <c r="CS95" i="45"/>
  <c r="CS98" i="45"/>
  <c r="CS119" i="45"/>
  <c r="CS122" i="45"/>
  <c r="CS127" i="45"/>
  <c r="CS131" i="45"/>
  <c r="CS139" i="45"/>
  <c r="CS149" i="45"/>
  <c r="CS144" i="45"/>
  <c r="CS164" i="45"/>
  <c r="CS175" i="45"/>
  <c r="CS182" i="45"/>
  <c r="CS187" i="45"/>
  <c r="CS191" i="45"/>
  <c r="CS195" i="45"/>
  <c r="CS199" i="45"/>
  <c r="CS202" i="45"/>
  <c r="CS207" i="45"/>
  <c r="CS208" i="45"/>
  <c r="CS214" i="45"/>
  <c r="CS240" i="45"/>
  <c r="CS245" i="45"/>
  <c r="CS268" i="45"/>
  <c r="CS282" i="45"/>
  <c r="CS301" i="45"/>
  <c r="CS336" i="45"/>
  <c r="CS347" i="45"/>
  <c r="CT347" i="45"/>
  <c r="CT336" i="45"/>
  <c r="CT301" i="45"/>
  <c r="CT282" i="45"/>
  <c r="CT268" i="45"/>
  <c r="CT245" i="45"/>
  <c r="CT240" i="45"/>
  <c r="CT214" i="45"/>
  <c r="CT208" i="45"/>
  <c r="CT207" i="45"/>
  <c r="CT202" i="45"/>
  <c r="CT199" i="45"/>
  <c r="CT195" i="45"/>
  <c r="CT191" i="45"/>
  <c r="CT187" i="45"/>
  <c r="CT182" i="45"/>
  <c r="CT175" i="45"/>
  <c r="CT164" i="45"/>
  <c r="CT144" i="45"/>
  <c r="CT149" i="45"/>
  <c r="CT139" i="45"/>
  <c r="CT131" i="45"/>
  <c r="CT127" i="45"/>
  <c r="CT122" i="45"/>
  <c r="CT119" i="45"/>
  <c r="CT98" i="45"/>
  <c r="CT95" i="45"/>
  <c r="CT85" i="45"/>
  <c r="CT81" i="45"/>
  <c r="CT75" i="45"/>
  <c r="CT64" i="45"/>
  <c r="CT30" i="45"/>
  <c r="CT26" i="45"/>
  <c r="CT27" i="45"/>
  <c r="CT28" i="45"/>
  <c r="CT11" i="45"/>
  <c r="CU85" i="45" l="1"/>
  <c r="CU98" i="45"/>
  <c r="CU122" i="45"/>
  <c r="CU149" i="45"/>
  <c r="CU182" i="45"/>
  <c r="CU191" i="45"/>
  <c r="CU214" i="45"/>
  <c r="CU245" i="45"/>
  <c r="CU282" i="45"/>
  <c r="CU336" i="45"/>
  <c r="CU207" i="45"/>
  <c r="CU199" i="45"/>
  <c r="CU164" i="45"/>
  <c r="CU131" i="45"/>
  <c r="CU75" i="45"/>
  <c r="CU27" i="45"/>
  <c r="CU30" i="45"/>
  <c r="CU11" i="45"/>
  <c r="CU28" i="45"/>
  <c r="CU26" i="45"/>
  <c r="CU64" i="45"/>
  <c r="CU81" i="45"/>
  <c r="CU95" i="45"/>
  <c r="CU119" i="45"/>
  <c r="CU127" i="45"/>
  <c r="CU139" i="45"/>
  <c r="CU144" i="45"/>
  <c r="CU175" i="45"/>
  <c r="CU187" i="45"/>
  <c r="CU195" i="45"/>
  <c r="CU202" i="45"/>
  <c r="CU208" i="45"/>
  <c r="CU240" i="45"/>
  <c r="CU268" i="45"/>
  <c r="CU301" i="45"/>
  <c r="CU347" i="45"/>
  <c r="BN760" i="45"/>
  <c r="BO760" i="45"/>
  <c r="BP760" i="45"/>
  <c r="BN761" i="45"/>
  <c r="BO761" i="45"/>
  <c r="BP761" i="45"/>
  <c r="BN762" i="45"/>
  <c r="BO762" i="45"/>
  <c r="BP762" i="45"/>
  <c r="BN763" i="45"/>
  <c r="BO763" i="45"/>
  <c r="BP763" i="45"/>
  <c r="BN764" i="45"/>
  <c r="BO764" i="45"/>
  <c r="BP764" i="45"/>
  <c r="BM764" i="45"/>
  <c r="BM763" i="45"/>
  <c r="BM762" i="45"/>
  <c r="BM761" i="45"/>
  <c r="BM760" i="45"/>
  <c r="BN750" i="45"/>
  <c r="BO750" i="45"/>
  <c r="BP750" i="45"/>
  <c r="BN751" i="45"/>
  <c r="BO751" i="45"/>
  <c r="BP751" i="45"/>
  <c r="BN752" i="45"/>
  <c r="BO752" i="45"/>
  <c r="BP752" i="45"/>
  <c r="BN753" i="45"/>
  <c r="BO753" i="45"/>
  <c r="BP753" i="45"/>
  <c r="BN754" i="45"/>
  <c r="BO754" i="45"/>
  <c r="BP754" i="45"/>
  <c r="BN755" i="45"/>
  <c r="BO755" i="45"/>
  <c r="BP755" i="45"/>
  <c r="BN756" i="45"/>
  <c r="BO756" i="45"/>
  <c r="BP756" i="45"/>
  <c r="BN757" i="45"/>
  <c r="BO757" i="45"/>
  <c r="BP757" i="45"/>
  <c r="BN758" i="45"/>
  <c r="BO758" i="45"/>
  <c r="BP758" i="45"/>
  <c r="BM758" i="45"/>
  <c r="BM757" i="45"/>
  <c r="BM756" i="45"/>
  <c r="BM755" i="45"/>
  <c r="BM754" i="45"/>
  <c r="BM753" i="45"/>
  <c r="BM752" i="45"/>
  <c r="BM751" i="45"/>
  <c r="BM750" i="45"/>
  <c r="BN744" i="45"/>
  <c r="BO744" i="45"/>
  <c r="BP744" i="45"/>
  <c r="BN745" i="45"/>
  <c r="BO745" i="45"/>
  <c r="BP745" i="45"/>
  <c r="BN746" i="45"/>
  <c r="BO746" i="45"/>
  <c r="BP746" i="45"/>
  <c r="BN747" i="45"/>
  <c r="BO747" i="45"/>
  <c r="BP747" i="45"/>
  <c r="BN748" i="45"/>
  <c r="BO748" i="45"/>
  <c r="BP748" i="45"/>
  <c r="BM748" i="45"/>
  <c r="BM747" i="45"/>
  <c r="BM746" i="45"/>
  <c r="BM745" i="45"/>
  <c r="BM744" i="45"/>
  <c r="BM759" i="45" l="1"/>
  <c r="BM749" i="45" s="1"/>
  <c r="BM743" i="45"/>
  <c r="BP743" i="45"/>
  <c r="BO759" i="45"/>
  <c r="BO749" i="45" s="1"/>
  <c r="BN743" i="45"/>
  <c r="BO743" i="45"/>
  <c r="BP759" i="45"/>
  <c r="BP749" i="45" s="1"/>
  <c r="BN759" i="45"/>
  <c r="BN749" i="45" s="1"/>
  <c r="AF765" i="45" l="1"/>
  <c r="AG765" i="45"/>
  <c r="AH765" i="45"/>
  <c r="AI765" i="45"/>
  <c r="AJ765" i="45"/>
  <c r="AK765" i="45"/>
  <c r="AL765" i="45"/>
  <c r="AM765" i="45"/>
  <c r="AN765" i="45"/>
  <c r="AO765" i="45"/>
  <c r="AP765" i="45"/>
  <c r="AQ765" i="45"/>
  <c r="AR765" i="45"/>
  <c r="AS765" i="45"/>
  <c r="AT765" i="45"/>
  <c r="AU765" i="45"/>
  <c r="AV765" i="45"/>
  <c r="AW765" i="45"/>
  <c r="AX765" i="45"/>
  <c r="AY765" i="45"/>
  <c r="AZ765" i="45"/>
  <c r="BA765" i="45"/>
  <c r="BB765" i="45"/>
  <c r="AF766" i="45"/>
  <c r="AG766" i="45"/>
  <c r="AH766" i="45"/>
  <c r="AI766" i="45"/>
  <c r="AJ766" i="45"/>
  <c r="AK766" i="45"/>
  <c r="AL766" i="45"/>
  <c r="AM766" i="45"/>
  <c r="AN766" i="45"/>
  <c r="AO766" i="45"/>
  <c r="AP766" i="45"/>
  <c r="AQ766" i="45"/>
  <c r="AR766" i="45"/>
  <c r="AS766" i="45"/>
  <c r="AT766" i="45"/>
  <c r="AU766" i="45"/>
  <c r="AV766" i="45"/>
  <c r="AW766" i="45"/>
  <c r="AX766" i="45"/>
  <c r="AY766" i="45"/>
  <c r="AZ766" i="45"/>
  <c r="BA766" i="45"/>
  <c r="BB766" i="45"/>
  <c r="AF767" i="45"/>
  <c r="AG767" i="45"/>
  <c r="AH767" i="45"/>
  <c r="AI767" i="45"/>
  <c r="AJ767" i="45"/>
  <c r="AK767" i="45"/>
  <c r="AL767" i="45"/>
  <c r="AM767" i="45"/>
  <c r="AN767" i="45"/>
  <c r="AO767" i="45"/>
  <c r="AP767" i="45"/>
  <c r="AQ767" i="45"/>
  <c r="AR767" i="45"/>
  <c r="AS767" i="45"/>
  <c r="AT767" i="45"/>
  <c r="AU767" i="45"/>
  <c r="AV767" i="45"/>
  <c r="AW767" i="45"/>
  <c r="AX767" i="45"/>
  <c r="AY767" i="45"/>
  <c r="AZ767" i="45"/>
  <c r="BA767" i="45"/>
  <c r="BB767" i="45"/>
  <c r="AF768" i="45"/>
  <c r="AG768" i="45"/>
  <c r="AH768" i="45"/>
  <c r="AI768" i="45"/>
  <c r="AJ768" i="45"/>
  <c r="AK768" i="45"/>
  <c r="AL768" i="45"/>
  <c r="AM768" i="45"/>
  <c r="AN768" i="45"/>
  <c r="AO768" i="45"/>
  <c r="AP768" i="45"/>
  <c r="AQ768" i="45"/>
  <c r="AR768" i="45"/>
  <c r="AS768" i="45"/>
  <c r="AT768" i="45"/>
  <c r="AU768" i="45"/>
  <c r="AV768" i="45"/>
  <c r="AW768" i="45"/>
  <c r="AX768" i="45"/>
  <c r="AY768" i="45"/>
  <c r="AZ768" i="45"/>
  <c r="BA768" i="45"/>
  <c r="BB768" i="45"/>
  <c r="AE768" i="45"/>
  <c r="AE767" i="45"/>
  <c r="AE766" i="45"/>
  <c r="AE765" i="45"/>
  <c r="BI10" i="45"/>
  <c r="BG10" i="45"/>
  <c r="BE10" i="45"/>
  <c r="BE24" i="45"/>
  <c r="BG24" i="45"/>
  <c r="BI24" i="45"/>
  <c r="BE25" i="45"/>
  <c r="BG25" i="45"/>
  <c r="BI25" i="45"/>
  <c r="BI23" i="45"/>
  <c r="BG23" i="45"/>
  <c r="BE23" i="45"/>
  <c r="BI63" i="45"/>
  <c r="BG63" i="45"/>
  <c r="BE63" i="45"/>
  <c r="BI97" i="45"/>
  <c r="BG97" i="45"/>
  <c r="BE97" i="45"/>
  <c r="BI84" i="45"/>
  <c r="BG84" i="45"/>
  <c r="BE84" i="45"/>
  <c r="BI80" i="45"/>
  <c r="BG80" i="45"/>
  <c r="BE80" i="45"/>
  <c r="BI77" i="45"/>
  <c r="BG77" i="45"/>
  <c r="BE77" i="45"/>
  <c r="BI729" i="45"/>
  <c r="BG729" i="45"/>
  <c r="BE729" i="45"/>
  <c r="BC729" i="45"/>
  <c r="BI718" i="45"/>
  <c r="BG718" i="45"/>
  <c r="BE718" i="45"/>
  <c r="BC718" i="45"/>
  <c r="BI706" i="45"/>
  <c r="BG706" i="45"/>
  <c r="BE706" i="45"/>
  <c r="BC706" i="45"/>
  <c r="BI694" i="45"/>
  <c r="BG694" i="45"/>
  <c r="BE694" i="45"/>
  <c r="BC694" i="45"/>
  <c r="BI685" i="45"/>
  <c r="BG685" i="45"/>
  <c r="BE685" i="45"/>
  <c r="BC685" i="45"/>
  <c r="BI673" i="45"/>
  <c r="BG673" i="45"/>
  <c r="BE673" i="45"/>
  <c r="BC673" i="45"/>
  <c r="BI664" i="45"/>
  <c r="BG664" i="45"/>
  <c r="BE664" i="45"/>
  <c r="BC664" i="45"/>
  <c r="BI653" i="45"/>
  <c r="BG653" i="45"/>
  <c r="BE653" i="45"/>
  <c r="BC653" i="45"/>
  <c r="BI639" i="45"/>
  <c r="BG639" i="45"/>
  <c r="BE639" i="45"/>
  <c r="BC639" i="45"/>
  <c r="BI627" i="45"/>
  <c r="BG627" i="45"/>
  <c r="BE627" i="45"/>
  <c r="BC627" i="45"/>
  <c r="BI613" i="45"/>
  <c r="BG613" i="45"/>
  <c r="BE613" i="45"/>
  <c r="BC613" i="45"/>
  <c r="BI602" i="45"/>
  <c r="BG602" i="45"/>
  <c r="BE602" i="45"/>
  <c r="BC602" i="45"/>
  <c r="BI589" i="45"/>
  <c r="BG589" i="45"/>
  <c r="BE589" i="45"/>
  <c r="BC589" i="45"/>
  <c r="BI576" i="45"/>
  <c r="BG576" i="45"/>
  <c r="BE576" i="45"/>
  <c r="BC576" i="45"/>
  <c r="BI565" i="45"/>
  <c r="BG565" i="45"/>
  <c r="BE565" i="45"/>
  <c r="BC565" i="45"/>
  <c r="BI564" i="45"/>
  <c r="BG564" i="45"/>
  <c r="BE564" i="45"/>
  <c r="BC564" i="45"/>
  <c r="BI560" i="45"/>
  <c r="BG560" i="45"/>
  <c r="BE560" i="45"/>
  <c r="BC560" i="45"/>
  <c r="BI553" i="45"/>
  <c r="BG553" i="45"/>
  <c r="BE553" i="45"/>
  <c r="BC553" i="45"/>
  <c r="BI523" i="45"/>
  <c r="BG523" i="45"/>
  <c r="BE523" i="45"/>
  <c r="BC523" i="45"/>
  <c r="BI522" i="45"/>
  <c r="BG522" i="45"/>
  <c r="BE522" i="45"/>
  <c r="BC522" i="45"/>
  <c r="BI514" i="45"/>
  <c r="BG514" i="45"/>
  <c r="BE514" i="45"/>
  <c r="BC514" i="45"/>
  <c r="BI500" i="45"/>
  <c r="BG500" i="45"/>
  <c r="BE500" i="45"/>
  <c r="BC500" i="45"/>
  <c r="BI488" i="45"/>
  <c r="BG488" i="45"/>
  <c r="BE488" i="45"/>
  <c r="BC488" i="45"/>
  <c r="BI472" i="45"/>
  <c r="BG472" i="45"/>
  <c r="BE472" i="45"/>
  <c r="BC472" i="45"/>
  <c r="BI453" i="45"/>
  <c r="BG453" i="45"/>
  <c r="BE453" i="45"/>
  <c r="BC453" i="45"/>
  <c r="BI447" i="45"/>
  <c r="BG447" i="45"/>
  <c r="BE447" i="45"/>
  <c r="BC447" i="45"/>
  <c r="BI436" i="45"/>
  <c r="BG436" i="45"/>
  <c r="BE436" i="45"/>
  <c r="BC436" i="45"/>
  <c r="BI432" i="45"/>
  <c r="BG432" i="45"/>
  <c r="BE432" i="45"/>
  <c r="BC432" i="45"/>
  <c r="BI420" i="45"/>
  <c r="BG420" i="45"/>
  <c r="BE420" i="45"/>
  <c r="BC420" i="45"/>
  <c r="BI394" i="45"/>
  <c r="BG394" i="45"/>
  <c r="BE394" i="45"/>
  <c r="BC394" i="45"/>
  <c r="BI383" i="45"/>
  <c r="BG383" i="45"/>
  <c r="BE383" i="45"/>
  <c r="BC383" i="45"/>
  <c r="BI382" i="45"/>
  <c r="BG382" i="45"/>
  <c r="BE382" i="45"/>
  <c r="BC382" i="45"/>
  <c r="BI368" i="45"/>
  <c r="BG368" i="45"/>
  <c r="BE368" i="45"/>
  <c r="BC368" i="45"/>
  <c r="BI361" i="45"/>
  <c r="BG361" i="45"/>
  <c r="BE361" i="45"/>
  <c r="BC361" i="45"/>
  <c r="BI358" i="45"/>
  <c r="BG358" i="45"/>
  <c r="BE358" i="45"/>
  <c r="BC358" i="45"/>
  <c r="BI326" i="45"/>
  <c r="BG326" i="45"/>
  <c r="BE326" i="45"/>
  <c r="BC326" i="45"/>
  <c r="BI300" i="45"/>
  <c r="BG300" i="45"/>
  <c r="BE300" i="45"/>
  <c r="BC300" i="45"/>
  <c r="BI281" i="45"/>
  <c r="BG281" i="45"/>
  <c r="BE281" i="45"/>
  <c r="BC281" i="45"/>
  <c r="BI267" i="45"/>
  <c r="BG267" i="45"/>
  <c r="BE267" i="45"/>
  <c r="BC267" i="45"/>
  <c r="BI233" i="45"/>
  <c r="BG233" i="45"/>
  <c r="BE233" i="45"/>
  <c r="BC233" i="45"/>
  <c r="BI213" i="45"/>
  <c r="BG213" i="45"/>
  <c r="BE213" i="45"/>
  <c r="BC213" i="45"/>
  <c r="BI201" i="45"/>
  <c r="BG201" i="45"/>
  <c r="BE201" i="45"/>
  <c r="BC201" i="45"/>
  <c r="BI198" i="45"/>
  <c r="BG198" i="45"/>
  <c r="BE198" i="45"/>
  <c r="BC198" i="45"/>
  <c r="BI194" i="45"/>
  <c r="BG194" i="45"/>
  <c r="BE194" i="45"/>
  <c r="BC194" i="45"/>
  <c r="BI189" i="45"/>
  <c r="BG189" i="45"/>
  <c r="BE189" i="45"/>
  <c r="BC189" i="45"/>
  <c r="BI180" i="45"/>
  <c r="BG180" i="45"/>
  <c r="BE180" i="45"/>
  <c r="BC180" i="45"/>
  <c r="BI169" i="45"/>
  <c r="BG169" i="45"/>
  <c r="BE169" i="45"/>
  <c r="BC169" i="45"/>
  <c r="BI158" i="45"/>
  <c r="BG158" i="45"/>
  <c r="BE158" i="45"/>
  <c r="BC158" i="45"/>
  <c r="BI148" i="45"/>
  <c r="BG148" i="45"/>
  <c r="BE148" i="45"/>
  <c r="BC148" i="45"/>
  <c r="BI143" i="45"/>
  <c r="BG143" i="45"/>
  <c r="BE143" i="45"/>
  <c r="BC143" i="45"/>
  <c r="BI130" i="45"/>
  <c r="BG130" i="45"/>
  <c r="BE130" i="45"/>
  <c r="BC130" i="45"/>
  <c r="BI126" i="45"/>
  <c r="BG126" i="45"/>
  <c r="BE126" i="45"/>
  <c r="BC126" i="45"/>
  <c r="BI121" i="45"/>
  <c r="BG121" i="45"/>
  <c r="BE121" i="45"/>
  <c r="BC121" i="45"/>
  <c r="BI116" i="45"/>
  <c r="BG116" i="45"/>
  <c r="BE116" i="45"/>
  <c r="BC116" i="45"/>
  <c r="BI110" i="45"/>
  <c r="BG110" i="45"/>
  <c r="BE110" i="45"/>
  <c r="BC110" i="45"/>
  <c r="BC97" i="45"/>
  <c r="BC84" i="45"/>
  <c r="BC80" i="45"/>
  <c r="BC77" i="45"/>
  <c r="BC63" i="45"/>
  <c r="BC25" i="45"/>
  <c r="BC24" i="45"/>
  <c r="BC23" i="45"/>
  <c r="BC10" i="45"/>
  <c r="BK80" i="45" l="1"/>
  <c r="BF198" i="45"/>
  <c r="BK233" i="45"/>
  <c r="BK281" i="45"/>
  <c r="BK326" i="45"/>
  <c r="BK361" i="45"/>
  <c r="BD24" i="45"/>
  <c r="BK447" i="45"/>
  <c r="BK158" i="45"/>
  <c r="AO769" i="45"/>
  <c r="BA769" i="45"/>
  <c r="AT770" i="45"/>
  <c r="BK565" i="45"/>
  <c r="BK564" i="45"/>
  <c r="BK553" i="45"/>
  <c r="AL770" i="45"/>
  <c r="BF522" i="45"/>
  <c r="BK500" i="45"/>
  <c r="BF472" i="45"/>
  <c r="AX769" i="45"/>
  <c r="AV769" i="45"/>
  <c r="AT769" i="45"/>
  <c r="AR769" i="45"/>
  <c r="AP769" i="45"/>
  <c r="AN769" i="45"/>
  <c r="AL769" i="45"/>
  <c r="AJ769" i="45"/>
  <c r="AF769" i="45"/>
  <c r="AX770" i="45"/>
  <c r="AV770" i="45"/>
  <c r="AR770" i="45"/>
  <c r="AP770" i="45"/>
  <c r="AN770" i="45"/>
  <c r="AJ770" i="45"/>
  <c r="AH770" i="45"/>
  <c r="AF770" i="45"/>
  <c r="AS769" i="45"/>
  <c r="BF436" i="45"/>
  <c r="AZ769" i="45"/>
  <c r="AZ770" i="45"/>
  <c r="AK769" i="45"/>
  <c r="AH769" i="45"/>
  <c r="BA770" i="45"/>
  <c r="AU770" i="45"/>
  <c r="AS770" i="45"/>
  <c r="AQ770" i="45"/>
  <c r="AO770" i="45"/>
  <c r="AM770" i="45"/>
  <c r="AK770" i="45"/>
  <c r="AG770" i="45"/>
  <c r="AE770" i="45"/>
  <c r="AU769" i="45"/>
  <c r="AQ769" i="45"/>
  <c r="AM769" i="45"/>
  <c r="AG769" i="45"/>
  <c r="AW769" i="45"/>
  <c r="AI769" i="45"/>
  <c r="AW770" i="45"/>
  <c r="AY769" i="45"/>
  <c r="BK383" i="45"/>
  <c r="BB769" i="45"/>
  <c r="BB770" i="45"/>
  <c r="AI770" i="45"/>
  <c r="AY770" i="45"/>
  <c r="BK382" i="45"/>
  <c r="BK201" i="45"/>
  <c r="BK180" i="45"/>
  <c r="BK189" i="45"/>
  <c r="BK126" i="45"/>
  <c r="BK121" i="45"/>
  <c r="BK116" i="45"/>
  <c r="AE769" i="45"/>
  <c r="BD63" i="45"/>
  <c r="BJ24" i="45"/>
  <c r="BH10" i="45"/>
  <c r="BD23" i="45"/>
  <c r="BD25" i="45"/>
  <c r="BK77" i="45"/>
  <c r="BH84" i="45"/>
  <c r="BH25" i="45"/>
  <c r="BF24" i="45"/>
  <c r="BJ25" i="45"/>
  <c r="BF25" i="45"/>
  <c r="BH24" i="45"/>
  <c r="BJ198" i="45"/>
  <c r="BJ436" i="45"/>
  <c r="BJ522" i="45"/>
  <c r="BF80" i="45"/>
  <c r="BJ80" i="45"/>
  <c r="BL80" i="45" s="1"/>
  <c r="BF97" i="45"/>
  <c r="BJ97" i="45"/>
  <c r="BK522" i="45"/>
  <c r="BJ110" i="45"/>
  <c r="BD116" i="45"/>
  <c r="BD121" i="45"/>
  <c r="BD126" i="45"/>
  <c r="BD143" i="45"/>
  <c r="BD158" i="45"/>
  <c r="BD169" i="45"/>
  <c r="BD180" i="45"/>
  <c r="BD189" i="45"/>
  <c r="BD198" i="45"/>
  <c r="BH198" i="45"/>
  <c r="BD201" i="45"/>
  <c r="BD213" i="45"/>
  <c r="BD233" i="45"/>
  <c r="BD267" i="45"/>
  <c r="BD281" i="45"/>
  <c r="BD300" i="45"/>
  <c r="BD326" i="45"/>
  <c r="BD358" i="45"/>
  <c r="BD361" i="45"/>
  <c r="BD368" i="45"/>
  <c r="BD382" i="45"/>
  <c r="BD383" i="45"/>
  <c r="BD394" i="45"/>
  <c r="BD432" i="45"/>
  <c r="BD436" i="45"/>
  <c r="BH436" i="45"/>
  <c r="BD447" i="45"/>
  <c r="BD453" i="45"/>
  <c r="BD488" i="45"/>
  <c r="BD500" i="45"/>
  <c r="BD514" i="45"/>
  <c r="BD522" i="45"/>
  <c r="BH522" i="45"/>
  <c r="BD523" i="45"/>
  <c r="BD553" i="45"/>
  <c r="BD564" i="45"/>
  <c r="BD565" i="45"/>
  <c r="BD613" i="45"/>
  <c r="BD685" i="45"/>
  <c r="BH80" i="45"/>
  <c r="BF84" i="45"/>
  <c r="BJ84" i="45"/>
  <c r="BH97" i="45"/>
  <c r="BF10" i="45"/>
  <c r="BJ10" i="45"/>
  <c r="BD729" i="45"/>
  <c r="BD718" i="45"/>
  <c r="BD706" i="45"/>
  <c r="BD694" i="45"/>
  <c r="BD673" i="45"/>
  <c r="BD664" i="45"/>
  <c r="BD653" i="45"/>
  <c r="BD627" i="45"/>
  <c r="BD639" i="45"/>
  <c r="BD602" i="45"/>
  <c r="BD589" i="45"/>
  <c r="BF565" i="45"/>
  <c r="BH565" i="45"/>
  <c r="BH564" i="45"/>
  <c r="BF564" i="45"/>
  <c r="BJ564" i="45"/>
  <c r="BL564" i="45" s="1"/>
  <c r="BD560" i="45"/>
  <c r="BD576" i="45"/>
  <c r="BH560" i="45"/>
  <c r="BF560" i="45"/>
  <c r="BJ560" i="45"/>
  <c r="BK560" i="45"/>
  <c r="BH553" i="45"/>
  <c r="BF553" i="45"/>
  <c r="BJ553" i="45"/>
  <c r="BL553" i="45" s="1"/>
  <c r="BH523" i="45"/>
  <c r="BF523" i="45"/>
  <c r="BJ523" i="45"/>
  <c r="BH514" i="45"/>
  <c r="BF514" i="45"/>
  <c r="BJ514" i="45"/>
  <c r="BH500" i="45"/>
  <c r="BF500" i="45"/>
  <c r="BJ500" i="45"/>
  <c r="BL500" i="45" s="1"/>
  <c r="BK523" i="45"/>
  <c r="BK514" i="45"/>
  <c r="BH488" i="45"/>
  <c r="BF488" i="45"/>
  <c r="BJ488" i="45"/>
  <c r="BK488" i="45"/>
  <c r="BJ472" i="45"/>
  <c r="BD472" i="45"/>
  <c r="BH472" i="45"/>
  <c r="BK472" i="45"/>
  <c r="BH453" i="45"/>
  <c r="BF453" i="45"/>
  <c r="BJ453" i="45"/>
  <c r="BK453" i="45"/>
  <c r="BH447" i="45"/>
  <c r="BF447" i="45"/>
  <c r="BJ447" i="45"/>
  <c r="BK436" i="45"/>
  <c r="BH432" i="45"/>
  <c r="BF432" i="45"/>
  <c r="BJ432" i="45"/>
  <c r="BK432" i="45"/>
  <c r="BD420" i="45"/>
  <c r="BH420" i="45"/>
  <c r="BF420" i="45"/>
  <c r="BJ420" i="45"/>
  <c r="BK420" i="45"/>
  <c r="BH394" i="45"/>
  <c r="BF394" i="45"/>
  <c r="BJ394" i="45"/>
  <c r="BK394" i="45"/>
  <c r="BH383" i="45"/>
  <c r="BF383" i="45"/>
  <c r="BJ383" i="45"/>
  <c r="BH382" i="45"/>
  <c r="BF382" i="45"/>
  <c r="BJ382" i="45"/>
  <c r="BH368" i="45"/>
  <c r="BF368" i="45"/>
  <c r="BJ368" i="45"/>
  <c r="BK368" i="45"/>
  <c r="BH361" i="45"/>
  <c r="BF361" i="45"/>
  <c r="BJ361" i="45"/>
  <c r="BH358" i="45"/>
  <c r="BF358" i="45"/>
  <c r="BJ358" i="45"/>
  <c r="BK358" i="45"/>
  <c r="BH326" i="45"/>
  <c r="BF326" i="45"/>
  <c r="BJ326" i="45"/>
  <c r="BH300" i="45"/>
  <c r="BF300" i="45"/>
  <c r="BJ300" i="45"/>
  <c r="BK300" i="45"/>
  <c r="BH281" i="45"/>
  <c r="BF281" i="45"/>
  <c r="BJ281" i="45"/>
  <c r="BH267" i="45"/>
  <c r="BF267" i="45"/>
  <c r="BJ267" i="45"/>
  <c r="BK267" i="45"/>
  <c r="BH233" i="45"/>
  <c r="BF233" i="45"/>
  <c r="BJ233" i="45"/>
  <c r="BH213" i="45"/>
  <c r="BF213" i="45"/>
  <c r="BJ213" i="45"/>
  <c r="BK213" i="45"/>
  <c r="BH201" i="45"/>
  <c r="BF201" i="45"/>
  <c r="BJ201" i="45"/>
  <c r="BK198" i="45"/>
  <c r="BK194" i="45"/>
  <c r="BD194" i="45"/>
  <c r="BH194" i="45"/>
  <c r="BF194" i="45"/>
  <c r="BJ194" i="45"/>
  <c r="BL194" i="45" s="1"/>
  <c r="BH189" i="45"/>
  <c r="BF189" i="45"/>
  <c r="BJ189" i="45"/>
  <c r="BH180" i="45"/>
  <c r="BF180" i="45"/>
  <c r="BJ180" i="45"/>
  <c r="BH169" i="45"/>
  <c r="BF169" i="45"/>
  <c r="BJ169" i="45"/>
  <c r="BK169" i="45"/>
  <c r="BH158" i="45"/>
  <c r="BF158" i="45"/>
  <c r="BJ158" i="45"/>
  <c r="BK148" i="45"/>
  <c r="BD148" i="45"/>
  <c r="BH148" i="45"/>
  <c r="BF148" i="45"/>
  <c r="BJ148" i="45"/>
  <c r="BL148" i="45" s="1"/>
  <c r="BD130" i="45"/>
  <c r="BH130" i="45"/>
  <c r="BH143" i="45"/>
  <c r="BK130" i="45"/>
  <c r="BF130" i="45"/>
  <c r="BJ130" i="45"/>
  <c r="BF143" i="45"/>
  <c r="BJ143" i="45"/>
  <c r="BH126" i="45"/>
  <c r="BF126" i="45"/>
  <c r="BJ126" i="45"/>
  <c r="BK143" i="45"/>
  <c r="BH121" i="45"/>
  <c r="BF121" i="45"/>
  <c r="BJ121" i="45"/>
  <c r="BH116" i="45"/>
  <c r="BF116" i="45"/>
  <c r="BJ116" i="45"/>
  <c r="BF110" i="45"/>
  <c r="BK110" i="45"/>
  <c r="BD110" i="45"/>
  <c r="BH110" i="45"/>
  <c r="BD10" i="45"/>
  <c r="BK97" i="45"/>
  <c r="BK84" i="45"/>
  <c r="BH576" i="45"/>
  <c r="BH589" i="45"/>
  <c r="BH602" i="45"/>
  <c r="BH613" i="45"/>
  <c r="BH627" i="45"/>
  <c r="BH639" i="45"/>
  <c r="BH653" i="45"/>
  <c r="BH664" i="45"/>
  <c r="BH673" i="45"/>
  <c r="BH685" i="45"/>
  <c r="BH694" i="45"/>
  <c r="BH706" i="45"/>
  <c r="BH718" i="45"/>
  <c r="BH729" i="45"/>
  <c r="BK589" i="45"/>
  <c r="BJ565" i="45"/>
  <c r="BF576" i="45"/>
  <c r="BJ576" i="45"/>
  <c r="BF589" i="45"/>
  <c r="BJ589" i="45"/>
  <c r="BF602" i="45"/>
  <c r="BJ602" i="45"/>
  <c r="BF613" i="45"/>
  <c r="BJ613" i="45"/>
  <c r="BF627" i="45"/>
  <c r="BJ627" i="45"/>
  <c r="BF639" i="45"/>
  <c r="BJ639" i="45"/>
  <c r="BF653" i="45"/>
  <c r="BJ653" i="45"/>
  <c r="BF664" i="45"/>
  <c r="BJ664" i="45"/>
  <c r="BF673" i="45"/>
  <c r="BJ673" i="45"/>
  <c r="BF685" i="45"/>
  <c r="BJ685" i="45"/>
  <c r="BF694" i="45"/>
  <c r="BJ694" i="45"/>
  <c r="BF706" i="45"/>
  <c r="BJ706" i="45"/>
  <c r="BF718" i="45"/>
  <c r="BJ718" i="45"/>
  <c r="BF729" i="45"/>
  <c r="BJ729" i="45"/>
  <c r="BK576" i="45"/>
  <c r="BD97" i="45"/>
  <c r="BD84" i="45"/>
  <c r="BD80" i="45"/>
  <c r="BH77" i="45"/>
  <c r="BF77" i="45"/>
  <c r="BJ77" i="45"/>
  <c r="BD77" i="45"/>
  <c r="BH63" i="45"/>
  <c r="BF63" i="45"/>
  <c r="BJ63" i="45"/>
  <c r="BH23" i="45"/>
  <c r="BF23" i="45"/>
  <c r="BJ23" i="45"/>
  <c r="BK602" i="45"/>
  <c r="BK627" i="45"/>
  <c r="BK639" i="45"/>
  <c r="BK653" i="45"/>
  <c r="BK673" i="45"/>
  <c r="BK694" i="45"/>
  <c r="BK613" i="45"/>
  <c r="BK664" i="45"/>
  <c r="BK685" i="45"/>
  <c r="BK706" i="45"/>
  <c r="BK718" i="45"/>
  <c r="BK729" i="45"/>
  <c r="BK23" i="45"/>
  <c r="BK24" i="45"/>
  <c r="BK25" i="45"/>
  <c r="BK63" i="45"/>
  <c r="BK10" i="45"/>
  <c r="BL201" i="45" l="1"/>
  <c r="BL326" i="45"/>
  <c r="BL110" i="45"/>
  <c r="BL116" i="45"/>
  <c r="BL180" i="45"/>
  <c r="BL281" i="45"/>
  <c r="BL233" i="45"/>
  <c r="BL130" i="45"/>
  <c r="BL447" i="45"/>
  <c r="BL121" i="45"/>
  <c r="BL189" i="45"/>
  <c r="BL97" i="45"/>
  <c r="BL565" i="45"/>
  <c r="BL361" i="45"/>
  <c r="BL383" i="45"/>
  <c r="AW771" i="45"/>
  <c r="AL771" i="45"/>
  <c r="AT771" i="45"/>
  <c r="AI771" i="45"/>
  <c r="BL84" i="45"/>
  <c r="BL126" i="45"/>
  <c r="BL158" i="45"/>
  <c r="BL198" i="45"/>
  <c r="BL300" i="45"/>
  <c r="BL382" i="45"/>
  <c r="BL514" i="45"/>
  <c r="AO771" i="45"/>
  <c r="AF771" i="45"/>
  <c r="AP771" i="45"/>
  <c r="AX771" i="45"/>
  <c r="AJ771" i="45"/>
  <c r="BA771" i="45"/>
  <c r="AN771" i="45"/>
  <c r="AR771" i="45"/>
  <c r="AS771" i="45"/>
  <c r="AH771" i="45"/>
  <c r="AV771" i="45"/>
  <c r="BL522" i="45"/>
  <c r="BL472" i="45"/>
  <c r="AZ771" i="45"/>
  <c r="AK771" i="45"/>
  <c r="AE771" i="45"/>
  <c r="BB771" i="45"/>
  <c r="AG771" i="45"/>
  <c r="AQ771" i="45"/>
  <c r="AM771" i="45"/>
  <c r="AU771" i="45"/>
  <c r="AY771" i="45"/>
  <c r="BL143" i="45"/>
  <c r="BL24" i="45"/>
  <c r="BL653" i="45"/>
  <c r="BL627" i="45"/>
  <c r="BL77" i="45"/>
  <c r="BL576" i="45"/>
  <c r="BL436" i="45"/>
  <c r="BL169" i="45"/>
  <c r="BL213" i="45"/>
  <c r="BL453" i="45"/>
  <c r="BL523" i="45"/>
  <c r="BL560" i="45"/>
  <c r="BL589" i="45"/>
  <c r="BL729" i="45"/>
  <c r="BL706" i="45"/>
  <c r="BL694" i="45"/>
  <c r="BL664" i="45"/>
  <c r="BL488" i="45"/>
  <c r="BL432" i="45"/>
  <c r="BL420" i="45"/>
  <c r="BL394" i="45"/>
  <c r="BL368" i="45"/>
  <c r="BL358" i="45"/>
  <c r="BL267" i="45"/>
  <c r="BL25" i="45"/>
  <c r="BL63" i="45"/>
  <c r="BL23" i="45"/>
  <c r="BL10" i="45"/>
  <c r="BL673" i="45"/>
  <c r="BL639" i="45"/>
  <c r="BL602" i="45"/>
  <c r="BL718" i="45"/>
  <c r="BL685" i="45"/>
  <c r="BL613" i="45"/>
  <c r="BI770" i="45" l="1"/>
  <c r="BE770" i="45"/>
  <c r="BG770" i="45"/>
  <c r="BC770" i="45"/>
  <c r="BF770" i="45" l="1"/>
  <c r="BH770" i="45"/>
  <c r="BK770" i="45"/>
  <c r="BD770" i="45"/>
  <c r="BJ770" i="45"/>
  <c r="DL664" i="45" l="1"/>
  <c r="AC755" i="45" l="1"/>
  <c r="AD755" i="45"/>
  <c r="AB755" i="45"/>
  <c r="AC752" i="45" l="1"/>
  <c r="AD752" i="45"/>
  <c r="AB752" i="45"/>
  <c r="AC761" i="45"/>
  <c r="AD761" i="45"/>
  <c r="AC762" i="45"/>
  <c r="AD762" i="45"/>
  <c r="AC763" i="45"/>
  <c r="AD763" i="45"/>
  <c r="AC764" i="45"/>
  <c r="AD764" i="45"/>
  <c r="AB764" i="45"/>
  <c r="AB763" i="45"/>
  <c r="AB762" i="45"/>
  <c r="AB761" i="45"/>
  <c r="AC760" i="45"/>
  <c r="AD760" i="45"/>
  <c r="DJ760" i="45"/>
  <c r="DK760" i="45"/>
  <c r="AC744" i="45" l="1"/>
  <c r="AD744" i="45"/>
  <c r="AC745" i="45"/>
  <c r="AD745" i="45"/>
  <c r="AC746" i="45"/>
  <c r="AD746" i="45"/>
  <c r="AC747" i="45"/>
  <c r="AD747" i="45"/>
  <c r="AC748" i="45"/>
  <c r="AD748" i="45"/>
  <c r="AB748" i="45"/>
  <c r="AB747" i="45"/>
  <c r="AB746" i="45"/>
  <c r="AB745" i="45"/>
  <c r="P206" i="45" l="1"/>
  <c r="G62" i="45"/>
  <c r="G342" i="45"/>
  <c r="O342" i="45"/>
  <c r="DL356" i="45"/>
  <c r="DL675" i="45" l="1"/>
  <c r="DL676" i="45"/>
  <c r="DL677" i="45"/>
  <c r="DL678" i="45"/>
  <c r="DL679" i="45"/>
  <c r="DL680" i="45"/>
  <c r="DL681" i="45"/>
  <c r="DL682" i="45"/>
  <c r="DL683" i="45"/>
  <c r="DL684" i="45"/>
  <c r="DL685" i="45"/>
  <c r="DL662" i="45"/>
  <c r="DL663" i="45"/>
  <c r="DL665" i="45"/>
  <c r="DL666" i="45"/>
  <c r="DL649" i="45"/>
  <c r="DL650" i="45"/>
  <c r="DL651" i="45"/>
  <c r="DL571" i="45"/>
  <c r="DL572" i="45"/>
  <c r="DL573" i="45"/>
  <c r="DL574" i="45"/>
  <c r="DL575" i="45"/>
  <c r="DL576" i="45"/>
  <c r="DL577" i="45"/>
  <c r="DL578" i="45"/>
  <c r="DL579" i="45"/>
  <c r="DL580" i="45"/>
  <c r="DL581" i="45"/>
  <c r="DL584" i="45"/>
  <c r="DL565" i="45"/>
  <c r="DL542" i="45"/>
  <c r="DL543" i="45"/>
  <c r="DL544" i="45"/>
  <c r="DL545" i="45"/>
  <c r="DL546" i="45"/>
  <c r="DL547" i="45"/>
  <c r="DL548" i="45"/>
  <c r="DL549" i="45"/>
  <c r="DL550" i="45"/>
  <c r="DL551" i="45"/>
  <c r="DL552" i="45"/>
  <c r="DL553" i="45"/>
  <c r="DL554" i="45"/>
  <c r="DL555" i="45"/>
  <c r="DL556" i="45"/>
  <c r="DL557" i="45"/>
  <c r="DL561" i="45"/>
  <c r="DL562" i="45"/>
  <c r="DL563" i="45"/>
  <c r="DL564" i="45"/>
  <c r="DL566" i="45"/>
  <c r="DL516" i="45"/>
  <c r="DL517" i="45"/>
  <c r="DL518" i="45"/>
  <c r="DL519" i="45"/>
  <c r="DL520" i="45"/>
  <c r="DL521" i="45"/>
  <c r="DL522" i="45"/>
  <c r="DL523" i="45"/>
  <c r="DL524" i="45"/>
  <c r="DL525" i="45"/>
  <c r="DL526" i="45"/>
  <c r="DL527" i="45"/>
  <c r="DL528" i="45"/>
  <c r="DL529" i="45"/>
  <c r="DL530" i="45"/>
  <c r="DL531" i="45"/>
  <c r="DL532" i="45"/>
  <c r="DL533" i="45"/>
  <c r="DL502" i="45"/>
  <c r="DL503" i="45"/>
  <c r="DL504" i="45"/>
  <c r="DL505" i="45"/>
  <c r="DL506" i="45"/>
  <c r="DL507" i="45"/>
  <c r="DL508" i="45"/>
  <c r="DL509" i="45"/>
  <c r="DL510" i="45"/>
  <c r="DL511" i="45"/>
  <c r="DL512" i="45"/>
  <c r="DL513" i="45"/>
  <c r="DL514" i="45"/>
  <c r="DL515" i="45"/>
  <c r="DL489" i="45"/>
  <c r="DL490" i="45"/>
  <c r="DL491" i="45"/>
  <c r="DL492" i="45"/>
  <c r="DL493" i="45"/>
  <c r="DL494" i="45"/>
  <c r="DL495" i="45"/>
  <c r="DL496" i="45"/>
  <c r="DL497" i="45"/>
  <c r="DL498" i="45"/>
  <c r="DL499" i="45"/>
  <c r="DL500" i="45"/>
  <c r="DL501" i="45"/>
  <c r="DL480" i="45"/>
  <c r="DL481" i="45"/>
  <c r="DL482" i="45"/>
  <c r="DL483" i="45"/>
  <c r="DL484" i="45"/>
  <c r="DL485" i="45"/>
  <c r="DL486" i="45"/>
  <c r="DL487" i="45"/>
  <c r="DL464" i="45"/>
  <c r="DL465" i="45"/>
  <c r="DL466" i="45"/>
  <c r="DL467" i="45"/>
  <c r="DL468" i="45"/>
  <c r="DL469" i="45"/>
  <c r="DL470" i="45"/>
  <c r="DL471" i="45"/>
  <c r="DL472" i="45"/>
  <c r="DL473" i="45"/>
  <c r="DL449" i="45"/>
  <c r="DL450" i="45"/>
  <c r="DL451" i="45"/>
  <c r="DL452" i="45"/>
  <c r="DL456" i="45"/>
  <c r="DL460" i="45"/>
  <c r="DL463" i="45"/>
  <c r="DL444" i="45"/>
  <c r="DL445" i="45"/>
  <c r="DL446" i="45"/>
  <c r="DL447" i="45"/>
  <c r="DL448" i="45"/>
  <c r="DL437" i="45"/>
  <c r="DL438" i="45"/>
  <c r="DL439" i="45"/>
  <c r="DL440" i="45"/>
  <c r="DL441" i="45"/>
  <c r="DL442" i="45"/>
  <c r="DL443" i="45"/>
  <c r="DL433" i="45"/>
  <c r="DL434" i="45"/>
  <c r="DL435" i="45"/>
  <c r="DL428" i="45"/>
  <c r="DL429" i="45"/>
  <c r="DL430" i="45"/>
  <c r="DL421" i="45"/>
  <c r="DL422" i="45"/>
  <c r="DL423" i="45"/>
  <c r="DL424" i="45"/>
  <c r="DL425" i="45"/>
  <c r="DL426" i="45"/>
  <c r="DL427" i="45"/>
  <c r="DL416" i="45"/>
  <c r="DL415" i="45"/>
  <c r="DL414" i="45"/>
  <c r="DL413" i="45"/>
  <c r="DL412" i="45"/>
  <c r="DL411" i="45"/>
  <c r="DL409" i="45"/>
  <c r="DL392" i="45"/>
  <c r="DL389" i="45"/>
  <c r="DL390" i="45"/>
  <c r="DL391" i="45"/>
  <c r="DL385" i="45"/>
  <c r="DL386" i="45"/>
  <c r="DL387" i="45"/>
  <c r="DL388" i="45"/>
  <c r="DL384" i="45"/>
  <c r="DL373" i="45"/>
  <c r="DL374" i="45"/>
  <c r="DL369" i="45"/>
  <c r="DL370" i="45"/>
  <c r="DL364" i="45"/>
  <c r="DL357" i="45"/>
  <c r="DL358" i="45"/>
  <c r="DL359" i="45"/>
  <c r="DL360" i="45"/>
  <c r="DL361" i="45"/>
  <c r="DL34" i="45"/>
  <c r="DL405" i="45" l="1"/>
  <c r="DL406" i="45"/>
  <c r="DL407" i="45"/>
  <c r="DL207" i="45"/>
  <c r="DL208" i="45"/>
  <c r="DL209" i="45"/>
  <c r="DL210" i="45"/>
  <c r="DL213" i="45"/>
  <c r="DL214" i="45"/>
  <c r="DL215" i="45"/>
  <c r="DL216" i="45"/>
  <c r="DL217" i="45"/>
  <c r="DL218" i="45"/>
  <c r="DL219" i="45"/>
  <c r="DL220" i="45"/>
  <c r="DL221" i="45"/>
  <c r="DL222" i="45"/>
  <c r="DL223" i="45"/>
  <c r="DL224" i="45"/>
  <c r="DL225" i="45"/>
  <c r="DL226" i="45"/>
  <c r="DL227" i="45"/>
  <c r="DL228" i="45"/>
  <c r="DL229" i="45"/>
  <c r="DL230" i="45"/>
  <c r="DL232" i="45"/>
  <c r="DL233" i="45"/>
  <c r="DL234" i="45"/>
  <c r="DL235" i="45"/>
  <c r="DL236" i="45"/>
  <c r="DL237" i="45"/>
  <c r="DL238" i="45"/>
  <c r="DL239" i="45"/>
  <c r="DL240" i="45"/>
  <c r="DL241" i="45"/>
  <c r="DL242" i="45"/>
  <c r="DL243" i="45"/>
  <c r="DL244" i="45"/>
  <c r="DL245" i="45"/>
  <c r="DL246" i="45"/>
  <c r="DL247" i="45"/>
  <c r="DL248" i="45"/>
  <c r="DL249" i="45"/>
  <c r="DL250" i="45"/>
  <c r="DL251" i="45"/>
  <c r="DL252" i="45"/>
  <c r="DL253" i="45"/>
  <c r="DL254" i="45"/>
  <c r="DL255" i="45"/>
  <c r="DL256" i="45"/>
  <c r="DL258" i="45"/>
  <c r="DL260" i="45"/>
  <c r="DL261" i="45"/>
  <c r="DL262" i="45"/>
  <c r="DL263" i="45"/>
  <c r="DL264" i="45"/>
  <c r="DL265" i="45"/>
  <c r="DL266" i="45"/>
  <c r="DL267" i="45"/>
  <c r="DL268" i="45"/>
  <c r="DL269" i="45"/>
  <c r="DL270" i="45"/>
  <c r="DL271" i="45"/>
  <c r="DL272" i="45"/>
  <c r="DL273" i="45"/>
  <c r="DL274" i="45"/>
  <c r="DL275" i="45"/>
  <c r="DL276" i="45"/>
  <c r="DL277" i="45"/>
  <c r="DL278" i="45"/>
  <c r="DL281" i="45"/>
  <c r="DL590" i="45"/>
  <c r="DL591" i="45"/>
  <c r="DL592" i="45"/>
  <c r="DL593" i="45"/>
  <c r="DL594" i="45"/>
  <c r="DL596" i="45"/>
  <c r="DL597" i="45"/>
  <c r="DL598" i="45"/>
  <c r="DL599" i="45"/>
  <c r="DL600" i="45"/>
  <c r="DL601" i="45"/>
  <c r="DL602" i="45"/>
  <c r="DL603" i="45"/>
  <c r="DL604" i="45"/>
  <c r="DL605" i="45"/>
  <c r="DL606" i="45"/>
  <c r="DL607" i="45"/>
  <c r="DL608" i="45"/>
  <c r="DL609" i="45"/>
  <c r="DL610" i="45"/>
  <c r="DL611" i="45"/>
  <c r="DL612" i="45"/>
  <c r="DL613" i="45"/>
  <c r="DL615" i="45"/>
  <c r="DL618" i="45"/>
  <c r="DL619" i="45"/>
  <c r="DL620" i="45"/>
  <c r="DL621" i="45"/>
  <c r="DL622" i="45"/>
  <c r="DL623" i="45"/>
  <c r="DL624" i="45"/>
  <c r="DL625" i="45"/>
  <c r="DL626" i="45"/>
  <c r="DL628" i="45"/>
  <c r="DL629" i="45"/>
  <c r="DL630" i="45"/>
  <c r="DL631" i="45"/>
  <c r="DL632" i="45"/>
  <c r="DL633" i="45"/>
  <c r="DL634" i="45"/>
  <c r="DL635" i="45"/>
  <c r="DL636" i="45"/>
  <c r="DL637" i="45"/>
  <c r="DL638" i="45"/>
  <c r="DL640" i="45"/>
  <c r="DL642" i="45"/>
  <c r="DL644" i="45"/>
  <c r="DL645" i="45"/>
  <c r="DL646" i="45"/>
  <c r="DL647" i="45"/>
  <c r="DL648" i="45"/>
  <c r="DL567" i="45"/>
  <c r="DL568" i="45"/>
  <c r="DL569" i="45"/>
  <c r="DL570" i="45"/>
  <c r="DL686" i="45"/>
  <c r="DL687" i="45"/>
  <c r="DL688" i="45"/>
  <c r="DL689" i="45"/>
  <c r="DL690" i="45"/>
  <c r="DL691" i="45"/>
  <c r="DL692" i="45"/>
  <c r="DL693" i="45"/>
  <c r="DL694" i="45"/>
  <c r="DL695" i="45"/>
  <c r="DL696" i="45"/>
  <c r="DL697" i="45"/>
  <c r="DL698" i="45"/>
  <c r="DL699" i="45"/>
  <c r="DL700" i="45"/>
  <c r="DL701" i="45"/>
  <c r="DL702" i="45"/>
  <c r="DL703" i="45"/>
  <c r="DL704" i="45"/>
  <c r="DL705" i="45"/>
  <c r="DL706" i="45"/>
  <c r="DL707" i="45"/>
  <c r="DL708" i="45"/>
  <c r="DL709" i="45"/>
  <c r="DL710" i="45"/>
  <c r="DL725" i="45"/>
  <c r="DL726" i="45"/>
  <c r="DL727" i="45"/>
  <c r="DL728" i="45"/>
  <c r="DL729" i="45"/>
  <c r="DL730" i="45"/>
  <c r="DL731" i="45"/>
  <c r="DL732" i="45"/>
  <c r="DL733" i="45"/>
  <c r="DL734" i="45"/>
  <c r="DL735" i="45"/>
  <c r="DL736" i="45"/>
  <c r="DL737" i="45"/>
  <c r="DL738" i="45"/>
  <c r="DL739" i="45"/>
  <c r="DL740" i="45"/>
  <c r="DL741" i="45"/>
  <c r="DL742" i="45"/>
  <c r="DL711" i="45"/>
  <c r="DL712" i="45"/>
  <c r="DL713" i="45"/>
  <c r="DL714" i="45"/>
  <c r="DL715" i="45"/>
  <c r="DL716" i="45"/>
  <c r="DL719" i="45"/>
  <c r="DL720" i="45"/>
  <c r="DL721" i="45"/>
  <c r="DL722" i="45"/>
  <c r="DL723" i="45"/>
  <c r="DL724" i="45"/>
  <c r="DL10" i="45"/>
  <c r="Y744" i="45" l="1"/>
  <c r="Z744" i="45"/>
  <c r="Y745" i="45"/>
  <c r="Z745" i="45"/>
  <c r="Y746" i="45"/>
  <c r="Z746" i="45"/>
  <c r="Y747" i="45"/>
  <c r="Z747" i="45"/>
  <c r="Y748" i="45"/>
  <c r="Z748" i="45"/>
  <c r="Z743" i="45" l="1"/>
  <c r="Y743" i="45"/>
  <c r="DL353" i="45"/>
  <c r="DL348" i="45"/>
  <c r="DL326" i="45"/>
  <c r="DL317" i="45"/>
  <c r="DL318" i="45" l="1"/>
  <c r="DL313" i="45"/>
  <c r="DL314" i="45"/>
  <c r="DL310" i="45"/>
  <c r="DL301" i="45"/>
  <c r="DL302" i="45"/>
  <c r="DL303" i="45"/>
  <c r="DL304" i="45"/>
  <c r="DL305" i="45"/>
  <c r="DL306" i="45"/>
  <c r="DL307" i="45"/>
  <c r="DL308" i="45"/>
  <c r="DL309" i="45"/>
  <c r="DL298" i="45"/>
  <c r="DL299" i="45"/>
  <c r="DL294" i="45"/>
  <c r="DL295" i="45"/>
  <c r="DL282" i="45"/>
  <c r="DL283" i="45"/>
  <c r="DL284" i="45"/>
  <c r="DL285" i="45"/>
  <c r="DL286" i="45"/>
  <c r="DL287" i="45"/>
  <c r="DL288" i="45"/>
  <c r="DL289" i="45"/>
  <c r="DL290" i="45"/>
  <c r="DL291" i="45"/>
  <c r="DL202" i="45" l="1"/>
  <c r="DL203" i="45"/>
  <c r="DL200" i="45"/>
  <c r="DL199" i="45"/>
  <c r="DL196" i="45"/>
  <c r="DL197" i="45"/>
  <c r="DL192" i="45"/>
  <c r="DL190" i="45"/>
  <c r="DL188" i="45"/>
  <c r="DL184" i="45"/>
  <c r="DL185" i="45"/>
  <c r="DL181" i="45"/>
  <c r="DL176" i="45"/>
  <c r="DL177" i="45"/>
  <c r="DL178" i="45"/>
  <c r="DL179" i="45"/>
  <c r="DL170" i="45"/>
  <c r="DL171" i="45"/>
  <c r="DL172" i="45"/>
  <c r="DL173" i="45"/>
  <c r="DL174" i="45"/>
  <c r="DL165" i="45"/>
  <c r="DL166" i="45"/>
  <c r="DL167" i="45"/>
  <c r="DL168" i="45"/>
  <c r="DL159" i="45"/>
  <c r="DL160" i="45"/>
  <c r="DL161" i="45"/>
  <c r="DL162" i="45"/>
  <c r="DL163" i="45"/>
  <c r="DL153" i="45"/>
  <c r="DL154" i="45"/>
  <c r="DL155" i="45"/>
  <c r="DL149" i="45"/>
  <c r="DL150" i="45"/>
  <c r="DL151" i="45"/>
  <c r="DL152" i="45"/>
  <c r="DL144" i="45"/>
  <c r="DL145" i="45"/>
  <c r="DL146" i="45"/>
  <c r="DL147" i="45"/>
  <c r="DL140" i="45"/>
  <c r="DL141" i="45"/>
  <c r="DL142" i="45"/>
  <c r="DL136" i="45"/>
  <c r="DL137" i="45"/>
  <c r="DL138" i="45"/>
  <c r="DL134" i="45"/>
  <c r="DL131" i="45"/>
  <c r="DL132" i="45"/>
  <c r="DL133" i="45"/>
  <c r="DL128" i="45"/>
  <c r="DL127" i="45" l="1"/>
  <c r="DL129" i="45"/>
  <c r="DL119" i="45"/>
  <c r="DL114" i="45"/>
  <c r="DL117" i="45"/>
  <c r="DL118" i="45"/>
  <c r="DL111" i="45"/>
  <c r="DL112" i="45"/>
  <c r="DL113" i="45"/>
  <c r="DL115" i="45"/>
  <c r="DL110" i="45"/>
  <c r="DL101" i="45"/>
  <c r="DL102" i="45"/>
  <c r="DL99" i="45"/>
  <c r="DL100" i="45"/>
  <c r="DL98" i="45"/>
  <c r="DL97" i="45"/>
  <c r="DL91" i="45"/>
  <c r="DL92" i="45"/>
  <c r="DL93" i="45"/>
  <c r="DL87" i="45"/>
  <c r="DL90" i="45"/>
  <c r="DL81" i="45" l="1"/>
  <c r="DL82" i="45"/>
  <c r="DL83" i="45"/>
  <c r="DL79" i="45"/>
  <c r="DL76" i="45"/>
  <c r="DL64" i="45"/>
  <c r="DL65" i="45"/>
  <c r="DL66" i="45"/>
  <c r="DL67" i="45"/>
  <c r="DL68" i="45"/>
  <c r="DL69" i="45"/>
  <c r="DL70" i="45"/>
  <c r="DL71" i="45"/>
  <c r="DL72" i="45"/>
  <c r="DL44" i="45"/>
  <c r="DL343" i="45" l="1"/>
  <c r="P342" i="45" l="1"/>
  <c r="X745" i="45"/>
  <c r="O109" i="45" l="1"/>
  <c r="P109" i="45"/>
  <c r="AB760" i="45" l="1"/>
  <c r="AB744" i="45"/>
  <c r="AC750" i="45"/>
  <c r="AD750" i="45"/>
  <c r="AC751" i="45"/>
  <c r="AD751" i="45"/>
  <c r="AC753" i="45"/>
  <c r="AD753" i="45"/>
  <c r="AC754" i="45"/>
  <c r="AD754" i="45"/>
  <c r="AC756" i="45"/>
  <c r="AD756" i="45"/>
  <c r="AC757" i="45"/>
  <c r="AD757" i="45"/>
  <c r="AC758" i="45"/>
  <c r="AD758" i="45"/>
  <c r="AB758" i="45"/>
  <c r="AB757" i="45"/>
  <c r="AB756" i="45"/>
  <c r="AB754" i="45"/>
  <c r="AB753" i="45"/>
  <c r="AD759" i="45" l="1"/>
  <c r="AD749" i="45" s="1"/>
  <c r="AC759" i="45"/>
  <c r="AC749" i="45" s="1"/>
  <c r="AB751" i="45"/>
  <c r="AB750" i="45"/>
  <c r="AB743" i="45" l="1"/>
  <c r="AD743" i="45"/>
  <c r="AC743" i="45"/>
  <c r="DJ750" i="45" l="1"/>
  <c r="DK750" i="45"/>
  <c r="DJ751" i="45"/>
  <c r="DK751" i="45"/>
  <c r="DJ752" i="45"/>
  <c r="DK752" i="45"/>
  <c r="DJ753" i="45"/>
  <c r="DK753" i="45"/>
  <c r="DJ754" i="45"/>
  <c r="DK754" i="45"/>
  <c r="DJ756" i="45"/>
  <c r="DK756" i="45"/>
  <c r="DJ757" i="45"/>
  <c r="DK757" i="45"/>
  <c r="DJ758" i="45"/>
  <c r="DK758" i="45"/>
  <c r="DJ759" i="45"/>
  <c r="DK759" i="45"/>
  <c r="DJ761" i="45"/>
  <c r="DK761" i="45"/>
  <c r="DJ762" i="45"/>
  <c r="DK762" i="45"/>
  <c r="DJ763" i="45"/>
  <c r="DK763" i="45"/>
  <c r="DJ764" i="45"/>
  <c r="DK764" i="45"/>
  <c r="AB759" i="45"/>
  <c r="DK755" i="45" l="1"/>
  <c r="DJ755" i="45"/>
  <c r="DK749" i="45"/>
  <c r="DJ749" i="45"/>
  <c r="DL344" i="45" l="1"/>
  <c r="R744" i="45"/>
  <c r="S744" i="45"/>
  <c r="T744" i="45"/>
  <c r="U744" i="45"/>
  <c r="V744" i="45"/>
  <c r="W744" i="45"/>
  <c r="X744" i="45"/>
  <c r="AA744" i="45"/>
  <c r="R745" i="45"/>
  <c r="S745" i="45"/>
  <c r="T745" i="45"/>
  <c r="U745" i="45"/>
  <c r="V745" i="45"/>
  <c r="W745" i="45"/>
  <c r="AA745" i="45"/>
  <c r="R746" i="45"/>
  <c r="S746" i="45"/>
  <c r="T746" i="45"/>
  <c r="U746" i="45"/>
  <c r="V746" i="45"/>
  <c r="W746" i="45"/>
  <c r="X746" i="45"/>
  <c r="AA746" i="45"/>
  <c r="R747" i="45"/>
  <c r="S747" i="45"/>
  <c r="T747" i="45"/>
  <c r="U747" i="45"/>
  <c r="V747" i="45"/>
  <c r="W747" i="45"/>
  <c r="X747" i="45"/>
  <c r="AA747" i="45"/>
  <c r="R748" i="45"/>
  <c r="S748" i="45"/>
  <c r="T748" i="45"/>
  <c r="U748" i="45"/>
  <c r="V748" i="45"/>
  <c r="W748" i="45"/>
  <c r="X748" i="45"/>
  <c r="AA748" i="45"/>
  <c r="CH769" i="45" l="1"/>
  <c r="BZ769" i="45"/>
  <c r="CI770" i="45"/>
  <c r="CE770" i="45"/>
  <c r="CA770" i="45"/>
  <c r="BY770" i="45"/>
  <c r="BQ770" i="45"/>
  <c r="CD769" i="45"/>
  <c r="BT769" i="45"/>
  <c r="BU770" i="45"/>
  <c r="CD770" i="45"/>
  <c r="BZ770" i="45"/>
  <c r="BX769" i="45"/>
  <c r="BX770" i="45"/>
  <c r="CH770" i="45"/>
  <c r="BR770" i="45"/>
  <c r="CK770" i="45"/>
  <c r="CC770" i="45"/>
  <c r="BS770" i="45"/>
  <c r="CF770" i="45"/>
  <c r="CB770" i="45"/>
  <c r="BV770" i="45"/>
  <c r="BT770" i="45"/>
  <c r="CJ770" i="45"/>
  <c r="CG770" i="45"/>
  <c r="BW770" i="45"/>
  <c r="CJ769" i="45"/>
  <c r="CF769" i="45"/>
  <c r="CF771" i="45" s="1"/>
  <c r="CB769" i="45"/>
  <c r="BV769" i="45"/>
  <c r="BV771" i="45" s="1"/>
  <c r="BR769" i="45"/>
  <c r="CK769" i="45"/>
  <c r="CI769" i="45"/>
  <c r="CG769" i="45"/>
  <c r="CE769" i="45"/>
  <c r="CC769" i="45"/>
  <c r="CA769" i="45"/>
  <c r="CA771" i="45" s="1"/>
  <c r="BY769" i="45"/>
  <c r="BY771" i="45" s="1"/>
  <c r="BW769" i="45"/>
  <c r="BU769" i="45"/>
  <c r="BS769" i="45"/>
  <c r="BQ769" i="45"/>
  <c r="AA743" i="45"/>
  <c r="X743" i="45"/>
  <c r="W743" i="45"/>
  <c r="V743" i="45"/>
  <c r="U743" i="45"/>
  <c r="T743" i="45"/>
  <c r="S743" i="45"/>
  <c r="R743" i="45"/>
  <c r="BT771" i="45" l="1"/>
  <c r="CH771" i="45"/>
  <c r="CC771" i="45"/>
  <c r="BZ771" i="45"/>
  <c r="BQ771" i="45"/>
  <c r="CI771" i="45"/>
  <c r="CE771" i="45"/>
  <c r="CD771" i="45"/>
  <c r="BR771" i="45"/>
  <c r="BU771" i="45"/>
  <c r="BX771" i="45"/>
  <c r="BW771" i="45"/>
  <c r="CB771" i="45"/>
  <c r="CJ771" i="45"/>
  <c r="CK771" i="45"/>
  <c r="BS771" i="45"/>
  <c r="CG771" i="45"/>
  <c r="O582" i="45"/>
  <c r="G717" i="45"/>
  <c r="G539" i="45"/>
  <c r="G362" i="45"/>
  <c r="G351" i="45"/>
  <c r="G367" i="45"/>
  <c r="P125" i="45"/>
  <c r="P157" i="45"/>
  <c r="P193" i="45"/>
  <c r="G125" i="45"/>
  <c r="G109" i="45"/>
  <c r="P43" i="45"/>
  <c r="P22" i="45"/>
  <c r="G431" i="45"/>
  <c r="CR770" i="45" l="1"/>
  <c r="CN770" i="45"/>
  <c r="CP770" i="45"/>
  <c r="CL770" i="45"/>
  <c r="G350" i="45"/>
  <c r="P108" i="45"/>
  <c r="G35" i="45"/>
  <c r="G29" i="45"/>
  <c r="CQ770" i="45" l="1"/>
  <c r="CT770" i="45"/>
  <c r="CS770" i="45"/>
  <c r="CO770" i="45"/>
  <c r="CM770" i="45"/>
  <c r="Q748" i="45"/>
  <c r="Q747" i="45"/>
  <c r="Q746" i="45"/>
  <c r="Q745" i="45"/>
  <c r="Q744" i="45"/>
  <c r="P717" i="45"/>
  <c r="O717" i="45"/>
  <c r="DL673" i="45"/>
  <c r="DL672" i="45"/>
  <c r="DL671" i="45"/>
  <c r="DL670" i="45"/>
  <c r="DL669" i="45"/>
  <c r="DL668" i="45"/>
  <c r="DL667" i="45"/>
  <c r="DL661" i="45"/>
  <c r="DL660" i="45"/>
  <c r="DL659" i="45"/>
  <c r="DL658" i="45"/>
  <c r="DL657" i="45"/>
  <c r="DL656" i="45"/>
  <c r="DL655" i="45"/>
  <c r="DL653" i="45"/>
  <c r="DL652" i="45"/>
  <c r="P601" i="45"/>
  <c r="O601" i="45"/>
  <c r="G601" i="45"/>
  <c r="DL589" i="45"/>
  <c r="P588" i="45"/>
  <c r="O588" i="45"/>
  <c r="G588" i="45"/>
  <c r="DL586" i="45"/>
  <c r="DL585" i="45"/>
  <c r="P582" i="45"/>
  <c r="G582" i="45"/>
  <c r="P559" i="45"/>
  <c r="O559" i="45"/>
  <c r="O558" i="45" s="1"/>
  <c r="G559" i="45"/>
  <c r="P547" i="45"/>
  <c r="O547" i="45"/>
  <c r="G547" i="45"/>
  <c r="DL541" i="45"/>
  <c r="DL540" i="45"/>
  <c r="P539" i="45"/>
  <c r="O539" i="45"/>
  <c r="DL538" i="45"/>
  <c r="DL537" i="45"/>
  <c r="P536" i="45"/>
  <c r="O536" i="45"/>
  <c r="G536" i="45"/>
  <c r="P499" i="45"/>
  <c r="O499" i="45"/>
  <c r="G499" i="45"/>
  <c r="DL488" i="45"/>
  <c r="DL479" i="45"/>
  <c r="DL478" i="45"/>
  <c r="DL477" i="45"/>
  <c r="DL476" i="45"/>
  <c r="DL475" i="45"/>
  <c r="DL474" i="45"/>
  <c r="DL436" i="45"/>
  <c r="DL432" i="45"/>
  <c r="P431" i="45"/>
  <c r="O431" i="45"/>
  <c r="DL420" i="45"/>
  <c r="DL419" i="45"/>
  <c r="DL418" i="45"/>
  <c r="DL417" i="45"/>
  <c r="DL404" i="45"/>
  <c r="DL403" i="45"/>
  <c r="DL402" i="45"/>
  <c r="DL401" i="45"/>
  <c r="DL400" i="45"/>
  <c r="DL399" i="45"/>
  <c r="DL397" i="45"/>
  <c r="DL395" i="45"/>
  <c r="DL393" i="45"/>
  <c r="DL382" i="45"/>
  <c r="DL381" i="45"/>
  <c r="P380" i="45"/>
  <c r="O380" i="45"/>
  <c r="G380" i="45"/>
  <c r="DL378" i="45"/>
  <c r="DL377" i="45"/>
  <c r="DL376" i="45"/>
  <c r="DL375" i="45"/>
  <c r="DL372" i="45"/>
  <c r="DL371" i="45"/>
  <c r="DL368" i="45"/>
  <c r="P367" i="45"/>
  <c r="O367" i="45"/>
  <c r="DL363" i="45"/>
  <c r="P362" i="45"/>
  <c r="O362" i="45"/>
  <c r="DL355" i="45"/>
  <c r="DL352" i="45"/>
  <c r="P351" i="45"/>
  <c r="O351" i="45"/>
  <c r="DL349" i="45"/>
  <c r="DL347" i="45"/>
  <c r="P346" i="45"/>
  <c r="O346" i="45"/>
  <c r="G346" i="45"/>
  <c r="DL345" i="45"/>
  <c r="DL341" i="45"/>
  <c r="DL340" i="45"/>
  <c r="P339" i="45"/>
  <c r="O339" i="45"/>
  <c r="G339" i="45"/>
  <c r="DL338" i="45"/>
  <c r="P337" i="45"/>
  <c r="O337" i="45"/>
  <c r="G337" i="45"/>
  <c r="DL336" i="45"/>
  <c r="P335" i="45"/>
  <c r="O335" i="45"/>
  <c r="G335" i="45"/>
  <c r="DL333" i="45"/>
  <c r="DL331" i="45"/>
  <c r="DL330" i="45"/>
  <c r="DL329" i="45"/>
  <c r="DL328" i="45"/>
  <c r="DL327" i="45"/>
  <c r="DL325" i="45"/>
  <c r="DL324" i="45"/>
  <c r="DL323" i="45"/>
  <c r="DL322" i="45"/>
  <c r="P321" i="45"/>
  <c r="O321" i="45"/>
  <c r="G321" i="45"/>
  <c r="DL316" i="45"/>
  <c r="P315" i="45"/>
  <c r="O315" i="45"/>
  <c r="G315" i="45"/>
  <c r="DL312" i="45"/>
  <c r="P311" i="45"/>
  <c r="O311" i="45"/>
  <c r="G311" i="45"/>
  <c r="DL300" i="45"/>
  <c r="DL297" i="45"/>
  <c r="P296" i="45"/>
  <c r="O296" i="45"/>
  <c r="G296" i="45"/>
  <c r="DL293" i="45"/>
  <c r="P292" i="45"/>
  <c r="O292" i="45"/>
  <c r="G292" i="45"/>
  <c r="P280" i="45"/>
  <c r="O280" i="45"/>
  <c r="G280" i="45"/>
  <c r="P257" i="45"/>
  <c r="O257" i="45"/>
  <c r="G257" i="45"/>
  <c r="P231" i="45"/>
  <c r="O231" i="45"/>
  <c r="G231" i="45"/>
  <c r="P212" i="45"/>
  <c r="O212" i="45"/>
  <c r="G212" i="45"/>
  <c r="O206" i="45"/>
  <c r="G206" i="45"/>
  <c r="DL201" i="45"/>
  <c r="DL198" i="45"/>
  <c r="DL195" i="45"/>
  <c r="DL194" i="45"/>
  <c r="O193" i="45"/>
  <c r="G193" i="45"/>
  <c r="DL191" i="45"/>
  <c r="DL189" i="45"/>
  <c r="DL187" i="45"/>
  <c r="DL186" i="45"/>
  <c r="DL183" i="45"/>
  <c r="DL182" i="45"/>
  <c r="DL180" i="45"/>
  <c r="DL175" i="45"/>
  <c r="DL169" i="45"/>
  <c r="DL164" i="45"/>
  <c r="DL158" i="45"/>
  <c r="O157" i="45"/>
  <c r="G157" i="45"/>
  <c r="DL156" i="45"/>
  <c r="DL148" i="45"/>
  <c r="DL143" i="45"/>
  <c r="DL139" i="45"/>
  <c r="DL135" i="45"/>
  <c r="DL130" i="45"/>
  <c r="DL126" i="45"/>
  <c r="O125" i="45"/>
  <c r="DL124" i="45"/>
  <c r="DL123" i="45"/>
  <c r="DL122" i="45"/>
  <c r="DL121" i="45"/>
  <c r="DL120" i="45"/>
  <c r="DL116" i="45"/>
  <c r="DL107" i="45"/>
  <c r="DL106" i="45"/>
  <c r="DL105" i="45"/>
  <c r="DL104" i="45"/>
  <c r="DL103" i="45"/>
  <c r="DL96" i="45"/>
  <c r="DL95" i="45"/>
  <c r="DL94" i="45"/>
  <c r="DL89" i="45"/>
  <c r="DL88" i="45"/>
  <c r="DL86" i="45"/>
  <c r="DL85" i="45"/>
  <c r="DL84" i="45"/>
  <c r="DL80" i="45"/>
  <c r="DL78" i="45"/>
  <c r="DL77" i="45"/>
  <c r="DL75" i="45"/>
  <c r="P74" i="45"/>
  <c r="O74" i="45"/>
  <c r="G74" i="45"/>
  <c r="DL73" i="45"/>
  <c r="P62" i="45"/>
  <c r="O62" i="45"/>
  <c r="DL61" i="45"/>
  <c r="DL60" i="45"/>
  <c r="DL59" i="45"/>
  <c r="DL58" i="45"/>
  <c r="DL57" i="45"/>
  <c r="P56" i="45"/>
  <c r="O56" i="45"/>
  <c r="G56" i="45"/>
  <c r="DL55" i="45"/>
  <c r="DL54" i="45"/>
  <c r="DL53" i="45"/>
  <c r="DL52" i="45"/>
  <c r="DL51" i="45"/>
  <c r="DL50" i="45"/>
  <c r="DL49" i="45"/>
  <c r="DL48" i="45"/>
  <c r="DL47" i="45"/>
  <c r="DL46" i="45"/>
  <c r="DL45" i="45"/>
  <c r="O43" i="45"/>
  <c r="G43" i="45"/>
  <c r="DL42" i="45"/>
  <c r="DL41" i="45"/>
  <c r="DL40" i="45"/>
  <c r="DL39" i="45"/>
  <c r="DL38" i="45"/>
  <c r="DL37" i="45"/>
  <c r="DL36" i="45"/>
  <c r="P35" i="45"/>
  <c r="O35" i="45"/>
  <c r="DL33" i="45"/>
  <c r="DL32" i="45"/>
  <c r="DL31" i="45"/>
  <c r="DL30" i="45"/>
  <c r="P29" i="45"/>
  <c r="O29" i="45"/>
  <c r="DL28" i="45"/>
  <c r="DL27" i="45"/>
  <c r="DL26" i="45"/>
  <c r="DL25" i="45"/>
  <c r="DL24" i="45"/>
  <c r="DL23" i="45"/>
  <c r="O22" i="45"/>
  <c r="G22" i="45"/>
  <c r="DL20" i="45"/>
  <c r="DL17" i="45"/>
  <c r="DL16" i="45"/>
  <c r="DL15" i="45"/>
  <c r="DL14" i="45"/>
  <c r="DL13" i="45"/>
  <c r="DL12" i="45"/>
  <c r="DL11" i="45"/>
  <c r="P9" i="45"/>
  <c r="O9" i="45"/>
  <c r="G9" i="45"/>
  <c r="DL760" i="45" l="1"/>
  <c r="G558" i="45"/>
  <c r="O379" i="45"/>
  <c r="O21" i="45"/>
  <c r="O8" i="45" s="1"/>
  <c r="G587" i="45"/>
  <c r="G748" i="45" s="1"/>
  <c r="DL746" i="45"/>
  <c r="DL745" i="45"/>
  <c r="DL744" i="45"/>
  <c r="O108" i="45"/>
  <c r="G108" i="45"/>
  <c r="G279" i="45"/>
  <c r="P350" i="45"/>
  <c r="DL747" i="45"/>
  <c r="DL748" i="45"/>
  <c r="P558" i="45"/>
  <c r="G379" i="45"/>
  <c r="P379" i="45"/>
  <c r="P746" i="45" s="1"/>
  <c r="G211" i="45"/>
  <c r="P279" i="45"/>
  <c r="P535" i="45"/>
  <c r="O535" i="45"/>
  <c r="O534" i="45" s="1"/>
  <c r="O747" i="45" s="1"/>
  <c r="G535" i="45"/>
  <c r="O211" i="45"/>
  <c r="O320" i="45"/>
  <c r="G320" i="45"/>
  <c r="P587" i="45"/>
  <c r="P748" i="45" s="1"/>
  <c r="G21" i="45"/>
  <c r="G8" i="45" s="1"/>
  <c r="P211" i="45"/>
  <c r="P320" i="45"/>
  <c r="O350" i="45"/>
  <c r="Q743" i="45"/>
  <c r="O279" i="45"/>
  <c r="G746" i="45"/>
  <c r="O587" i="45"/>
  <c r="O748" i="45" s="1"/>
  <c r="O746" i="45"/>
  <c r="G534" i="45" l="1"/>
  <c r="G747" i="45" s="1"/>
  <c r="O744" i="45"/>
  <c r="G7" i="45"/>
  <c r="G205" i="45"/>
  <c r="G204" i="45" s="1"/>
  <c r="P205" i="45"/>
  <c r="P204" i="45" s="1"/>
  <c r="P745" i="45" s="1"/>
  <c r="P534" i="45"/>
  <c r="P747" i="45" s="1"/>
  <c r="O7" i="45"/>
  <c r="DL743" i="45"/>
  <c r="O205" i="45"/>
  <c r="O204" i="45" s="1"/>
  <c r="G744" i="45"/>
  <c r="P21" i="45"/>
  <c r="P8" i="45" s="1"/>
  <c r="P7" i="45" s="1"/>
  <c r="P744" i="45" l="1"/>
  <c r="P743" i="45" s="1"/>
  <c r="DL750" i="45" l="1"/>
  <c r="DL751" i="45"/>
  <c r="DL752" i="45"/>
  <c r="DL753" i="45"/>
  <c r="DL754" i="45"/>
  <c r="DL756" i="45"/>
  <c r="DL757" i="45"/>
  <c r="AB749" i="45"/>
  <c r="DL755" i="45" l="1"/>
  <c r="DL749" i="45"/>
  <c r="G745" i="45" l="1"/>
  <c r="G743" i="45" s="1"/>
  <c r="O743" i="45"/>
  <c r="O745" i="45"/>
</calcChain>
</file>

<file path=xl/sharedStrings.xml><?xml version="1.0" encoding="utf-8"?>
<sst xmlns="http://schemas.openxmlformats.org/spreadsheetml/2006/main" count="8834" uniqueCount="1349">
  <si>
    <t>KQMĐ</t>
  </si>
  <si>
    <t>TLHD</t>
  </si>
  <si>
    <t>NDCT</t>
  </si>
  <si>
    <t>ĐP</t>
  </si>
  <si>
    <t>Đi thay đổi tốc độ theo hiệu lệnh</t>
  </si>
  <si>
    <t>1. Các bộ phận cơ thể con người</t>
  </si>
  <si>
    <t>Đặc điểm nổi bật, công dụng, cách sử dụng đồ dùng, đồ chơi</t>
  </si>
  <si>
    <t>* Phương tiện giao thông</t>
  </si>
  <si>
    <t>3. Động vật và thực vật</t>
  </si>
  <si>
    <t>* Ngày và đêm, mặt trời, mặt trăng</t>
  </si>
  <si>
    <t>*Nước</t>
  </si>
  <si>
    <t>* Không khí, ánh sáng</t>
  </si>
  <si>
    <t>* Đất, đá, cát, sỏi</t>
  </si>
  <si>
    <t>Biết một vài đặc điểm, tính chất của đất,đá, cát, sỏi</t>
  </si>
  <si>
    <t>B. Làm quen với một số khái niệm sơ đẳng về toán</t>
  </si>
  <si>
    <t>C. Khám phá xã hội</t>
  </si>
  <si>
    <t>3. Nhận biết một số lễ hội và danh lam, thắng cảnh</t>
  </si>
  <si>
    <t>I. LĨNH VỰC GIÁO DỤC PHÁT TRIỂN THỂ CHẤT</t>
  </si>
  <si>
    <t>Mời cô, mời bạn khi ăn</t>
  </si>
  <si>
    <t>Một số cách bảo quản thực phẩm/ thức ăn đơn giản</t>
  </si>
  <si>
    <t>Giữ vệ sinh thân thể</t>
  </si>
  <si>
    <t>Đi vệ sinh đúng nơi quy định</t>
  </si>
  <si>
    <t>Một số khu vực nguy hiểm</t>
  </si>
  <si>
    <t>A. Khám phá khoa học</t>
  </si>
  <si>
    <t>II. LĨNH VỰC GIÁO DỤC PHÁT TRIỂN NHẬN THỨC</t>
  </si>
  <si>
    <t>III. LĨNH VỰC GIÁO DỤC PHÁT TRIỂN NGÔN NGỮ</t>
  </si>
  <si>
    <t>V. LĨNH VỰC GIÁO DỤC PHÁT TRIỂN THẨM MỸ</t>
  </si>
  <si>
    <t>Làm quen một số cách bảo quản thực phẩm/ thức ăn đơn giản.</t>
  </si>
  <si>
    <t>x</t>
  </si>
  <si>
    <t>Biết một số đặc điểm nổi bật và cách sử dụng đồ dùng, đồ chơi quen thuộc</t>
  </si>
  <si>
    <t>Các giác quan và chức năng của các giác quan</t>
  </si>
  <si>
    <t>5. Công nghệ</t>
  </si>
  <si>
    <t>Yêu mến, quan tâm đến người thân trong gia đình</t>
  </si>
  <si>
    <t>Thích thú, ngắm nhìn và biết sử dụng các từ gợi cảm nói lên cảm xúc của mình trước vẻ đẹp nổi bật (về màu sắc, hình dáng, bố cục…) của tác phẩm tạo hình</t>
  </si>
  <si>
    <t>A. Phát triển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</si>
  <si>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</si>
  <si>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</si>
  <si>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</si>
  <si>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</si>
  <si>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</si>
  <si>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</si>
  <si>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</si>
  <si>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</si>
  <si>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</si>
  <si>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</si>
  <si>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</si>
  <si>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</si>
  <si>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</si>
  <si>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</si>
  <si>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</si>
  <si>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</si>
  <si>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</si>
  <si>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</si>
  <si>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</si>
  <si>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</si>
  <si>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</si>
  <si>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</si>
  <si>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</si>
  <si>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 Vận động: bò, trườn, trèo</t>
  </si>
  <si>
    <t>* Vận động: tung, ném, bắt</t>
  </si>
  <si>
    <t>* Vận động: bật, nhảy</t>
  </si>
  <si>
    <t>Nội dung năm</t>
  </si>
  <si>
    <t>Nguồn</t>
  </si>
  <si>
    <t>* Vận động: đi</t>
  </si>
  <si>
    <t>* Vận động: chạy</t>
  </si>
  <si>
    <t>Biết sử dụng đúng cách một số văn phòng phẩm thông thường</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</si>
  <si>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</si>
  <si>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</si>
  <si>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</si>
  <si>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Có khả năng 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</si>
  <si>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</si>
  <si>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Biết yêu mến, quan tâm đến người thân trong gia đình.</t>
  </si>
  <si>
    <t>Nghe âm thanh, các bài hát, bản nhạc gần gũi và ngắm nhìn vẻ đẹp nổi bật của các sự vật, hiện tượng trong thiên nhiên, cuộc sống và tác phẩm nghệ thuật</t>
  </si>
  <si>
    <t>Thuộc lĩnh vực</t>
  </si>
  <si>
    <t>* Đồ dùng, đồ chơi</t>
  </si>
  <si>
    <t>* Thời tiết, mùa</t>
  </si>
  <si>
    <t>1. Nhận biết tập hợp, số lượng, số thứ tự, đếm</t>
  </si>
  <si>
    <t>5. Hình dạng</t>
  </si>
  <si>
    <t>Thể chất</t>
  </si>
  <si>
    <t>Ngôn ngữ</t>
  </si>
  <si>
    <t>Nhận thức</t>
  </si>
  <si>
    <t>Thẩm mỹ</t>
  </si>
  <si>
    <t>#</t>
  </si>
  <si>
    <t>3+4+5T</t>
  </si>
  <si>
    <t>Một số đồ vật gây nguy hiểm</t>
  </si>
  <si>
    <t>Biết sử dụng các từ biểu thị sự lễ phép trong giao tiếp</t>
  </si>
  <si>
    <t>Thực hiện được một số quy định ở lớp, gia đình và nơi công cộng phù hợp độ tuổi</t>
  </si>
  <si>
    <t>C. Thể hiện sự sáng tạo khi tham gia các hoạt động nghệ thuật (âm nhạc, tạo hình)</t>
  </si>
  <si>
    <t>TCKNXH</t>
  </si>
  <si>
    <t>Ghi chú về các điều chỉnh khác trong năm học (nếu có)</t>
  </si>
  <si>
    <t>CỘNG TỔNG SỐ NỘI DUNG TRONG NĂM HỌC PHÂN BỔ THEO ĐỘ TUỔI</t>
  </si>
  <si>
    <t>Có khả năng đọc thuộc bài thơ, ca dao, đồng dao phù hợp độ tuổi và chủ đề thực hiện. Có khả năng đọc biểu cảm bài thơ, ca dao, đồng dao phù hợp độ tuổi</t>
  </si>
  <si>
    <t>2. Đồ vật</t>
  </si>
  <si>
    <t>Trẻ được chăm sóc sức khỏe, dinh dưỡng theo khoa học</t>
  </si>
  <si>
    <t>Phân bổ nguyên bản
 theo sách CT.GDMN</t>
  </si>
  <si>
    <t>Thực hiện được một số việc đơn giản tự phục vụ trong sinh hoạt với sự giúp đỡ của người lớn: rửa tay, lau mặt, xúc miệng, tháo tất, cởi quần, áo, …</t>
  </si>
  <si>
    <t>Đi bộ sát lề đường bên phải, không tự ý chạy qua đường.</t>
  </si>
  <si>
    <t>Biết chấp hành một số luật lệ giao thông đường bộ (đi bộ sát lề đường bên phải, không tự ý chạy qua đường,)</t>
  </si>
  <si>
    <t>Biết đội mũ bảo hiểm khi ngồi trên xe máy, ngồi yên trên ô tô, không thò đầu ra ngoài</t>
  </si>
  <si>
    <t>Đội mũ bảo hiểm khi ngồi trên xe máy, ngồi yên trên ô tô, không thò đầu ra ngoài</t>
  </si>
  <si>
    <t>T/C: Bắt vịt dưới ao, đánh pháo đất, chơi đu, đấu vật, hát đối...</t>
  </si>
  <si>
    <t>Biết một số hoạt động của các ngày lễ hội trong năm</t>
  </si>
  <si>
    <t>Một số hoạt động của di tích lịch sử đình Hà Hương.</t>
  </si>
  <si>
    <t>Biết một số hoạt động của di tích lịch sử đình Hà Hương.</t>
  </si>
  <si>
    <t>Địa điểm tổ chức</t>
  </si>
  <si>
    <t>TMN</t>
  </si>
  <si>
    <t>BT</t>
  </si>
  <si>
    <t>GĐ</t>
  </si>
  <si>
    <t>NN</t>
  </si>
  <si>
    <t>ĐV</t>
  </si>
  <si>
    <t>TV</t>
  </si>
  <si>
    <t>HTTN</t>
  </si>
  <si>
    <t>Tài nguyên học liệu</t>
  </si>
  <si>
    <t>Phạm vi thực hiện</t>
  </si>
  <si>
    <t>Sân chơi</t>
  </si>
  <si>
    <t>Lớp học</t>
  </si>
  <si>
    <t>Đọc bài thơ, ca dao, đồng dao phù hợp độ tuổi và chủ đề "Trường mầm non"</t>
  </si>
  <si>
    <t>Đọc bài thơ, ca dao, đồng dao phù hợp độ tuổi và chủ đề "Bản thân"</t>
  </si>
  <si>
    <t>Đọc bài thơ, ca dao, đồng dao phù hợp độ tuổi và chủ đề "Gia đình"</t>
  </si>
  <si>
    <t>Đọc bài thơ, ca dao, đồng dao phù hợp độ tuổi và chủ đề "Nghề nghiệp"</t>
  </si>
  <si>
    <t>Đọc bài thơ, ca dao, đồng dao phù hợp độ tuổi và chủ đề "Động vật"</t>
  </si>
  <si>
    <t>Đọc bài thơ, ca dao, đồng dao phù hợp độ tuổi và chủ đề "Thực vật"</t>
  </si>
  <si>
    <t>Đọc bài thơ, ca dao, đồng dao phù hợp độ tuổi và chủ đề "Giao thông"</t>
  </si>
  <si>
    <t>Làm đồ chơi chủ đề giao thông</t>
  </si>
  <si>
    <t>* Trò chơi vận động.</t>
  </si>
  <si>
    <t>Thích chơi các trò chơi vận động. Biết luật chơi, cách chơi. Phối hợp với bạn trọng khi chơi.</t>
  </si>
  <si>
    <t>Chơi trò chơi vận động</t>
  </si>
  <si>
    <t>Tổ</t>
  </si>
  <si>
    <t>Lớp</t>
  </si>
  <si>
    <t>Ngoài nhà trường</t>
  </si>
  <si>
    <t>ATGT</t>
  </si>
  <si>
    <t>Nhận biết một số tình huống nguy hiểm và cách phòng tránh</t>
  </si>
  <si>
    <t>Phân biệt hành vi đúng sai khi tham gia giao thông</t>
  </si>
  <si>
    <t>Phân biệt hành vi đúng sai khi tham gia giao thông đường sắt</t>
  </si>
  <si>
    <t>Phân biệt hành vi đúng sai khi tham gia giao thông đường bộ</t>
  </si>
  <si>
    <t>Phân biệt hành vi đúng sai khi tham gia giao thông đường thuỷ</t>
  </si>
  <si>
    <t>Phân biệt hành vi đúng sai khi tham gia giao thông đường hàng không</t>
  </si>
  <si>
    <t>Bảo vệ, chăm sóc con vật</t>
  </si>
  <si>
    <t>Thích chăm sóc cây cối, rau xanh.</t>
  </si>
  <si>
    <t>Bảo vệ, chăm sóc cây</t>
  </si>
  <si>
    <t>Mục tiêu năm</t>
  </si>
  <si>
    <t>Trong đó: - Lĩnh vực thể chất</t>
  </si>
  <si>
    <t>.</t>
  </si>
  <si>
    <t>Tập kết hợp 5 động tác cơ bản trong bài tập thể dục kết hợp với nhạc bài háttheo chủ đề "Trường mầm non"</t>
  </si>
  <si>
    <t>Trườn thẳng hướng đích, liên tục 2m và theo khả năng</t>
  </si>
  <si>
    <t>Tung bóng thẳng lên cao và bắt bóng bằng 2 tay ở độ cao 40-50cm, không làm rơi bóng</t>
  </si>
  <si>
    <t>Biết súc miệng bằng nước muối</t>
  </si>
  <si>
    <t>Tập súc miệng bằng nước muối</t>
  </si>
  <si>
    <t>Không kén chọn thức ăn, ăn hết suất</t>
  </si>
  <si>
    <t>Biết chọn thực phẩm sạch, tươi ngon có lợi cho sức khỏe</t>
  </si>
  <si>
    <t>Lựa chọn thực phẩm sạch, tươi ngon có lợi cho sức khỏe</t>
  </si>
  <si>
    <t>Biết chấp nhận và thực hiện được một số hành vi tốt trong vệ sinh phòng bệnh khi được nhắc nhở</t>
  </si>
  <si>
    <t>Bỏ rác đúng nơi quy định</t>
  </si>
  <si>
    <t>Có khả năng so sánh số lượng hai nhóm đối tượng trong phạm vi 4 bằng các cách khác nhau và nói được các từ: bằng nhau, nhiều hơn, ít hơn</t>
  </si>
  <si>
    <t>So sánh số lượng hai nhóm đối tượng trong phạm vi 4 bằng các cách khác nhau và nói được các từ: bằng nhau, nhiều hơn, ít hơn</t>
  </si>
  <si>
    <t>Có khả năng so sánh số lượng hai nhóm đối tượng trong phạm vi 5 bằng các cách khác nhau và nói được các từ: bằng nhau, nhiều hơn, ít hơn</t>
  </si>
  <si>
    <t>So sánh số lượng hai nhóm đối tượng trong phạm vi 5 bằng các cách khác nhau và nói được các từ: bằng nhau, nhiều hơn, ít hơn</t>
  </si>
  <si>
    <t xml:space="preserve"> Xếp tương ứng 1 - 1, ghép đôi</t>
  </si>
  <si>
    <t>Nhận ra một số sắc thái biểu cảm của lời nói (vui, buồn, sợ hãi)</t>
  </si>
  <si>
    <t>Một số sắc thái biểu cảm của lời nói (vui, buồn, sợ hãi)</t>
  </si>
  <si>
    <t>Biết đặt và trả lời các câu hỏi đơn giản</t>
  </si>
  <si>
    <t>Cố gắng thực hiện công việc đơn giản được giao</t>
  </si>
  <si>
    <t>Nhận biết được cảm xúc vui, buồn, sợ hãi, tức giận, ngạc nhiên qua nét mặt, lời nói, cử chỉ, qua tranh ảnh</t>
  </si>
  <si>
    <t>Một số trạng thái cảm xúc ( vui, buồn, sợ hãi, tức giận, ngạc nhiên ) qua nét mặt, cử chỉ, giọng nói, tranh ảnh</t>
  </si>
  <si>
    <t>Hào hứng tham gia vào các hoạt động trong các ngày lễ hội (tết Trung thu, ngày hội đến trường, 22/12...</t>
  </si>
  <si>
    <t>Lời nói và cử chỉ lễ phép trong giao tiếp</t>
  </si>
  <si>
    <t>Thích chăm sóc con vật quen thuộc</t>
  </si>
  <si>
    <t>Nghe bài hát, bản nhạc; thơ, đồng dao, ca dao, tục ngữ; kể chuyện phù hợp với chủ đề "Bản thân"</t>
  </si>
  <si>
    <t>Nói cảm nhận về vẻ đẹp nổi bật của tác phẩm tạo hình</t>
  </si>
  <si>
    <t>TTHP</t>
  </si>
  <si>
    <t>DỰ KIẾN PHÂN PHỐI VÀ CHỦ ĐỀ/ THÁNG</t>
  </si>
  <si>
    <t>3T</t>
  </si>
  <si>
    <t>Thực hiện đủ các bước của động tác hô hấp trong bài tập thể dục theo hướng dẫn</t>
  </si>
  <si>
    <t>Tập kết hợp 5 động tác cơ bản trong bài tập thể dục kết hợp với nhạc bài hát theo chủ đề "Trường mầm non"</t>
  </si>
  <si>
    <t>Tập kết hợp 5 động tác cơ bản trong bài tập thể dục kết hợp với nhạc bài háttheo chủ đề "Bản thân"</t>
  </si>
  <si>
    <t>Tập kết hợp 5 động tác cơ bản trong bài tập thể dục kết hợp với nhạc bài háttheo chủ đề "Gia đình"</t>
  </si>
  <si>
    <t>Tập kết hợp 5 động tác cơ bản trong bài tập thể dục kết hợp với nhạc bài háttheo chủ đề "Động vật"</t>
  </si>
  <si>
    <t>Tập kết hợp 5 động tác cơ bản trong bài tập thể dục kết hợp với nhạc bài háttheo chủ đề "Nghề nghiệp"</t>
  </si>
  <si>
    <t>Tập kết hợp 5 động tác cơ bản trong bài tập thể dục kết hợp với nhạc bài háttheo chủ đề "Thực vật"</t>
  </si>
  <si>
    <t>Tập kết hợp 5 động tác cơ bản trong bài tập thể dục kết hợp với nhạc bài háttheo chủ đề "Giao thông"</t>
  </si>
  <si>
    <t>Tập kết hợp 5 động tác cơ bản trong bài tập thể dục kết hợp với nhạc bài háttheo chủ đề "Hiện tượng tự nhiên"</t>
  </si>
  <si>
    <t>Tập kết hợp 5 động tác cơ bản trong bài tập thể dục kết hợp với nhạc bài háttheo chủ đề "Quê hương- Bác Hồ"</t>
  </si>
  <si>
    <t>Giữ được thăng bằng cơ thể khi thực hiện vận động đi kiễng gót liên tục 3m</t>
  </si>
  <si>
    <t>Đi kiễng gót liên tục 3m</t>
  </si>
  <si>
    <t>Kiểm soát được vận động đi thay đổi tốc độ theo đúng hiệu lệnh khoảng 3-4 lần</t>
  </si>
  <si>
    <t xml:space="preserve">Kiểm soát được vận động đi liên tục trong đường có 3-4 điểm zíc zắc không chệch ra ngoài </t>
  </si>
  <si>
    <t>Đi thay đổi hướng theo 3-4 điểm zic zắc</t>
  </si>
  <si>
    <t>Giữ được thăng bằng cơ thể khi thực hiện vận động đi trong đường hẹp 3m x 0,2m</t>
  </si>
  <si>
    <t>Đi trong đường hẹp 3m x 0,2m</t>
  </si>
  <si>
    <t>https://drive.google.com/file/d/1Jv3hdKAhfZEisEriPLFAmY4QBSlQK5Sb/view?usp=sharing</t>
  </si>
  <si>
    <t>Giữ được thăng bằng cơ thể khi thực hiện vận động đi trong đường hẹp 3m x 0,2m, đầu đội túi cát</t>
  </si>
  <si>
    <t>Đi trong đường hẹp 3m x 0,2m, đầu đội túi cát</t>
  </si>
  <si>
    <t>Giữ được thăng bằng cơ thể khi thực hiện vận động đi bước qua vật cản.</t>
  </si>
  <si>
    <t>Đi bước qua vật cản.</t>
  </si>
  <si>
    <t>Kiểm soát được vận động chạy thay đổi tốc độ theo đúng hiệu lệnh</t>
  </si>
  <si>
    <t>Chạy thay đổi tốc độ theo hiệu lệnh</t>
  </si>
  <si>
    <t xml:space="preserve">Kiểm soát được vận động chạy liên tục trong đường rộng 50cm, có 5-6 điểm zíc zắc không chệch ra ngoài </t>
  </si>
  <si>
    <t>Chạy thay đổi hướng theo 5-6 điểm zic zắc</t>
  </si>
  <si>
    <t>Chạy được 15m liên tục theo hướng thẳng</t>
  </si>
  <si>
    <t>Chạy 15m liên tục theo hướng thẳng</t>
  </si>
  <si>
    <t>Chạy được 18-20m liên tục theo hướng thẳng</t>
  </si>
  <si>
    <t>Chạy 18-20m liên tục theo hướng thẳng</t>
  </si>
  <si>
    <t>Chạy 15-18m liên tục theo hướng thẳng</t>
  </si>
  <si>
    <t xml:space="preserve">Đá được quả bóng vào đích ở khoảng cách xa 1,5 m </t>
  </si>
  <si>
    <t>Bò thẳng hướng thẳng hướng đích, liên tục 2m.</t>
  </si>
  <si>
    <t>Bò theo hướng thẳng.</t>
  </si>
  <si>
    <t>Lớp học + sân chơi</t>
  </si>
  <si>
    <t xml:space="preserve">Bò trong đường hẹp (3m x 0,4m) không chệch ra ngoài </t>
  </si>
  <si>
    <t>Trườn theo hướng thẳng.</t>
  </si>
  <si>
    <t>Bò theo đường zíc zắc (rộng 50cm, có 3-4 điểm zic zắc, mỗi điểm cách nhau 2,5m) không chệch ra ngoài</t>
  </si>
  <si>
    <t>Bò theo đường zíc zắc (rộng 50cm, có 3-4 điểm zic zắc, mỗi điểm cách nhau 2,5m)</t>
  </si>
  <si>
    <t>https://drive.google.com/file/d/1fivBKNY_0gwLIGXrMxJtQoBf5c0PbbOc/view?usp=sharing</t>
  </si>
  <si>
    <t>Bò theo đường zíc zắc (rộng 50cm, có 5-6 điểm zic zắc, mỗi điểm cách nhau 2,5m) không chệch ra ngoài</t>
  </si>
  <si>
    <t>Bò theo đường zíc zắc (rộng 50cm, có 5-6 điểm zic zắc, mỗi điểm cách nhau 2,5m)</t>
  </si>
  <si>
    <t>Bò chui qua cổng (cao 40cm, rộng 40cm) không chạm cổng</t>
  </si>
  <si>
    <t xml:space="preserve">Bò chui qua cổng/dây (cao 40cm, rộng 40cm) </t>
  </si>
  <si>
    <t>Giữ được thăng bằng khi bước lên, xuống bục cao 30cm</t>
  </si>
  <si>
    <t>Bước lên, xuống bục cao 30cm</t>
  </si>
  <si>
    <t>Lăn bóng với cô/bạn ở khoảng cách 1,5m, không để bóng lăn ra ngoài.</t>
  </si>
  <si>
    <t>Lăn bóng với cô</t>
  </si>
  <si>
    <t>Tung bóng lên cao bằng 2 tay.</t>
  </si>
  <si>
    <t>Tung bắt bóng với cô 3 lần liền không rơi bóng với khoảng cách 2.5m</t>
  </si>
  <si>
    <t>Tung bóng với cô ở khoảng cách xa 2m</t>
  </si>
  <si>
    <t>Tung bắt bóng với cô 3 lần liền không rơi bóng với khoảng cách 3 m</t>
  </si>
  <si>
    <t>Tung bóng với cô ở khoảng cách xa 3m</t>
  </si>
  <si>
    <t>Tự đập và bắt bóng nẩy được 3 lần liên tiếp (đường kính bóng 18cm)</t>
  </si>
  <si>
    <t xml:space="preserve"> Đập bắt bóng (đường kính bóng 18cm)</t>
  </si>
  <si>
    <t>Ném được trúng đích ngang ở khoảng cách xa 1,5m bằng 1 tay</t>
  </si>
  <si>
    <t>Ném trúng đích ngang ở khoảng cách xa 1,5m bằng 1 tay</t>
  </si>
  <si>
    <t>Ném được trúng đích ngang ở khoảng cách xa 2m bằng 1 tay</t>
  </si>
  <si>
    <t>Ném trúng đích thẳng đứng (khoảng cách 0.8-1m cao 0.6-0.7m)</t>
  </si>
  <si>
    <t>Ném xa bằng 1 tay về phía trước theo khả năng</t>
  </si>
  <si>
    <t xml:space="preserve">Ném xa bằng 1 tay </t>
  </si>
  <si>
    <t>Ném xa bằng 2 tay về phía trước theo khả năng</t>
  </si>
  <si>
    <t xml:space="preserve">Ném xa bằng 2 tay </t>
  </si>
  <si>
    <t>Biết phối hợp chuyền bắt bóng 2 bên theo hàng ngang nhịp nhàng</t>
  </si>
  <si>
    <t>Chuyền bắt bóng 2 bên theo hàng ngang</t>
  </si>
  <si>
    <t>Biết phối hợp chuyền bắt bóng 2 bên theo hàng dọc nhịp nhàng</t>
  </si>
  <si>
    <t>Chuyền bắt bóng 2 bên theo hàng dọc</t>
  </si>
  <si>
    <t>Bật nhảy tại chỗ 3-5 lần liên tiếp đúng kỹ thuật</t>
  </si>
  <si>
    <t>Bật nhảy tại chỗ</t>
  </si>
  <si>
    <t>Giữ được thăng bằng cơ thể khi thực hiện vận động bật tiến về phía trước</t>
  </si>
  <si>
    <t>Bật tiến về phía trước</t>
  </si>
  <si>
    <t xml:space="preserve">Bật liên tục qua các ô, không dẫm vạch </t>
  </si>
  <si>
    <t>Bật liên tục qua các ô.</t>
  </si>
  <si>
    <t>Giữ được thăng bằng cơ thể khi thực hiện vận động bật xa 25cm</t>
  </si>
  <si>
    <t>Bật xa 20 cm</t>
  </si>
  <si>
    <t>Bật xa 20cm</t>
  </si>
  <si>
    <t>Giữ được thăng bằng cơ thể khi thực hiện vận động bật xa 30 cm</t>
  </si>
  <si>
    <t>Bật xa 30cm</t>
  </si>
  <si>
    <t>Bật xa 30 cm</t>
  </si>
  <si>
    <t>Thực hiện được vận động xoay tròn cổ tay</t>
  </si>
  <si>
    <t>Xoay tròn cổ tay</t>
  </si>
  <si>
    <t>Luyện tập cử động, bàn tay, ngón tay.</t>
  </si>
  <si>
    <t>Thực hiện được vận động gập, đan ngón tay vào nhau</t>
  </si>
  <si>
    <t>Co duỗi các ngón tay, đan các ngón tay vào nhau</t>
  </si>
  <si>
    <t>Thực hiện được một số vận động khéo léo của đôi bàn tay.</t>
  </si>
  <si>
    <t>Vẽ được hình tròn theo mẫu</t>
  </si>
  <si>
    <t>Vẽ hình tròn theo mẫu</t>
  </si>
  <si>
    <t>Tập phối hợp cử động các ngón tay, bàn tay.</t>
  </si>
  <si>
    <t>Bước đầu làm quen với việc sử dụng kéo cắt thẳng được một đoạn 10cm</t>
  </si>
  <si>
    <t>Tập phối hợp cử động các ngón tay, bàn tay, tập sử dụng kéo.</t>
  </si>
  <si>
    <t>HĐG,Cắt, xé đường thẳng dài hơn 10cm</t>
  </si>
  <si>
    <t>Xếp chồng được 8-10 khối không đổ</t>
  </si>
  <si>
    <t>Xếp chồng các hình khối khác nhau</t>
  </si>
  <si>
    <t>Thực hiện vận động khéo léo của bàn tay, ngón tay.</t>
  </si>
  <si>
    <t>Biết tự cài, cởi cúc to</t>
  </si>
  <si>
    <t>Cài - cởi cúc to.</t>
  </si>
  <si>
    <t>Tập vận động khéo léo của bàn tay, ngón tay.</t>
  </si>
  <si>
    <t>https://drive.google.com/file/d/1vXIPnGP1xay4jbzGsE0muG4gwar8LJZp/view?usp=sharing</t>
  </si>
  <si>
    <t>Bước đầu biết sử dụng bút tô vẽ nguệch ngoạc một số hình đơn giản hoặc theo ý thích</t>
  </si>
  <si>
    <t>Tập sử dụng bút tô vẽ nguệch ngoạc</t>
  </si>
  <si>
    <t>Tập phối hợp cử động các ngón tay, bàn tay, tập sử dụng bút.</t>
  </si>
  <si>
    <t>Xé - dán giấy dài khoảng 10cm</t>
  </si>
  <si>
    <t>Xé - dán giấy chủ đề "Động vật"</t>
  </si>
  <si>
    <t>Tập phối hợp cử động các ngón tay.</t>
  </si>
  <si>
    <t>Xé - dán giấy chủ đề "Nghề nghiệp"</t>
  </si>
  <si>
    <t>Sử dụng một số thiết bị văn phòng phẩm: : kéo, bút dạ/sáp màu, hồ dán vào chủ đề "Thực vật"</t>
  </si>
  <si>
    <t>Tập phối hợp cử động các ngón tay, bàn tay, tập sử dụng bút, kéo, hồ dan.</t>
  </si>
  <si>
    <t>Sử dụng một số thiết bị văn phòng phẩm: : kéo, bút dạ/sáp màu, hồ dán vào chủ đề "Giao thông"</t>
  </si>
  <si>
    <t>Nói đúng tên một số thực phẩm quen thuộc, sẵn có tại địa phương</t>
  </si>
  <si>
    <t>Nhận biết tên gọi một số thực phẩm quen thuộc.</t>
  </si>
  <si>
    <t>Làm quen với các món ăn trong trường mầm non và lợi ích của các món ăn đối với sức khỏe của bé.</t>
  </si>
  <si>
    <t>Phân biệt được màu sắc, kích thước, hình dạng, mùi vị của một số thực phẩm thông thường, sẵn có tại địa phương</t>
  </si>
  <si>
    <t>Nhận biết màu sắc, kích thước, hình dạng, mùi vị của một số thực phẩm quen thuộc</t>
  </si>
  <si>
    <t>Nhận biết các loại thực phẩm có lợi đối với sức khỏe của bé.</t>
  </si>
  <si>
    <t>Biết được tên một số món ăn quen thuộc hàng ngày, sẵn có tại địa phương</t>
  </si>
  <si>
    <t>Các món ăn quen thuộc của gia đình và tác dụng của việc ăn uống đối với cơ thể.</t>
  </si>
  <si>
    <t>Biết ý nghĩa của việc ăn để giúp cơ thể cao lớn, khỏe mạnh. Hình thành thái độ vui lòng chấp nhận và có hứng thú trong ăn uống, không kén chọn thức ăn</t>
  </si>
  <si>
    <t>Giá trị dinh dưỡng của một số loại thực phẩm.</t>
  </si>
  <si>
    <t>Tác dụng của việc ăn uống đủ chất hợp vệ sinh.</t>
  </si>
  <si>
    <t xml:space="preserve">- Hướng dẫn cách chế biến một số món ăn dành cho trẻ
</t>
  </si>
  <si>
    <t>Các món ăn cần thiết cho sức khỏe.</t>
  </si>
  <si>
    <t xml:space="preserve">
- Một số chế độ ăn khi trẻ bị bệnh (táo bón, tiêu chảy, sốt, suy dinh dưỡng, thừa cân béo phì,…)
</t>
  </si>
  <si>
    <t xml:space="preserve">
- Hướng dẫn kỹ thuật sơ cứu thông thường</t>
  </si>
  <si>
    <t>Bước đầu làm quen với các thao tác rửa tay bằng xà phòng. Biết rửa tay với sự giúp đỡ của người lớn</t>
  </si>
  <si>
    <t>Tập rửa tay bằng xà phòng</t>
  </si>
  <si>
    <t>Tập một số thao tác vệ sinh sá nhân: rửa tay bằng xà phòng.</t>
  </si>
  <si>
    <t>https://drive.google.com/file/d/1yfOSh3_4G7Rz6NxrjdUti-locleAkSWQ/view?usp=sharing</t>
  </si>
  <si>
    <t>Bước đầu làm quen với các thao tác lau mặt. Biết lau mặt với sự giúp đỡ của người lớn</t>
  </si>
  <si>
    <t>Làm quen thao tác lau mặt</t>
  </si>
  <si>
    <t>Tập một số thao tác vệ sinh sá nhân: lau mặt.</t>
  </si>
  <si>
    <t>Tập luyện một số thao tác vệ sinh cá nhân: súc miệng bằng nước muối.</t>
  </si>
  <si>
    <t>3+4T</t>
  </si>
  <si>
    <t>Biết tháo tất, cởi quần áo với sự giúp đỡ của người lớn</t>
  </si>
  <si>
    <t>Cởi mặc quần áo đơn giản</t>
  </si>
  <si>
    <t>Tập vận động khéo léo của bàn tay, ngón tay: tháo tất, cới mặc quần áo.</t>
  </si>
  <si>
    <t>Biết thể hiện bằng lời nói về nhu cầu ăn, ngủ, vệ sinh cá nhân</t>
  </si>
  <si>
    <t>Diễn đạt nhu cầu cá nhân</t>
  </si>
  <si>
    <t>Nhận diện đúng đồ dùng cá nhân</t>
  </si>
  <si>
    <t>Ký hiệu cá nhân</t>
  </si>
  <si>
    <t>Biết tự xúc ăn và sử dụng bát, thìa, cốc đúng cách.</t>
  </si>
  <si>
    <t>Cách sử dụng bát, thìa, cốc</t>
  </si>
  <si>
    <t>Sủ dụng bát, thìa, cốc đúng cách.</t>
  </si>
  <si>
    <t>Có một số hành vi tốt trong ăn uống khi được nhắc nhở</t>
  </si>
  <si>
    <t>Luyện tập các thói quen trong ăn uống: chào mời khi ăn.</t>
  </si>
  <si>
    <t>Không đùa nghịch làm đổ vãi thức ăn</t>
  </si>
  <si>
    <t>Luyện tập các thói quen trong ăn uống: không đùa nghịch làm đổ vãi thức ăn.</t>
  </si>
  <si>
    <t>Cách sử dụng, bảo quản thực phẩm, thức ăn đơn giản.</t>
  </si>
  <si>
    <t>Cách phòng ngựa bệnh khi thời tiết thay đổi.</t>
  </si>
  <si>
    <t>Giữ gìn vệ sinh cá nhân.</t>
  </si>
  <si>
    <t>Giữ gìn vệ sinh môi trường.</t>
  </si>
  <si>
    <t>Luyện tập kĩ năng tự phục vụ: tửa tay, lau mặt, xúc miệng, tháo tất, cới quân áo.</t>
  </si>
  <si>
    <t>Có khả năng nhận biết trang phục theo thời tiết. Bước đầu tập mặc quần áo</t>
  </si>
  <si>
    <t>Nhận biết trang phục theo thời tiết. Bước đầu tập mặc quần áo</t>
  </si>
  <si>
    <t>Sự thay đổi của thời tiết, nhận biết trang phục phù hợp.</t>
  </si>
  <si>
    <t>Có khả năng nhận biết một số biểu hiện  khi ốm. Biết nói với người lớn khi bị đau, chảy máu</t>
  </si>
  <si>
    <t>Nhận biết một số biểu hiện khi ốm</t>
  </si>
  <si>
    <t>Nhận ra và biết tránh một số vật dụng nguy hiểm khi được nhắc nhở</t>
  </si>
  <si>
    <t>Một số đồ dùng, dụng cụ dễ gây nguy hiểm.</t>
  </si>
  <si>
    <t>https://drive.google.com/file/d/13weXfgFXvVRjaGY75P7Wda-EJYW0sDho/view?usp=sharing</t>
  </si>
  <si>
    <t>Nhận ra và biết tránh nơi nguy hiểm khi được nhắc nhở</t>
  </si>
  <si>
    <t>Biết và thực hiện được một số quy tắc an toàn đơn giản</t>
  </si>
  <si>
    <t>Một số quy tắc an toàn đơn giản (quy tắc đi lên xuống cầu thang, chờ người lớn đưa sang đường,…)</t>
  </si>
  <si>
    <t>Biết một số bộ phận của cơ thể và chức năng của chúng</t>
  </si>
  <si>
    <t>Một số bộ phận cơ thể và chức năng của chúng (khám phá đôi  bàn tay, đôi bàn chân)</t>
  </si>
  <si>
    <t>Chấp hành một số luật lệ giao thông đường bộ, không chơi đùa trên đường.</t>
  </si>
  <si>
    <t>Các tình huống nguy hiểm và cách phòng tránh (xe đang chuyển hướng, chướng ngại vật trên đường, tầm nhìn bị che khuất, vội vàng đi lên xuống xe, xe ô tô đột ngột mở cửa…)</t>
  </si>
  <si>
    <t>Những tình huống nguy hiểm (xe đang chuyển hướng, chướng ngại vật trên đường, tầm nhìn bị che khuất, vội vàng đi lên xuống xe, xe ô tô đột ngột mở cửa…) và phòng tránh.</t>
  </si>
  <si>
    <t>Biết đặc điểm nổi bật và ích lợi của con vật, quen thuộc</t>
  </si>
  <si>
    <t>Đặc điểm nổi bật và ích lợi của con vật, quen thuộc</t>
  </si>
  <si>
    <t>Những bộ phận chính, đặc điểm nổi bật của các con vật quen thuộc.</t>
  </si>
  <si>
    <t>Biết được mối liên hệ đơn giản giữa con vật quen thuộc với môi trường sống. Cách chăm sóc bảo vệ chúng</t>
  </si>
  <si>
    <t>Mối liên hệ đơn giản giữa con vật với môi trường sống và cách chăm sóc bảo vệ</t>
  </si>
  <si>
    <t>Môi trường sống, cách chăm sóc và bảo vệ con vật.</t>
  </si>
  <si>
    <t>Biết đặc điểm nổi bật và ích lợi của cây, hoa, quả quen thuộc</t>
  </si>
  <si>
    <t>Đặc điểm nổi bật và ích lợi của cây, hoa, quả quen thuộc</t>
  </si>
  <si>
    <t>Biết được mối liên hệ đơn giản giữa cây quen thuộc với môi trường sống. Cách chăm sóc bảo vệ chúng</t>
  </si>
  <si>
    <t>Mối liên hệ đơn giản giữa cây với môi trường sống và cách chăm sóc bảo vệ</t>
  </si>
  <si>
    <t>Điều kiện sống của cây, hoa, rau, quả quen thuộc.</t>
  </si>
  <si>
    <t>Môi trường sống, cách kiếm mồi, thức ăn, tập tính, thói quen của con vật.</t>
  </si>
  <si>
    <t>Biết một số hiện tượng nắng mưa, nóng, lạnh và ảnh hưởng của nó đến sức khỏe, sinh hoạt của trẻ</t>
  </si>
  <si>
    <t xml:space="preserve"> Hiện tượng nắng mưa, nóng, lạnh và ảnh hưởng của nó đến sức khỏe, sinh hoạt của trẻ</t>
  </si>
  <si>
    <t>Biết một số dấu hiệu nổi bật của ngày và đêm</t>
  </si>
  <si>
    <t>Một số dấu hiệu nổi bật của ngày và đêm</t>
  </si>
  <si>
    <t>Biết một số nguồn nước trong sinh hoạt hàng ngày. Ích lợi của nước với đời sống con người, con vật, cây</t>
  </si>
  <si>
    <t>Một số nguồn nước trong sinh hoạt hàng ngày.</t>
  </si>
  <si>
    <t>Các nguồn nước trong sinh hoạt hàng ngày.</t>
  </si>
  <si>
    <t>Ích lợi của nước với đời sống con người, con vật, cây</t>
  </si>
  <si>
    <t>Đặc điểm của nước và ích lợi của nước đối với đời sống con người, con vật, cây.</t>
  </si>
  <si>
    <t>Có một số hiểu biết về nguồn ánh sáng trong sinh hoạt hàng ngày</t>
  </si>
  <si>
    <t>Một số nguồn ánh sáng trong sinh hoạt hàng ngày</t>
  </si>
  <si>
    <t>Đặc điểm chung, tính chất nổi bật của đất</t>
  </si>
  <si>
    <t>Quan tâm đến số lượng và biết đếm trên các đối tượng giống nhau, đếm đến 2 và đếm theo khả năng</t>
  </si>
  <si>
    <t>Đếm trên đối tượng trong phạm vi 2 và đếm theo khả năng</t>
  </si>
  <si>
    <t>Quan tâm đến số lượng và biết đếm trên các đối tượng giống nhau, đếm đến 3 và đếm theo khả năng</t>
  </si>
  <si>
    <t>Đếm trên đối tượng trong phạm vi 3 và đếm theo khả năng</t>
  </si>
  <si>
    <t>Quan tâm đến số lượng và biết đếm trên các đối tượng giống nhau, đếm đến 4 và đếm theo khả năng</t>
  </si>
  <si>
    <t>Đếm trên đối tượng trong phạm vi 4 và đếm theo khả năng</t>
  </si>
  <si>
    <t>https://drive.google.com/file/d/10qN4sZpXjxDf_CWKLCl6nol2QblBxdpA/view?usp=sharing</t>
  </si>
  <si>
    <t>Quan tâm đến số lượng và biết đếm trên các đối tượng giống nhau, đếm đến 5 và đếm theo khả năng</t>
  </si>
  <si>
    <t>Đếm trên đối tượng trong phạm vi 5 và đếm theo khả năng</t>
  </si>
  <si>
    <t>Nhận biết, phân biệt được 1 và nhiều</t>
  </si>
  <si>
    <t>https://drive.google.com/file/d/1NFvR9icj0UFJeI-A4UtdJpAEXryhdGEB/view?usp=sharing</t>
  </si>
  <si>
    <t>Có khả năng so sánh số lượng hai nhóm đối tượng trong phạm vi 3 bằng các cách khác nhau và nói được các từ: bằng nhau, nhiều hơn, ít hơn</t>
  </si>
  <si>
    <t>So sánh số lượng hai nhóm đối tượng trong phạm vi 3 bằng các cách khác nhau và nói được các từ: bằng nhau, nhiều hơn, ít hơn</t>
  </si>
  <si>
    <t xml:space="preserve">Biết gộp, tách và đếm hai nhóm đối tượng cùng loại có tổng trong phạm vi 3. </t>
  </si>
  <si>
    <t xml:space="preserve">Gộp, tách và đếm hai nhóm đối tượng cùng loại có tổng trong phạm vi 3. </t>
  </si>
  <si>
    <t xml:space="preserve">Biết gộp, tách và đếm hai nhóm đối tượng cùng loại có tổng trong phạm vi 4. </t>
  </si>
  <si>
    <t xml:space="preserve">Gộp, tách và đếm hai nhóm đối tượng cùng loại có tổng trong phạm vi 4. </t>
  </si>
  <si>
    <t xml:space="preserve">Biết gộp, tách và đếm hai nhóm đối tượng cùng loại có tổng trong phạm vi 5. </t>
  </si>
  <si>
    <t xml:space="preserve">Gộp, tách và đếm hai nhóm đối tượng cùng loại có tổng trong phạm vi 5. </t>
  </si>
  <si>
    <t>https://drive.google.com/file/d/1eqjuZBiRpmzf8OucbhtZ983TKE6OSu8V/view?usp=sharing</t>
  </si>
  <si>
    <t>Có khả năng xếp tương ứng 1 - 1, ghép đôi</t>
  </si>
  <si>
    <t xml:space="preserve">Nhận ra được quy tắc sắp xếp của 2 đối tượng (AB) và tiếp tục thực hiện sao chép lại </t>
  </si>
  <si>
    <t>Xếp xen kẽ (AB)</t>
  </si>
  <si>
    <t>Biết so sánh 2 đối tượng về kích thước và nói được các từ: dài hơn / ngắn hơn</t>
  </si>
  <si>
    <t>So sánh dài - ngắn của 2 đối tượng</t>
  </si>
  <si>
    <t>Biết so sánh 2 đối tượng về kích thước và nói được các từ: cao hơn / thấp hơn</t>
  </si>
  <si>
    <t>So sánh cao - thấp của 2 đối tượng</t>
  </si>
  <si>
    <t>Nhận biết và gọi tên được các hình: hình vuông, hình tròn và nhận dạng các hình đó trong thực tế</t>
  </si>
  <si>
    <t>Nhận biết và gọi tên được các hình: hình tam giác, hình chữ nhậtvà nhận dạng các hình đó trong thực tế</t>
  </si>
  <si>
    <t>Có khả năng sử dụng các hình hình học để chắp ghép</t>
  </si>
  <si>
    <t>Sử dụng các hình hình học để chắp ghép</t>
  </si>
  <si>
    <t>Nhận biết được phía trên - phía dưới - phía trước - phái sau, tay phải - tay trái của bản thân</t>
  </si>
  <si>
    <t>Nhận biết  phía trên - phía dưới, phía trước - phía sau, tay phải- tay trái của bản thân chủ đề "Bản thân"</t>
  </si>
  <si>
    <t>Nhận biết được phía trên - phía dưới - phía trước - phái sau của dồ vật so với bản thân trẻ.</t>
  </si>
  <si>
    <t>Nói được tên, tuổi, giới tính của bản thân khi được hỏi</t>
  </si>
  <si>
    <t>Tên, tuổi, giới tính của bản thân</t>
  </si>
  <si>
    <t>Nói được tên của bố, mẹ, các thành viên trong gia đình và địa chỉ gia đình khi được hỏi</t>
  </si>
  <si>
    <t>Tên của bố, mẹ các thành viên trong gia đình. Địa chỉ gia đình</t>
  </si>
  <si>
    <t>Tên trường/lớp,  tên và công việc của cô giáo</t>
  </si>
  <si>
    <t>Nói được tên các bạn, đồ dùng đồ chơi của lớp, các hoạt động của trẻ ở trường khi được hỏi, trò chuyện</t>
  </si>
  <si>
    <t>Tên các bạn, đồ dùng đồ chơi của lớp, các hoạt động của trẻ ở trường</t>
  </si>
  <si>
    <t>Tên gọi, sản phẩm, ích lợi của nghề nông, nghề xây dựng,..</t>
  </si>
  <si>
    <t>Kể được tên một số lễ hội: Ngày khai giảng, tết trung thu….qua trò chuyện, tranh ảnh</t>
  </si>
  <si>
    <t>Tên một số lễ hội: Trung thu</t>
  </si>
  <si>
    <t>Lễ hội: Trung thu</t>
  </si>
  <si>
    <t>Tên một số lễ hội: Ngày 22/12</t>
  </si>
  <si>
    <t>Tên một số lễ hội: Tết Nguyên Đán</t>
  </si>
  <si>
    <t>Kể được tên một vài danh lam, thắng cảnh ở địa phương</t>
  </si>
  <si>
    <t>Danh lam, thắng cảnh ở địa phương</t>
  </si>
  <si>
    <t>Trẻ biết tên, cách chơi một số trò chơi dân gian ở địa phương.</t>
  </si>
  <si>
    <t>Nhận biết cờ Tổ quốc</t>
  </si>
  <si>
    <t>Cờ Tổ quốc</t>
  </si>
  <si>
    <t>Có khả năng nghe hiểu được các từ khái quát chỉ người, tên gọi đồ vật, sự vật, hành động, hiện tượng gần gũi, quen thuộc</t>
  </si>
  <si>
    <t>Nghe hiểu được các từ khái quát chỉ người, tên gọi đồ vật, sự vật, hành động, hiện tượng gần gũi, quen thuộc</t>
  </si>
  <si>
    <t>Có khả năng nghe hiểu và làm theo yêu cầu đơn giản</t>
  </si>
  <si>
    <t>Nghe hiểu và làm theo yêu cầu đơn giản</t>
  </si>
  <si>
    <t>Có khả năng nghe hiểu, sử dụng các câu đơn, câu mở rộng trong giao tiếp</t>
  </si>
  <si>
    <t>Nghe hiểu, sử dụng các câu đơn, câu mở rộng trong giao tiếp</t>
  </si>
  <si>
    <t>Nghe hiểu nội dung truyện kể, truyện đọc phù hợp với độ tuổi và chủ đề trường mầm non</t>
  </si>
  <si>
    <t>Nghe hiểu nội dung truyện kể, truyện đọc phù hợp với độ tuổi và chủ đề bản thân</t>
  </si>
  <si>
    <t>Nghe hiểu nội dung truyện kể, truyện đọc phù hợp với độ tuổi và chủ đề gia đình</t>
  </si>
  <si>
    <t>Nghe hiểu nội dung truyện kể, truyện đọc phù hợp với độ tuổi và chủ đề động vật</t>
  </si>
  <si>
    <t>Nghe hiểu nội dung truyện kể, truyện đọc phù hợp với độ tuổi và chủ đề nghề nghiệp</t>
  </si>
  <si>
    <t>Nghe hiểu nội dung truyện kể, truyện đọc phù hợp với độ tuổi và chủ đề thực vật</t>
  </si>
  <si>
    <t>Nghe hiểu nội dung truyện kể, truyện đọc phù hợp với độ tuổi và chủ đề giao thông</t>
  </si>
  <si>
    <t>Nghe hiểu nội dung truyện kể, truyện đọc phù hợp với độ tuổi và chủ đề hiện tượng tự nhiên.</t>
  </si>
  <si>
    <t>Nghe hiểu nội dung truyện kể, truyện đọc phù hợp với độ tuổi và chủ đề quê hương - Bác Hồ</t>
  </si>
  <si>
    <t>Nghe các bài hát, bài thơ, ca dao, đồng dao, tục ngữ, câu đố, hò, vè về chủ đề gia đình</t>
  </si>
  <si>
    <t>Nghe các bài hát, bài thơ, ca dao, đồng dao, tục ngữ, câu đố, hò, vè về chủ đề động vật</t>
  </si>
  <si>
    <t>Nghe các bài hát, bài thơ, ca dao, đồng dao, tục ngữ, câu đố, hò, vè về chủ đề thực vật</t>
  </si>
  <si>
    <t>Nghe các bài hát, bài thơ, ca dao, đồng dao, tục ngữ, câu đố, hò, vè về chủ đề giao thông</t>
  </si>
  <si>
    <t>Nghe các bài hát, bài thơ, ca dao, đồng dao, tục ngữ, câu đố, hò, vè về chủ đề hiện tượng tự nhiên</t>
  </si>
  <si>
    <t>Những trạng thái cảm xúc vui buồn, sợ hãi.</t>
  </si>
  <si>
    <t>Biết lắng nghe và trả lời được câu hỏi của người đối thoại</t>
  </si>
  <si>
    <t>Lắng nghe và trả lời câu hỏi của người đối thoại</t>
  </si>
  <si>
    <t>Nói rõ các tiếng trong Tiếng Việt</t>
  </si>
  <si>
    <t>Phát âm các tiếng của Tiếng Việt</t>
  </si>
  <si>
    <t>Sử dụng được các từ thông dụng chỉ sự vật, hoạt động, đặc điểm</t>
  </si>
  <si>
    <t>Sử dụng các từ thông dụng chỉ sự vật, hoạt động, đặc điểm.</t>
  </si>
  <si>
    <t>Biết bày tỏ tình cảm, nhu cầu và hiểu biết của bản thân bằng các câu đơn, câu đơn mở rộng</t>
  </si>
  <si>
    <t>Sử dụng câu đơn, câu mở rộng để bày tỏ tình cảm, nhu cầu và hiểu biết của bản thân.</t>
  </si>
  <si>
    <t>Kể lại được những sự việc đơn giản đã diễn ra của bản thân như: thăm ông bà, đi chơi, xem phim</t>
  </si>
  <si>
    <t>Kể lại sự việc đơn giản 1-2 tình tiết.</t>
  </si>
  <si>
    <t>Đọc bài thơ, ca dao, đồng dao phù hợp độ tuổi và chủ đề "Hiện tượng tự nhiên"</t>
  </si>
  <si>
    <t>Đọc bài thơ, ca dao, đồng dao phù hợp độ tuổi và chủ đề "Quê hương - Bác Hồ"</t>
  </si>
  <si>
    <t>Kể lại được chuyện đơn giản đã được nghe với sự giúp đỡ của người lớn</t>
  </si>
  <si>
    <t>Kể lại một vài tình tiết của chuyện đã được nghe chủ đề "Gia đình"</t>
  </si>
  <si>
    <t>Kể lại một vài tình tiết của chuyện đã được nghe chủ đề "Bản thân"</t>
  </si>
  <si>
    <t>Kể lại một vài tình tiết của chuyện đã được nghe chủ đề "Động vật"</t>
  </si>
  <si>
    <t>Kể lại một vài tình tiết của chuyện đã được nghe chủ đề "Nghề nghiệp"</t>
  </si>
  <si>
    <t>Kể lại một vài tình tiết của chuyện đã được nghe chủ đề "Thực vật"</t>
  </si>
  <si>
    <t>Kể lại một vài tình tiết của chuyện đã được nghe chủ đề "Giao thông"</t>
  </si>
  <si>
    <t>Kể lại một vài tình tiết của chuyện đã được nghe chủ đề "Hiện tượng tự nhiên"</t>
  </si>
  <si>
    <t>Có khả năng bắt chước giọng nói của nhân vật trong truyện</t>
  </si>
  <si>
    <t>Tập đóng vai theo lời dẫn chuyện của giáo viên chủ đề "Động vật"</t>
  </si>
  <si>
    <t>Tập đóng vai theo lời dẫn chuyện của giáo viên chủ đề "Thực vật"</t>
  </si>
  <si>
    <t>Tập đóng vai theo lời dẫn chuyện của giáo viên chủ đề "Giao thông"</t>
  </si>
  <si>
    <t>Tập đóng vai theo lời dẫn chuyện của giáo viên chủ đề "Hiện tượng tự nhiên"</t>
  </si>
  <si>
    <t>Biết nói đủ nghe, không nói lí nhí</t>
  </si>
  <si>
    <t>Nói đủ nghe, không nói lí nhí</t>
  </si>
  <si>
    <t>Trả lời và đặt các câu hỏi: "Ai?"; "Cái gì?"; "Ở đâu?"; "Khi nào?"</t>
  </si>
  <si>
    <t xml:space="preserve">Biết đề nghị người khác đọc sách cho nghe, tự giở sách xem tranh. </t>
  </si>
  <si>
    <t>Tiếp xúc với chữ, sách, truyện</t>
  </si>
  <si>
    <t xml:space="preserve">Biết nhìn vào tranh minh họa và gọi tên nhân vật trong tranh. Biết cầm sách đúng chiều và mở sách, xem tranh và "đọc" truyện. </t>
  </si>
  <si>
    <t xml:space="preserve">Xem và nghe đọc các loại sách khác nhau. Cầm sách đúng chiều và mở sách, xem tranh và "đọc" truyện. </t>
  </si>
  <si>
    <t xml:space="preserve">Biết cầm sách đúng chiều và mở sách, xem tranh và "đọc" truyện. </t>
  </si>
  <si>
    <t xml:space="preserve">Cầm sách đúng chiều, mở sách, xem tranh và "đọc" truyện. </t>
  </si>
  <si>
    <t>Biết giữ gìn sách</t>
  </si>
  <si>
    <t>Giữ gìn sách</t>
  </si>
  <si>
    <t>Có khả năng nhận biết một số kí hiệu thông thường, gần gũi</t>
  </si>
  <si>
    <t>Làm quen với một số kí hiệu thông thường ở gia đình, trường lớp</t>
  </si>
  <si>
    <t>Một số kí hiệu thông thường ở gia đình, trường lớp</t>
  </si>
  <si>
    <t>Thích tiếp xúc với chữ, sách truyện. Thích vẽ nguệch ngoạc.</t>
  </si>
  <si>
    <t>Tiếp xúc với chữ, sách truyện. Vẽ, tô màu.</t>
  </si>
  <si>
    <t>Tiếp xúc với chữ, sách truyện</t>
  </si>
  <si>
    <t>Thích vẽ, "viết" nguệch ngoạc</t>
  </si>
  <si>
    <t xml:space="preserve">Vẽ, tô màu </t>
  </si>
  <si>
    <t>Vẽ, tô màu chủ đề.</t>
  </si>
  <si>
    <t xml:space="preserve">Nói được tên, tuổi, giới tính của bản thân </t>
  </si>
  <si>
    <t>Nói được điều bé thích, không thích</t>
  </si>
  <si>
    <t>Những điều bé thích, không thích</t>
  </si>
  <si>
    <t>Mạnh dạn tham gia vào các hoạt động, mạnh dạn khi trả lời câu hỏi</t>
  </si>
  <si>
    <t>Kể về bản thân thông qua những câu hỏi gợi mở của cô</t>
  </si>
  <si>
    <t>Xếp dọn đồ dùng đồ chơi</t>
  </si>
  <si>
    <t>Sắp xếp đồ dùng, đồ chơi gọn gàng, ngăn nắp.</t>
  </si>
  <si>
    <t>Bóc trứng chim cút</t>
  </si>
  <si>
    <t>Đi tất/ găng tay</t>
  </si>
  <si>
    <t>Lau bàn ghế</t>
  </si>
  <si>
    <t>Những trạng thái cảm xúc: vui, buồn, sợ hãi, tức giận, ngạc nhiên.</t>
  </si>
  <si>
    <t>Biết biểu lộ cảm xúc vui, buồn, sợ hãi, tức giận</t>
  </si>
  <si>
    <t>Biểu lộ trạng thái cảm xúc qua nét mặt, cử chỉ, giọng nói; trò chơi; hát, vận động</t>
  </si>
  <si>
    <t>Nhận ra hình ảnh Bác Hồ. Thích nghe kể chuyện, nghe hát, đọc thơ, xem tranh ảnh về Bác Hồ</t>
  </si>
  <si>
    <t>Ảnh Bác. Nghe kể chuyện, nghe hát, đọc thơ, xem tranh ảnh về Bác Hồ</t>
  </si>
  <si>
    <t>Biết được một vài cảnh đẹp, lễ hội của quê hương, đất nước</t>
  </si>
  <si>
    <t>Một số cảnh đẹp, lễ hội của quê hương, đất nước</t>
  </si>
  <si>
    <t>Lớp-khối</t>
  </si>
  <si>
    <t>Hào hứng tham gia vào các hoạt động trong ngày lễ tết Trung thu</t>
  </si>
  <si>
    <t>Hào hứng tham gia vào các hoạt động trong ngày lễ hội 22/12</t>
  </si>
  <si>
    <t>Hào hứng tham gia vào các hoạt động trong ngày lễ tết nguyên đán.</t>
  </si>
  <si>
    <t>Hào hứng tham gia vào các hoạt động trong ngày sinh nhật Bác.</t>
  </si>
  <si>
    <t>Một số quy định ở lớp và gia đình</t>
  </si>
  <si>
    <t>Biết chào hỏi và nói cảm ơn, xin lỗi khi được nhắc nhở</t>
  </si>
  <si>
    <t>Cử chỉ, lời nói lễ phép trong giao tiếp</t>
  </si>
  <si>
    <t>Biết chú ý lắng nghe khi cô, bạn nói</t>
  </si>
  <si>
    <t>Chú ý lắng nghe khi cô, bạn nói</t>
  </si>
  <si>
    <t>Biết cùng chơi với các bạn trong các trò chơi theo nhóm nhỏ, giúp đỡ bạn khi cần thiết.</t>
  </si>
  <si>
    <t>Chơi cùng bạn theo nhóm nhỏ, giúp đỡ bạn khi cần thiết.</t>
  </si>
  <si>
    <t>Biết bỏ rác đúng nơi quy định khi được nhắc nhở</t>
  </si>
  <si>
    <t>Giữ gìn vệ sinh môi trường</t>
  </si>
  <si>
    <t>Nghe âm thanh, các bài hát, bản nhạc gần gũi về chủ đề "Trường mầm non"</t>
  </si>
  <si>
    <t>Nghe âm thanh, các bài hát, bản nhạc gần gũi về chủ đề "Gia đình"</t>
  </si>
  <si>
    <t>Nghe âm thanh, các bài hát, bản nhạc gần gũi và ngắm nhìn về chủ đề "Nghề nghiệp"</t>
  </si>
  <si>
    <t>Nghe bài hát, bản nhạc; thơ, đồng dao, ca dao, tục ngữ; kể chuyện phù hợp với độ tuổi và chủ đề thực hiện</t>
  </si>
  <si>
    <t>Thích nghe các bài hát, bản nhạc (nhạc thiếu nhi, dân ca) theo chủ đề, phù hợp với độ tuổi</t>
  </si>
  <si>
    <t>Nghe các bài hát, bản nhạc (nhạc thiếu nhi, dân ca)</t>
  </si>
  <si>
    <t>Biết hát tự nhiên, hát được theo giai điệu bài hát quen thuộc</t>
  </si>
  <si>
    <t>Hát đúng giai điệu, lời ca bài hát chủ đề trường mầm non</t>
  </si>
  <si>
    <t>Hát đúng giai điệu, lời ca bài hát chủ đề bản thân</t>
  </si>
  <si>
    <t>Hát đúng giai điệu, lời ca bài hát chủ đề gia đình</t>
  </si>
  <si>
    <t>Hát đúng giai điệu, lời ca bài hát chủ đề động vật</t>
  </si>
  <si>
    <t>Hát đúng giai điệu, lời ca bài hát chủ đề nghề nghiệp</t>
  </si>
  <si>
    <t>Hát đúng giai điệu, lời ca bài hát chủ đề thực vật</t>
  </si>
  <si>
    <t>Hát đúng giai điệu, lời ca bài hát chủ đề giao thông</t>
  </si>
  <si>
    <t>Hát đúng giai điệu, lời ca bài hát chủ đề hiện tượng tự nhiên</t>
  </si>
  <si>
    <t>Có khả năng vận động theo nhịp điệu bài hát, bản nhạc (vỗ tay theo phách, nhịp, vận động minh họa)</t>
  </si>
  <si>
    <t>Vận động đơn giản theo nhịp điệu của các bài hát, bản nhạc / Sử dụng các dụng cụ gõ đệm theo phách chủ để bản thân</t>
  </si>
  <si>
    <t>Vận động theo ý thích khi hát / nghe các bài hát, bản nhạc quen thuộc chủ đề Bản thân</t>
  </si>
  <si>
    <t>Vận động đơn giản theo nhịp điệu của các bài hát, bản nhạc / Sử dụng các dụng cụ gõ đệm theo phách chủ để động vật</t>
  </si>
  <si>
    <t>Vận động theo ý thích khi hát / nghe các bài hát, bản nhạc quen thuộc chủ đề động vật.</t>
  </si>
  <si>
    <t>Vận động đơn giản theo nhịp điệu của các bài hát, bản nhạc / Sử dụng các dụng cụ gõ đệm theo phách chủ đề giao thông</t>
  </si>
  <si>
    <t>Vận động đơn giản theo nhịp điệu của các bài hát, bản nhạc / Sử dụng các dụng cụ gõ đệm theo phách chủ đề hiện tượng tự nhiên</t>
  </si>
  <si>
    <t>Biết sử dụng các nguyên vật liệu tạo hình để tạo ra sản phẩm theo sự gợi ý</t>
  </si>
  <si>
    <t>Sử dụng các nguyên vật liệu tạo hình để tạo ra các sản phẩm chủ đề bản thân</t>
  </si>
  <si>
    <t>Sử dụng các nguyên vật liệu tạo hình để tạo ra các sản phẩm chủ đề động vật</t>
  </si>
  <si>
    <t>Sử dụng các nguyên vật liệu tạo hình để tạo ra các sản phẩm chủ đề gia đình</t>
  </si>
  <si>
    <t xml:space="preserve">Sử dụng các nguyên vật liệu tạo hình để tạo ra các sản phẩm đồ dùng  gia đình: </t>
  </si>
  <si>
    <t>Sử dụng các nguyên vật liệu tạo hình để tạo ra các sản phẩm chủ đề nghề nghiệp</t>
  </si>
  <si>
    <t>Sử dụng các nguyên vật liệu tạo hình để tạo ra các sản phẩm chủ đề thực vật</t>
  </si>
  <si>
    <t>Sử dụng các nguyên vật liệu tạo hình để tạo ra các sản phẩm chủ đề giao thông</t>
  </si>
  <si>
    <t>Sử dụng các nguyên vật liệu tạo hình để tạo ra các sản phẩm chủ đề quê hương - đất nước</t>
  </si>
  <si>
    <t>Biết tô màu trong hình rỗng không chờm ra ngoài</t>
  </si>
  <si>
    <t>Tô màu hình vẽ chủ đề trường mầm non</t>
  </si>
  <si>
    <t>Tô màu hình vẽ chủ đề bản thân</t>
  </si>
  <si>
    <t>Tô màu hình vẽ chủ đề gia đình</t>
  </si>
  <si>
    <t>Tô màu hình vẽ chủ đề động vật</t>
  </si>
  <si>
    <t>Tô màu hình vẽ chủ đề nghề nghiệp</t>
  </si>
  <si>
    <t>Tô màu hình vẽ chủ đề thực vật</t>
  </si>
  <si>
    <t>Tô màu hình vẽ chủ đề giao thông</t>
  </si>
  <si>
    <t>Tô màu hình vẽ chủ đề hiện tượng tự nhiên</t>
  </si>
  <si>
    <t>Biết vẽ các nét thẳng, xiên, ngang để tạo thành bức tranh đơn giản</t>
  </si>
  <si>
    <t>Sử dụng một số kỹ năng vẽ nét thẳng, xiên, ngang để tạo thành bức tranh đơn giản chủ đề bản thân.</t>
  </si>
  <si>
    <t xml:space="preserve">Sử dụng một số kỹ năng vẽ nét thẳng, xiên, ngang để tạo thành bức tranh đơn giản về chủ đề </t>
  </si>
  <si>
    <t>Sử dụng một số kỹ năng vẽ nét thẳng, xiên, ngang để tạo thành bức tranh đơn giản chủ đề nghề nghiệp</t>
  </si>
  <si>
    <t>Sử dụng một số kỹ năng vẽ nét thẳng, xiên, ngang để tạo thành bức tranh đơn giản chủ đề gia đình</t>
  </si>
  <si>
    <t>Sử dụng một số kỹ năng vẽ nét thẳng, xiên, ngang để tạo thành bức tranh đơn giản chủ đề gia đình: vẽ tóc cho mẹ, cho bà…</t>
  </si>
  <si>
    <t>Sử dụng một số kỹ năng vẽ nét thẳng, xiên, ngang để tạo thành bức tranh đơn giản chủ đề thực vật</t>
  </si>
  <si>
    <t>Sử dụng một số kỹ năng vẽ nét thẳng, xiên, ngang để tạo thành bức tranh đơn giản chủ đề thực vật: vẽ cây, hoa…</t>
  </si>
  <si>
    <t>Sử dụng một số kỹ năng vẽ nét thẳng, xiên, ngang để tạo thành bức tranh đơn giản chủ đề hiện tượng tự nhiên</t>
  </si>
  <si>
    <t>Sử dụng một số kỹ năng vẽ nét thẳng, xiên, ngang để tạo thành bức tranh đơn giản chủ đề hiện tượng tự nhiên: vẽ mưa…</t>
  </si>
  <si>
    <t>Biết xé theo dải, xé vụn và dán thành sản phẩm đơn giản</t>
  </si>
  <si>
    <t>Xé theo dải, xé vụn và dán thành sản phẩm đơn giản chủ đề trường mầm non</t>
  </si>
  <si>
    <t>Xé theo dải, xé vụn và dán thành sản phẩm đơn giản chủ đề nghề nghiệp</t>
  </si>
  <si>
    <t>Xé theo dải, xé vụn và dán thành sản phẩm đơn giản chủ đề thực vật</t>
  </si>
  <si>
    <t>Xé theo dải, xé vụn và dán thành sản phẩm đơn giản chủ đề giao thông</t>
  </si>
  <si>
    <t>Biết lăn dọc, xoay tròn, ấn dẹt đất nặn để tạo thành các sản phẩm có 1 khối hoặc 2 khối</t>
  </si>
  <si>
    <t xml:space="preserve"> Lăn dọc, xoay tròn, ấn dẹt đất nặn để tạo thành các sản phẩm có 1 khối hoặc 2 khối chủ đề trường mầm non.</t>
  </si>
  <si>
    <t xml:space="preserve"> Lăn dọc, xoay tròn, ấn dẹt đất nặn để tạo thành các sản phẩm có 1 khối hoặc 2 khối chủ đề bản thân</t>
  </si>
  <si>
    <t xml:space="preserve"> Lăn dọc, xoay tròn, ấn dẹt đất nặn để tạo thành các sản phẩm có 1 khối hoặc 2 khối chủ đề gia đình</t>
  </si>
  <si>
    <t xml:space="preserve"> Lăn dọc, xoay tròn, ấn dẹt đất nặn để tạo thành các sản phẩm có 1 khối hoặc 2 khối chủ đề nghề nghiệp</t>
  </si>
  <si>
    <t xml:space="preserve"> Lăn dọc, xoay tròn, ấn dẹt đất nặn để tạo thành các sản phẩm có 1 khối hoặc 2 khối chủ đề thực vật</t>
  </si>
  <si>
    <t xml:space="preserve"> Lăn dọc, xoay tròn, ấn dẹt đất nặn để tạo thành các sản phẩm có 1 khối hoặc 2 khối chủ đề giao thông</t>
  </si>
  <si>
    <t xml:space="preserve"> Lăn dọc, xoay tròn, ấn dẹt đất nặn để tạo thành các sản phẩm </t>
  </si>
  <si>
    <t>Biết xếp chồng, xếp cạnh, xếp cách tạo thành các sản phẩm có cấu trúc đơn giản</t>
  </si>
  <si>
    <t>Xếp những sản phẩm có cấu trúc đơn giản chủ đề bản thân</t>
  </si>
  <si>
    <t>Xếp những sản phẩm có cấu trúc đơn giản chủ đề giao thông</t>
  </si>
  <si>
    <t>Xếp những sản phẩm có cấu trúc đơn giản chủ đề quê hương Bác Hồ.</t>
  </si>
  <si>
    <t>Biết và gọi tên màu sắc cơ bản (màu nước)</t>
  </si>
  <si>
    <t>Màu sắc cơ bản của màu nước chủ đề bản thân</t>
  </si>
  <si>
    <t>Biết nhận xét các sản phẩm tạo hình</t>
  </si>
  <si>
    <t>Nhận xét sản phẩm tạo hình</t>
  </si>
  <si>
    <t>Có khả năng vận động theo ý thích các bài hát, bản nhạc quen thuộc</t>
  </si>
  <si>
    <t>Vận động theo ý thích khi hát / nghe các bài hát, bản nhạc quen thuộc chủ đề gia đình</t>
  </si>
  <si>
    <t>Vận động theo ý thích khi hát / nghe các bài hát, bản nhạc quen thuộc chủ đề nghề nghiệp</t>
  </si>
  <si>
    <t>Vận động theo ý thích khi hát / nghe các bài hát, bản nhạc quen thuộc chủ đề thực vật</t>
  </si>
  <si>
    <t>Vận động theo ý thích khi hát / nghe các bài hát, bản nhạc quen thuộc chủ đề giao thông</t>
  </si>
  <si>
    <t>Vận động theo ý thích khi hát / nghe các bài hát, bản nhạc quen thuộc chủ đề bản thân</t>
  </si>
  <si>
    <t>Có khả năng tạo ra các sản phẩm tạo hình theo ý thích</t>
  </si>
  <si>
    <t>Làm đồ chơi chủ đề gia đình</t>
  </si>
  <si>
    <t>Làm đồ chơi chủ đề trường mầm non</t>
  </si>
  <si>
    <t>Làm đồ chơi chủ đề bản thân</t>
  </si>
  <si>
    <t>Làm đồ chơi chủ đề nghề nghiệp</t>
  </si>
  <si>
    <t>Có khả năng đặt tên cho sản phẩm tạo hình</t>
  </si>
  <si>
    <t>Đặt tên cho sản phẩm của mình ở chủ đề nghề nghiệp</t>
  </si>
  <si>
    <t>Đặt tên sản phẩm chủ đề nghề nghiệp theo ý thích</t>
  </si>
  <si>
    <t>2. Thể hiện kỹ năng vận động cơ bản và các tố chất trong VĐ</t>
  </si>
  <si>
    <t>1. Nhận biết bản thân, gđ, trường lớp mầm non và cộng đồng</t>
  </si>
  <si>
    <t>2. Nhận biết một số nghề phổ biến và nghề truyền thống ở đp</t>
  </si>
  <si>
    <t>Biết bộc lộ cảm xúc (vui sướng, vỗ tay) và nói lên cảm nhận của mình khi nghe âm thanh gợi cảm, các bài hát, bản nhạc gần gũi và ngắm nhìn vẻ đẹp nổi bật của các svht trong tn, cs và tpnt.</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</si>
  <si>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cđ t/h.</t>
  </si>
  <si>
    <t>Sử dụng một số kỹ năng vẽ nét thẳng, xiên, ngang để tạo thành bức tranh đơn giản chủ đề gt.</t>
  </si>
  <si>
    <t>https://drive.google.com/file/d/1yR4QZ2NmYgY9q430t8Y4A1k2zy8kvETM/view?usp=sharing</t>
  </si>
  <si>
    <t>https://drive.google.com/file/d/1IVlda7vgdc3eR6zUVey0cWZNVc5jP2ED/view?usp=sharing</t>
  </si>
  <si>
    <t>https://drive.google.com/file/d/11pHNBgIWiVfpdt_F6f7lpaCJClte-25d/view?usp=sharing</t>
  </si>
  <si>
    <t>https://drive.google.com/file/d/1DtfSejDqv63q7eAfXim0avK-YhJGppHV/view?usp=sharing</t>
  </si>
  <si>
    <t>https://drive.google.com/file/d/1FuKjniDt2MakoKqg6PiwG1Gn5uO-MxEn/view?usp=sharing</t>
  </si>
  <si>
    <t>https://drive.google.com/file/d/1QSDEwkVDTdUvvuoERTZHlApcRPMWPmAq/view?usp=sharing</t>
  </si>
  <si>
    <t>https://drive.google.com/file/d/1jDImRrR_YL90fHEaiICYsKcK1qYyYTQy/view?usp=sharing</t>
  </si>
  <si>
    <t>https://drive.google.com/file/d/1hFqwd39u35l4ZBSbbhxQX24mMacXVucf/view?usp=sharing</t>
  </si>
  <si>
    <t>https://drive.google.com/file/d/1ZSuTLI851i7iXyQHybPRRC3KQdXpgkco/view?usp=sharing</t>
  </si>
  <si>
    <t>https://drive.google.com/file/d/1ppSU12X0bxU8Am5jk1T_bwQMZIdLRyzO/view?usp=sharing</t>
  </si>
  <si>
    <t>https://drive.google.com/file/d/1dAuweh7bn890kFazSvB1T7JNYTrdxIQI/view?usp=sharing</t>
  </si>
  <si>
    <t>https://drive.google.com/file/d/1CRS1PjDUM2TWbccmN31JEDJqDvh09sbD/view?usp=sharing</t>
  </si>
  <si>
    <t>https://drive.google.com/file/d/1ysARoUcY8ywiG3eT2Sr76AVu9MxemRPv/view?usp=sharing</t>
  </si>
  <si>
    <t>https://drive.google.com/file/d/18tckYq2uqW6EmUtOvsCfmeGRJq3Ekj_y/view?usp=sharing</t>
  </si>
  <si>
    <t>https://drive.google.com/file/d/1l_PrL2dhHmIMTx-DvOYbW5T2_LUvqFLw/view?usp=sharing</t>
  </si>
  <si>
    <t>https://drive.google.com/file/d/12DqyqkZUzL6k8XMurNDn-5-fBvaegfEE/view?usp=sharing</t>
  </si>
  <si>
    <t>https://drive.google.com/file/d/1FlvfwzzEJ2fG0AYza3IC1iQQSSwpJ6KM/view?usp=sharing</t>
  </si>
  <si>
    <t>https://drive.google.com/file/d/1c_UVKQt9Syi3vav0BRzXGmSMIne7SQ9B/view?usp=sharing</t>
  </si>
  <si>
    <t>https://drive.google.com/file/d/1YgXabbkRYxWj3xu6H8fkSrXhwohz7ua3/view?usp=sharing</t>
  </si>
  <si>
    <t>https://drive.google.com/file/d/1RfHMamY0JPGYohYqzWaLWIgsuSVvll7O/view?usp=sharing</t>
  </si>
  <si>
    <t>https://drive.google.com/file/d/1znxTkPpbLgxyXp7yzP8WgQSGSkdxLrEJ/view?usp=sharing</t>
  </si>
  <si>
    <t>https://drive.google.com/file/d/1DaPyqTG8sj5Qs6_ByL61uFvVu9X9NIsQ/view?usp=sharing</t>
  </si>
  <si>
    <t>https://drive.google.com/file/d/1SenKDdUqtPJzsE1zHU9RbyzVF7LNTS23/view?usp=sharing</t>
  </si>
  <si>
    <t>https://drive.google.com/file/d/1AspcoGtSzZHOC3SXVSsW74-AYdeNaKfR/view?usp=sharing</t>
  </si>
  <si>
    <t>https://drive.google.com/file/d/1DHrjMSpaK-lNx6c6xJc9LLIr_pZ39QIv/view?usp=sharing</t>
  </si>
  <si>
    <t>https://drive.google.com/file/d/1c78TU2775LE9RZW2EGtVXIoB_Lxq9MTR/view?usp=sharing</t>
  </si>
  <si>
    <t>https://drive.google.com/file/d/175cxq_UCufh8RCf-QkhioRd4lczSmvFd/view?usp=sharing</t>
  </si>
  <si>
    <t>https://drive.google.com/file/d/19ORkXBc9mKSg6VWKx-BklgfT_wF-fMq5/view?usp=sharing</t>
  </si>
  <si>
    <t>https://drive.google.com/file/d/1-isJnkrh6x50S5VWqYdyOOXWacfMKHEA/view?usp=sharing</t>
  </si>
  <si>
    <t>https://drive.google.com/file/d/1zES5SVb3jcxGijai18EQ-q9MRgCYGgyA/view?usp=sharing</t>
  </si>
  <si>
    <t>Bùi Thị Mến</t>
  </si>
  <si>
    <t>LINH TINH\nhạc, video\TDS CĐ TMN.mp3</t>
  </si>
  <si>
    <t>LINH TINH\nhạc, video\TDS CĐBT.mp3</t>
  </si>
  <si>
    <t>LINH TINH\nhạc, video\TDSCĐ GIA ĐÌNH.mp3</t>
  </si>
  <si>
    <t>LINH TINH\nhạc, video\nhạc chủ điểm động vật.mp3</t>
  </si>
  <si>
    <t>LINH TINH\nhạc, video\TDS CĐ NGHỀ NGHIỆP.mp3</t>
  </si>
  <si>
    <t>LINH TINH\nhạc, video\nhạc chủ điểm thực vật.mp3</t>
  </si>
  <si>
    <t>LINH TINH\nhạc, video\nhạc chủ điểm PTGT.mp3</t>
  </si>
  <si>
    <t>LINH TINH\nhạc, video\TDS CHUẨN CĐ HTTN.mp3</t>
  </si>
  <si>
    <t>LINH TINH\nhạc, video\NHẠC BÀI TẬP PTC.mp3</t>
  </si>
  <si>
    <t xml:space="preserve">Hô hấp: Gà gáy
- Tay: Hai cánh tay đưa lên cao, hai tay dang ngang.   
- Lưng, bụng, lườn: Đứng cúi về phía trước 
- Chân: Đứng, khụy gối.      </t>
  </si>
  <si>
    <t xml:space="preserve"> Hô hấp: Thổi bóng bay
- Tay: Hai tay đưa lên cao, ra phía trước, dang ngang. 
- Lưng, bụng, lườn: Đứng nghiêng người sang bên.
Chân: Đứng, khụy gối.             </t>
  </si>
  <si>
    <t xml:space="preserve"> Hô hấp: Ngửi hoa
- Tay: Hai tay đưa lên cao, ra phía trước, dang ngang.
- Lưng, bụng, lườn: Đứng cúi về trước, ngả người ra sau.
 - Chân: Đứng, khụy gối.             </t>
  </si>
  <si>
    <t>Hô hấp: Còi ù
- Tay: Hai cánh tay đánh xoay trước ngực, đưa lên cao. 
- Lưng, bụng, lườn: Đứng cúi về phía trước
 - Chân: Bật tách- chụm chân tại chỗ.</t>
  </si>
  <si>
    <t>Hô hấp: Thổi nơ bay.
- Tay: Hai cánh tay đánh xoay trước ngực, đưa lên cao.
- Lưng, bụng, lườn: Đứng cúi về phía trước
- Chân: Từng chân đưa lên trước, ra sau, sang ngang.</t>
  </si>
  <si>
    <t xml:space="preserve"> Hô hấp: Thổi bóng bay
- Tay: Hai tay đưa lên cao, ra phía trước, dang ngang.
- Lưng, bụng, lườn: Đứng cúi về trước, ngả người ra sau.
- Chân: Đứng nâng cao chân, gập gối.         </t>
  </si>
  <si>
    <t xml:space="preserve"> Hô hấp: Thổi bóng bay
- Tay: Hai tay đưa lên cao, ra phía trước, dang ngang.
 - Lưng, bụng, lườn: Đứng cúi về phía trước
- Chân: Đứng, khụy gối.             </t>
  </si>
  <si>
    <t xml:space="preserve">Hô hấp: Thổi nơ bay.
- Tay: Hai tay đưa  sang ngang, lên cao.
- Lưng, bụng, lườn: Đứng cúi về phía trước
- Chân: Đứng, khụy gối.      </t>
  </si>
  <si>
    <t xml:space="preserve">Hô hấp: Thổi nơ bay.
- Tay: Hai cánh tay đánh xoay trước ngực, đưa lên cao.
- Lưng, bụng, lườn: Đứng cúi về phía trước
- Chân: Đứng, khụy gối.      </t>
  </si>
  <si>
    <t>Nội dung</t>
  </si>
  <si>
    <t>Mục tiêu</t>
  </si>
  <si>
    <t>CHỦ ĐỀ: "TRƯỜNG MẦM NON CỦA BÉ"</t>
  </si>
  <si>
    <t>Nhánh 1</t>
  </si>
  <si>
    <t>Nhánh 2</t>
  </si>
  <si>
    <t>Nhánh 3</t>
  </si>
  <si>
    <t>TDS</t>
  </si>
  <si>
    <t>HĐH</t>
  </si>
  <si>
    <t>HĐNT</t>
  </si>
  <si>
    <t>1T</t>
  </si>
  <si>
    <t>Tập kết hợp 5 động tác cơ bản trong bài tập thể dục kết hợp với nhạc bài háttheo chủ đề "TGĐV"</t>
  </si>
  <si>
    <t>Nhận biết và gọi tên được các hình: hình tam giác, hình chữ nhật và nhận dạng các hình đó trong thực tế</t>
  </si>
  <si>
    <t>PTGT</t>
  </si>
  <si>
    <t>HĐG</t>
  </si>
  <si>
    <t>HĐC</t>
  </si>
  <si>
    <t>Kể lại một vài tình tiết của chuyện đã được nghe chủ đề "Trường mầm non"</t>
  </si>
  <si>
    <t>VS-AN</t>
  </si>
  <si>
    <t>ĐTT</t>
  </si>
  <si>
    <t xml:space="preserve">         - Lĩnh vực nhận thức </t>
  </si>
  <si>
    <t xml:space="preserve">         - Lĩnh vực ngôn ngữ</t>
  </si>
  <si>
    <t xml:space="preserve">         - Lĩnh vực thẩm mỹ</t>
  </si>
  <si>
    <t>Cộng tổng số nội dung phân bổ vào chủ đề</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</si>
  <si>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</si>
  <si>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</si>
  <si>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</si>
  <si>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</si>
  <si>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</si>
  <si>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</si>
  <si>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Sinh hoạt hàng ngày </t>
  </si>
  <si>
    <t xml:space="preserve">                 - Thăm quan dã ngoại</t>
  </si>
  <si>
    <t xml:space="preserve">                 -  Lễ hội</t>
  </si>
  <si>
    <t xml:space="preserve">                Hoạt động học</t>
  </si>
  <si>
    <t xml:space="preserve">                             Chia ra:   + Giờ thể chất</t>
  </si>
  <si>
    <t xml:space="preserve">                                             + Giờ nhận thức</t>
  </si>
  <si>
    <t xml:space="preserve">                                             + Giờ ngôn ngữ</t>
  </si>
  <si>
    <t xml:space="preserve">                                             + Giờ TC-KNXH</t>
  </si>
  <si>
    <t xml:space="preserve">                                             + Giờ thẩm mỹ</t>
  </si>
  <si>
    <t>SHHN</t>
  </si>
  <si>
    <t>Biết môi trường sống và vận động của một số con vật gần gũi</t>
  </si>
  <si>
    <t>Môi trường sống và vận động của một số con vật</t>
  </si>
  <si>
    <t>Hát đúng giai điệu, lời ca bài hát chủ đề trường mầm non.</t>
  </si>
  <si>
    <t>Cộng</t>
  </si>
  <si>
    <t>MT, ND cốt lõi</t>
  </si>
  <si>
    <t>HIỆU PHÓ CM DUYỆT</t>
  </si>
  <si>
    <t>Lưu Thị Thắm</t>
  </si>
  <si>
    <t>PTCT</t>
  </si>
  <si>
    <t>Những hành vi văn minh khi đi cùng người lớn trên các phương tiện giao thông công cộng (không nói to,không vứt rác trên các phương tiện giao thông)</t>
  </si>
  <si>
    <t>Phân bổ có điều chỉnh
vào từng độ tuổi theo thực tế của NT</t>
  </si>
  <si>
    <t>Steam:
 - PB hình tam giác - hình chữ nhật.</t>
  </si>
  <si>
    <t>Steam:
 - PB hình tròn - hình vuông.</t>
  </si>
  <si>
    <t>Hoạt động chủ đề</t>
  </si>
  <si>
    <t>Nội dung chủ đề</t>
  </si>
  <si>
    <t>QH,ĐN,BH</t>
  </si>
  <si>
    <t>TC</t>
  </si>
  <si>
    <t>MT</t>
  </si>
  <si>
    <t>30/09-25/10/2024</t>
  </si>
  <si>
    <t>Tập kết hợp 5 động tác cơ bản trong bài tập thể dục kết hợp với nhạc bài hát theo chủ đề "Hiện tượng tự nhiên"</t>
  </si>
  <si>
    <t>Tập kết hợp 5 động tác cơ bản trong bài tập thể dục kết hợp với nhạc bài hát theo chủ đề "Quê hương-Đất nước- Bác Hồ"</t>
  </si>
  <si>
    <t>Tập kết hợp 5 động tác cơ bản trong bài tập thể dục kết hợp với nhạc bài hát theo chủ đề "Tái chế"</t>
  </si>
  <si>
    <t>Tập kết hợp 5 động tác cơ bản trong bài tập thể dục kết hợp với nhạc bài háttheo chủ đề "Môi trường"</t>
  </si>
  <si>
    <t xml:space="preserve">Cắt thẳng một đoạn thẳng 10cm </t>
  </si>
  <si>
    <t xml:space="preserve"> - Hướng dẫn kỹ thuật sơ cứu thông thường</t>
  </si>
  <si>
    <t xml:space="preserve">HĐC: Khám phá chức năng của các giác quan: mắt, mũi, tai, mồm                                               </t>
  </si>
  <si>
    <t>HĐNT: Quan sát trang phục bạn trai; Quan sát trang phục bạn gái.</t>
  </si>
  <si>
    <t>HĐH: Khám phá cái áo.
Khám phá ngôi nhà.
Trò chuyện về điện thoại/ về chiếc tivi.
Tìm hiểu về cái ấm.</t>
  </si>
  <si>
    <t>HĐG: Chọn đúng trang phục cho mẹ; cho bà.
Gạch bỏ đối tượng không cùng loại.
Tìm bóng cho tôi
Nối số lượng trang phục với số chấm tròn
Gắn trang phục tương ứng với thẻ chấm tròn..
Phân loại các ngôi nhà.
Phân loại áo theo mùa.
Ghép ngôi nhà bằng các hình học.
Phân loại nhóm đồ dùng trong phòng khách và phòng ngủ.
Bù phần còn thiếu cho ngôi nhà; cái áo.
So sánh chiều cao của 2 ngôi nhà.</t>
  </si>
  <si>
    <t>HĐH: Khám phá cái liềm
Khám phá chiếc bay xây</t>
  </si>
  <si>
    <t>HĐG: Phân loại trang phục bạn trai, bạn gái.
Gạch bỏ đối tượng không cùng loại.
Tìm bóng cho tôi
Nối số lượng trang phục với số chấm tròn tương ứng.
Gắn trang phục tương ứng với thẻ chấm tròn.</t>
  </si>
  <si>
    <t>HĐNT: Quan sát cái bay xây, cái liềm và cách sử dụng.</t>
  </si>
  <si>
    <t>HĐH: Khám phá chiếc chuông gió</t>
  </si>
  <si>
    <t>HĐNT: Quan sát các loại chuông gió.
Khám phá các loại nguyên vật liệu gần gũi để làm ra chuông gió.</t>
  </si>
  <si>
    <t>HĐG: Xếp xen kẽ cái bay/cái liềm theo màu sắc
Gạch bỏ đối tượng không cùng loại.
Tìm bóng cho tôi
Nối số lượng cái bay/ cái liềm với số chấm tròn tương ứng
Gắn số lượng cái bay/ cái liềm tương ứng với thẻ chấm tròn.</t>
  </si>
  <si>
    <t>HĐG: Đếm số lượng chuông gió
Xếp xen kẽ chuông gió theo màu sắc
Gạch bỏ đối tượng không cùng loại.
Tìm bóng cho tôi
Nối số lượng chuông gió với số chấm tròn tương ứng
Gắn số lượng chuông gió tương ứng với thẻ chấm tròn.
Tách số lượng chuông gió trong phạm vi 4.</t>
  </si>
  <si>
    <t>HĐG: Khám phá các loại giấy
Phân loại giấy
Đến số lượng giấy mỗi loại và gắn với thẻ chấm tròn tương ứng.</t>
  </si>
  <si>
    <t>HĐH: Điều kì diệu từ giấy ăn</t>
  </si>
  <si>
    <t>HĐNT: Quan sát các loại giấy
Thí nghiệm sự hút nước của giấy.</t>
  </si>
  <si>
    <t>HĐNT: Quan sát mẹ; công việc của mẹ; trang phục; vườn rau của mẹ…
Quan sát trang phục của bà.
Quan sát chiếc áo
Quan sát các kiểu nhà; đồ dùng trong ngôi nhà….</t>
  </si>
  <si>
    <t xml:space="preserve">Biết tên, đặc điểm, công dụng của một số PTGT quen thuộc, </t>
  </si>
  <si>
    <t>Tên, đặc điểm, công dụng của một số PTGT quen thuộc, đèn tín hiệu giao thông.</t>
  </si>
  <si>
    <t>HĐH: Khám phá một số phương tiện giao thông (ô tô, xe máy, tàu hỏa, tàu thủy, thuyền buồm, máy bay…)
Khám phá đèn tín hiệu giao thông.</t>
  </si>
  <si>
    <t>Giữ gìn an toàn khi đi trên các phương tiện giao thông (đội mũ bảo hiểm khi ngồi trên xe máy, ngồi yên trên ô tô, không thò đầu ra ngoài)</t>
  </si>
  <si>
    <t>HĐG: Phân biệt hành vi đúng sai khi ngồi trên xe ô tô; xe máy; tín hiệu  giao thông.</t>
  </si>
  <si>
    <t>Những hành vi văn minh khi đi cùng người lớn trên các phương tiện giao thông công cộng (Không nói to,không vứt rác trên các phương tiện giao thông)</t>
  </si>
  <si>
    <t>HĐG: Chọn hành vi đúng sai khi ngồi trên thuyền buồm; tàu thủy…</t>
  </si>
  <si>
    <t>HĐNT: Cho gà, cá, mèo ăn</t>
  </si>
  <si>
    <t xml:space="preserve">HĐNT: Quan sát, theo dõi sự lớn lên của cây: nảy mầm, ra lá và lớn lên.
Sự chuyển màu của: hoa, lá, thân cây….. 
Cách chăm sóc cây, hoa...             </t>
  </si>
  <si>
    <t>HĐNT: Quan sát: Đám mây; Ông mặt trời; Sự thay đổi của thời tiết; Trời mưa, …</t>
  </si>
  <si>
    <t>HĐH:  Khám phá một số dấu hiệu nổi bật của ngày và đêm.</t>
  </si>
  <si>
    <t xml:space="preserve">HĐNT: Làm thí nghiệm ngày và đêm
Quan sát: Chiếc bóng ngộ nghĩnh; </t>
  </si>
  <si>
    <t>HĐG:  Chơi ghép tranh
 Nối hình ảnh mặt trăng, mặt trời với các hoạt động của con người
Đếm số lượng mặt trời, mặt trăng và các vì sao.
Nối số lượng ông mặt trăng tưong ứng với số chấm tròn
Tìm đối tượng khác loại.
Tìm hình cho bóng
Ghép tranh theo mẫu
 So sánh to  - nhỏ</t>
  </si>
  <si>
    <t>HĐH: Quan sát, trò chuyện  để trẻ biết được một số nguồn nước trong sinh hoạt hằng ngày, ích lợi của nước đối với con người, con vật và cây cối
 - Khám phá quy trình pha nước muối.(5E)</t>
  </si>
  <si>
    <t>HĐNT: Quan sát một số nguồn nước, quan sát vật chìm vật nổi tronng nước, sự đổi màu của nước</t>
  </si>
  <si>
    <t>HĐG: Đếm số lượng hạt mưa
 Nối số hạt mưa với số lượng tương ứng.
Cài đúng thẻ chấm tròn với số lượng hạt mưa
Xếp xen kẽ mưa hạt tròn - hạt dài.
Đong nước, đếm và so sánh số lượng nhiều - ít
 Dạy trẻ tách trong phạm vi 4
Gộp 2 nhóm đối tượng trong phạm vi 4</t>
  </si>
  <si>
    <t>HĐNT: TC: Hành vi đúng sai đối với nguồn nước
Quan sát: Vật gì nổi vật gì chìm? Mưa to mưa nhỏ; Thổi bong bóng xà phòng; Sự bốc hơi của nước; Nước đi đường nào; Hoa nở trong nước; Nước giúp hoa tươi tốt.</t>
  </si>
  <si>
    <t xml:space="preserve">HĐH: Khám phá viên sỏi
Khám phá vật nổi- vật chìm </t>
  </si>
  <si>
    <t>HĐNT: Quan sát các loại sỏi
Tìm hiểu các nguyên vật liệu làm xúc xắc bằng sỏi</t>
  </si>
  <si>
    <t>HĐG: Đếm số lượng viên sỏi
Nối số lượng viên sỏi với số tương ứng.
Cài đúng số lượng viên sỏi
Ghép đôi màu viên sỏi
Chơi xếp số bằng sỏi , xếp hình bằng sỏi</t>
  </si>
  <si>
    <t xml:space="preserve">HĐH: Đếm đến 2, nhận biết số lượng trong phạm vi 2. </t>
  </si>
  <si>
    <t xml:space="preserve">HĐH: Đếm đến 3, nhận biết số lượng trong phạm vi 3. </t>
  </si>
  <si>
    <t xml:space="preserve">HĐH: Đếm đến 4, nhận biết số lượng trong phạm vi 4. </t>
  </si>
  <si>
    <t xml:space="preserve">HĐH: Đếm đến 5, nhận biết số lượng trong phạm vi 5. </t>
  </si>
  <si>
    <r>
      <t xml:space="preserve">HĐH: Nhận biết một và nhiều                                                                                         </t>
    </r>
    <r>
      <rPr>
        <b/>
        <sz val="14"/>
        <rFont val="Times New Roman"/>
        <family val="1"/>
      </rPr>
      <t/>
    </r>
  </si>
  <si>
    <t>Một và nhiều</t>
  </si>
  <si>
    <t>HĐC: So sánh 2 nhóm đối tượng trong phạm vi 3.</t>
  </si>
  <si>
    <t>HĐC: So sánh 2 nhóm đối tượng trong phạm vi 4.</t>
  </si>
  <si>
    <t>HĐC: So sánh 2 nhóm đối tượng trong phạm vi 5.</t>
  </si>
  <si>
    <t xml:space="preserve">HĐH: Gộp và đếm hai nhóm đối tượng cùng loại có tổng trong phạm vi 3.
Tách và đếm hai nhóm đối tượng cùng loại có tổng trong phạm vi 3.  </t>
  </si>
  <si>
    <t xml:space="preserve"> HĐH: Xếp tương ứng 1 - 1, ghép đôi</t>
  </si>
  <si>
    <t>HĐH: Xếp xen kẽ (AB)</t>
  </si>
  <si>
    <t>HĐH: So sánh chiều dài của 2 đối tượng</t>
  </si>
  <si>
    <t>HĐH: So sánh chiều cao của 2 đối tượng</t>
  </si>
  <si>
    <t>HĐH:
NB tay phải - tay trải</t>
  </si>
  <si>
    <t>HĐH: Nhận biết được phía trên - phía dưới - phía trước - phái sau của dồ vật so với bản thân trẻ.</t>
  </si>
  <si>
    <t>Nhận biết được phía trên - phía dưới - phía trước - phái sau của dồ vật so với bản thân trẻ chủ đề "Quê hương - Đất nước - Bác Hồ"</t>
  </si>
  <si>
    <t>HĐC:
NB phía trên - phía dưới của bản thân
NB phía trước - phía sau của bản thân</t>
  </si>
  <si>
    <t xml:space="preserve">HĐH: Gộp và đếm hai nhóm đối tượng cùng loại có tổng trong phạm vi 5. </t>
  </si>
  <si>
    <t xml:space="preserve">HĐH: Tách và đếm hai nhóm đối tượng cùng loại có tổng trong phạm vi 5. </t>
  </si>
  <si>
    <t xml:space="preserve">HĐH: 
Tách và đếm hai nhóm đối tượng cùng loại có tổng trong phạm vi 4. </t>
  </si>
  <si>
    <t xml:space="preserve">HĐH: Gộp và đếm hai nhóm đối tượng cùng loại có tổng trong phạm vi 4. </t>
  </si>
  <si>
    <t>HĐNT: Quan sát bạn trai, bạn gái.
So sánh chiều cao của các bạn trai, bạn gái.</t>
  </si>
  <si>
    <t>HĐH: Trò chuyện về mẹ của bé.
Trò chuyện về bà của bé.</t>
  </si>
  <si>
    <t>HĐG: Chơi mẹ con
Chơi bà cháu
Chơi nấu ăn, pha nước cam cho mẹ, cho bà</t>
  </si>
  <si>
    <t>Nói được tên trường/lớp
tên và công việc của cô giáo lớp mình khi được hỏi, trò chuyện</t>
  </si>
  <si>
    <t>HĐH: Khám phá lớp học 3 tuổi của bé.</t>
  </si>
  <si>
    <t>HĐNT: Quan sát lớp học, quan sát các khu vực trong lớp học …</t>
  </si>
  <si>
    <t>HĐG:  Góc phân vai: Cô giáo và học sinh
Chơi mẹ con (mẹ đưa con đi học.</t>
  </si>
  <si>
    <t>HĐC: Trò chuyện về tên lớp học, các bạn trong lớp và đồ dùng đồ chơi trong lớp.
 Cho trẻ xem video các hoạt động của bé trong trường mầm non</t>
  </si>
  <si>
    <t>Kể tên và nói được sản phẩm, ích lợi của nghề nông, nghề xây dựng,.. khi được hỏi, xem tranh</t>
  </si>
  <si>
    <t xml:space="preserve">HĐH: Khám phá: Trò chuyện về công việc của cô giáo; Trò chuyện về công việc của nghề bác sĩ nha khoa;  Khám phá nghề may; Khám phá sản phẩm, đồ dùng nghề may; Khám phá công việc chú bộ đội hải quân.                                    </t>
  </si>
  <si>
    <t>HĐNT: Quan sát : Lớp học, trang phục cô giáo.
Quan sát: bộ trang phục bác sĩ, đồ dùng dụng cụ bác sĩ…
Quan sát trang phục, đồ dùng nghề may; dán cúc áo; thiết kế thời trang….
Nhuộm màu cho vải, chỉ.
Quan sát trang phục của chú bộ đội hải quân.</t>
  </si>
  <si>
    <t>HĐG: Xem sách tranh về ngày hội trung thu.</t>
  </si>
  <si>
    <t xml:space="preserve">HĐH: Khám phá bánh chưng    </t>
  </si>
  <si>
    <t>HĐNT: Quan sát bánh chưng 
Cho trê quan sát các cô các anh chị lớp
 lớn gói bánh
 Ra vườn tìm hiểu những loại lá dùng để 
gói bánh chưng.</t>
  </si>
  <si>
    <t xml:space="preserve"> HĐTN: Trẻ trải nghiệm ngày 22/12:  trang trí môi trường trong lớp,  biểu diễn văn nghệ</t>
  </si>
  <si>
    <t xml:space="preserve"> HĐG: Nhận biết phân biệt hình tròn,
 hình vuông. 
Nhận biết màu xanh, màu vàng,
 Nhận biết to - nhỏ.... 
+ Góc  phân vai : 
Trẻ chơi: Bán bánh chưng và các loại
 thực phẩm liên quan đến ngày Tết....       
 + Góc sách: Xem sách, tranh ảnh về ngày tết quê em. </t>
  </si>
  <si>
    <t>HĐC: Kể tên các hoạt động, món ăn.. trong ngày tết Nguyên đán</t>
  </si>
  <si>
    <t>HĐC: Đọc và kể cho trẻ các câu chuyện lịch sử, truyền thuyết.</t>
  </si>
  <si>
    <t>HĐC: Xem tranh ảnh, video về T/C: Bắt vịt dưới ao, đánh pháo đất, chơi đu, đấu vật, hát đối...</t>
  </si>
  <si>
    <t>HĐC: Trò chuyện về tên gọi, đặc điểm, màu sắc cờ tổ quốc. Xem tranh ảnh, video về cờ tổ quốc.Trò chơi: Bé trổ tài vẽ, tô màu, xé dán cờ tổ quốc</t>
  </si>
  <si>
    <t>HĐH: Truyện Bê mẹ và bê con, Món quà của mẹ, Mẹ đi chợ về; Cháu ngoan của bà, Bà va tí chăm cây, Bà và những chiếc kẹo, chiếc khăn quàng của bà; Chiếc áo mới, Cái áo của thỏ con, Chuyện cái áo. Những góc nhà hạnh phúc; Ba cô tiên; Chú gấu con ngoan...; Ngôi nhà ngọt ngào.</t>
  </si>
  <si>
    <t>HĐH: Truyện: Món quà của cô giáo; Bác sĩ chim, bác sĩ rùa khám bệnh, cô bác sĩ tí hon. Chim thợ may, người thợ dệt thảm.</t>
  </si>
  <si>
    <t>HĐH: Truyện: Bông hoa cúc trắng; Sự tích bánh chưng bánh dày; Sự tích cây mít</t>
  </si>
  <si>
    <t>HĐH: Kể chuyện về xe máy, xe đạp và xe máy chạy thi, xe máy kiêu căng. Chuyến du lịch của gà trống troai; Chiếc đầu máy xe lửa tốt bụng. Chiếc thuyền giấy. Xe lu và xe ca...</t>
  </si>
  <si>
    <t>HĐH: Truyện: Chiếc chuông gió xinh đẹp. Biển, sông và suối;  Cát và đá; Viên sỏi; Sự tích ngày và đêm,…..</t>
  </si>
  <si>
    <t>HĐH: Kể chuyện : Khen các cháu.</t>
  </si>
  <si>
    <t>HĐH: Câu chuyện về giấy kẻ.</t>
  </si>
  <si>
    <t>HĐH: Truyện: Cùng nhau bảo vệ môi trường, Bí mật của ngôi sao xanh; Bóng điện píp và cuộc sống xanh, Cuộc phưu lưu của giọt nước nhỏ, Làm thế nào để tiếp kiệm điện, khu rừng không biết tiết kiệm điện</t>
  </si>
  <si>
    <t>HĐG:  
 Luộc trứng, luộc rau.
 Chơi mẹ con
 Trò chơi gia đình ( bà và bé ) nấu ăn, Pha nước cam cho bà, lấy tăm cho bà.
Chơi bán hàng: bán quần áo, trình diễn thời trang
Trẻ bế em, chăm sóc em, đóng vai mẹ - con....
 - Nấu những món ăn gia đình: rau luộc, thịt lưộc, gà rang, trứng rán….
 - Trò chơi bác sĩ gia đình
 - Bán các đồ dùng trong gia đình, đồ dùng cá nhân.</t>
  </si>
  <si>
    <t xml:space="preserve">HĐG:  Chơi đóng vai cô giáo, nấu các món ăn.
Chơi đóng vai bác sĩ, bệnh nhân.
 Cửa hàng thời trang, nhà thiết kế thời trang
  Nấu ăn cho cô chú công nhân may.
 Bé tập làm anh nuôi.
 Bán hàng: Bán đồ dùng, trang phục của chú bộ đội hải quân.
 Đóng vai chú bộ đội.
 Đóng vai người bán hàng bán đồ dùng, trang phục nghề xây dựng </t>
  </si>
  <si>
    <t>HĐG: Cửa hàng bán hoa, bán đất, bán chậu trồng hoa, bán phân bón cho hoa,....
 Pha trà hoa cúc
Bán bánh chưng và các loại thực phẩm liên quan đến ngày Tết....
Cửa hàng bán các loại quả cam, nước ép, nước cam vắt....
Làm mứt cam</t>
  </si>
  <si>
    <t>HĐG: Cửa hàng bán ô tô, máy bay, tàu hỏa, thuyền buồm, xe máy..., sửa chữa xe máy, cửa hàng bán mũ bảo hiểm.
Người lái thuyền; người bán vé
Bán hàng các loại biển báo, đèn giao thông ......</t>
  </si>
  <si>
    <t>HĐG: Nấu ăn
 Chơi bán hàng các loại chuông gió.
 Pha nước muối
 Bán các loại  nước uống đóng chai.
 Tắm cho búp bê, giặt quần áo cho búp bê.
Bán tranh cát, đồng hồ cát.
 Bán tranh từ sỏi, tượng làm từ sỏi, đồ chơi từ sỏi,…
Góc bế em:chăm sóc em, cho em ăn…
  Chơi bán hàng: Mũ, ô,
 Bác sĩ khám bệnh.</t>
  </si>
  <si>
    <t>HĐG: Nấu ăn
 Chơi bán hàng đồ lưu niệm về Bác Hồ.
 Bác sĩ khám bệnh.</t>
  </si>
  <si>
    <t>HĐG: Cửa hàng tạp hóa.</t>
  </si>
  <si>
    <t>HĐG: Nấu ăn: Nấu cơm, luộc rau, làm chả nem
  Bán hàng : bán đồ chơi, đồ dùng học tập, trang phục…
Bán các loại nước
 Làm sinh tố
 Chế biến các món ăn</t>
  </si>
  <si>
    <t xml:space="preserve"> SHHN: Cô trò chuyện với trẻ và yêu cầu trẻ nói rõ tiếng</t>
  </si>
  <si>
    <t xml:space="preserve"> HĐNT: Cho trẻ quan sát một số loại cây có ở sân trương, trong lớp, kể tên 1 vài cây mà trẻ biết, ích lợi của cây, các bộ phận của cây (Cây Sấu, cây mít, cây vú sữa, cây bưởi…)</t>
  </si>
  <si>
    <t xml:space="preserve"> SHHN: Khuyến khích trẻ bày tỏ tình cảm và hiểu biết về bản thân qua giao tiếp với cô và bạn, bố mẹ…</t>
  </si>
  <si>
    <t>Đọc bài thơ, ca dao, đồng dao phù hợp độ tuổi và chủ đề "Môi trường"</t>
  </si>
  <si>
    <t>Đọc bài thơ, ca dao, đồng dao phù hợp độ tuổi và chủ đề "Tái chế"</t>
  </si>
  <si>
    <t>Kể lại một vài tình tiết của chuyện đã được nghe chủ đề "Môi trường"</t>
  </si>
  <si>
    <t>Kể lại một vài tình tiết của chuyện đã được nghe chủ đề "Tái chế"</t>
  </si>
  <si>
    <t>Kể lại một vài tình tiết của chuyện đã được nghe chủ đề "Quê hương - Đất nước - Bác Hồ"</t>
  </si>
  <si>
    <t>Tập đóng vai theo lời dẫn chuyện của giáo viên chủ đề "Gia đình"</t>
  </si>
  <si>
    <t>Đọc bài thơ, ca dao, đồng dao phù hợp độ tuổi và chủ đề ""Nghề nghiệp"</t>
  </si>
  <si>
    <t>Nghe các bài hát, bài thơ, ca dao, đồng dao, tục ngữ, câu đố, hò, vè về chủ đề nghề nghiệp</t>
  </si>
  <si>
    <t xml:space="preserve">Nghe các bài hát, bài thơ, ca dao, đồng dao, tục ngữ, câu đố, hò, vè về chủ đề bản thân </t>
  </si>
  <si>
    <t>Nghe các bài hát, bài thơ, ca dao, đồng dao, tục ngữ, câu đố, hò, vè về chủ đề trường mầm non</t>
  </si>
  <si>
    <t>Nghe các bài hát, bài thơ, ca dao, đồng dao, tục ngữ, câu đố, hò, vè về chủ đề môi trường</t>
  </si>
  <si>
    <t>Nghe các bài hát, bài thơ, ca dao, đồng dao, tục ngữ, câu đố, hò, vè về chủ đề tái chế</t>
  </si>
  <si>
    <t>Nghe các bài hát, bài thơ, ca dao, đồng dao, tục ngữ, câu đố, hò, vè về chủ đề quê hương - đất nước - Bác  Hồ</t>
  </si>
  <si>
    <t>Nghe các bài hát, bài thơ, ca dao, đồng dao, tục ngữ, câu đố, hò, vè về chủ đề quê hương -  đất nước - Bác  Hồ</t>
  </si>
  <si>
    <t>ĐTT/HĐC: Hát "Chiếc khăn tay", Mẹ đi vắng. Tình thương bà cháu, Bà và cháu, Cháu yêu bà, Bé quét nhà; Dạy bé mặc quần áo",Chiếc áo mùa đông; Chiếc áo mới; Ngôi nhà của bé, Ngôi nhà
+ Thơ: Giúp mẹ, Mẹ của em, Bàn tay mẹ, Mẹ của em, Mẹ là; Mẹ của con, Con yêu mẹ, Mẹ yêu Đọc thơ diễn cảm " Mẹ yêu". Bà và cháu, Bà là tất cả, Bàn tay bà, Bà ơi, Thăm nhà bà, Quần áo sạch sẽ, Mặc quần áo, Trang phục.Nhà của tôi; Đi về nhà; Ngôi nhà mới</t>
  </si>
  <si>
    <t>ĐTT/HĐC:  Hát: Cô và mẹ, đi học, cô giáo. Em làm bác sĩ, tập làm bác sĩ, đang đi đến bác sĩ, chào bác sĩ. Cháu yêu cô chú công nhân, cô thợ may. Chú bộ đội hải quân; Cháu yêu cô chú công nhân, HN: Tâm tình người thợ xây.
 + Thơ : mẹ và cô, cô giáo với mùa thu, nghe lời cô giáo, cô giáo lớp em,  cô giáo của con. Làm bác sĩ; ông bác sĩ, nàng tiên áo trắng, bố em làm bác sĩ, bác sĩ như mẹ hiền; Cô thợ may, cô thợ dệt, Các cô thợ, Dệt vải; Rềnh rềnh ràng ràng; Dích dích dắc dắc; Chú bộ đội hải quân, Chú Hải quân; Em làm thợ xây; Vè cái bay</t>
  </si>
  <si>
    <t xml:space="preserve">ĐTT/HĐC: Hát: Hoa của mẹ, ra chơi vườn hoa, màu hoa; Bánh chưng xanh; Quả; 
+ Thơ " hoa cúc vàng"; Bánh chưng xanh; Quả cam; </t>
  </si>
  <si>
    <t>Nghe các bài hát, bài thơ, ca dao, đồng dao, tục ngữ, câu đố, hò, vè về chủ đề  giao thông</t>
  </si>
  <si>
    <t>ĐTT/HĐC: Hát: "Em tập lái ô tô";  Đường e đi; Bạn ơi có biết; Em di chơi thuyền; Chiếc thuyền nan. Em đi qua ngã tư đường phố .
+ Thơ: ô tô buýt, xe chữa cháy; Vè xe máy; Thuyền giấy; Con thuyền; Những con thuyền nhỏ; Đèn giao thông...</t>
  </si>
  <si>
    <t>ĐTT/HĐC: Hát: Chuông gió leng keng; Trời nắng - trời mưa; Trên cát;  Bạn Sỏi đáng yêu.
Nắng sớm; Chúc bé ngủ ngon.
+ Thơ: Gió; Nước ơi; Bạn cát;  Viên sỏi kì diệu. Giọt nắng; Ngày và đêm.</t>
  </si>
  <si>
    <t>ĐTT/HĐC: Hát: Em mơ gặp Bác Hồ; Ai Yêu Bác Hồ Chí Minh hơn thiếu niên nhi đồng; Nhớ ơn Bác; Bác hồ người cho em tất cả.
+ Thơ: Bác Hồ của em; Ảnh Bác; Hoa quanh Lăng Bác; Viếng Lăng Bác; Về Thăm Nhà Bác; Em Vẽ Bác Hồ</t>
  </si>
  <si>
    <t>ĐTT/HĐC: Hát: Kun bảo vệ môi trường; Siêu nhân xanh. 
+ Thơ: Thuyền giấy</t>
  </si>
  <si>
    <t>ĐTT/HĐC: Hát: Ngăn nắp gọn gàng, Em vẽ môi trường xanh xanh, không xả rác, chung tay bảo về môi trường, giữ vệ sinh trường lớp; Giọt mưa và em bé"; Trờ mưa; Trời nắng trời mưa; Cho tôi đi làm mưa với..., Bé tiết kiệm nước, hạt mưa xinh, mưa bóng mây, Vũ điệu tiết kiệm nước, Tia nắng hạt mưa
+ Thơ:  Bạn nhỏ ngoan, bé giữ vệ sinh môi trường, bác quét rác, bé giữ môi trường, không vứt rác ra đường, thùng rác trò chuyện; Bé tiết kiệm nước, Tiết kiệm nước, Tiết kiệm điện nước, Điện, tiết kiệm điện năng, Tiết kiệm</t>
  </si>
  <si>
    <t>HĐH/HĐC:Thơ : mẹ và cô, cô giáo với mùa thu, nghe lời cô giáo, cô giáo lớp em,  cô giáo của con. Làm bác sĩ; ông bác sĩ, nàng tiên áo trắng, bố em làm bác sĩ, bác sĩ như mẹ hiền; Cô thợ may, cô thợ dệt, Các cô thợ, Dệt vải; Rềnh rềnh ràng ràng; Dích dích dắc dắc; Chú bộ đội hải quân, Chú Hải quân; Em làm thợ xây; Vè cái bay</t>
  </si>
  <si>
    <t xml:space="preserve">HĐH/HĐC:Thơ " hoa cúc vàng" Vè loài hoa; Mùa thu và hoa cúc; Hoa cúc mùa thu; Bánh chưng xanh;  Bánh chưng; Quả cam; </t>
  </si>
  <si>
    <t>HĐH/HĐC:  Thơ: ô tô buýt, xe chữa cháy; Vè xe máy; Thuyền giấy; Con thuyền; Những con thuyền nhỏ; Đèn giao thông…</t>
  </si>
  <si>
    <t>HĐH/HĐC: Thơ: Giúp mẹ, Mẹ của em, Bàn tay mẹ, Mẹ của em, Mẹ là; Mẹ của con, Con yêu mẹ, Mẹ yêu Đọc thơ diễn cảm " Mẹ yêu". Bà và cháu, Bà là tất cả, Bàn tay bà, Bà ơi, Thăm nhà bà, Quần áo sạch sẽ, Mặc quần áo, Trang phục.Nhà của tôi; Đi về nhà; Ngôi nhà mới</t>
  </si>
  <si>
    <t>HĐH/HĐC: Thơ: Bác Hồ của em; Ảnh Bác; Hoa quanh Lăng Bác; Viếng Lăng Bác; Về Thăm Nhà Bác; Em Vẽ Bác Hồ</t>
  </si>
  <si>
    <t xml:space="preserve"> HĐH/HĐG?HĐC: Truyện: Món quà của cô giáo; Bác sĩ chim, bác sĩ rùa khám bệnh, cô bác sĩ tí hon. Chim thợ may, người thợ dệt thảm.</t>
  </si>
  <si>
    <t xml:space="preserve"> HĐH/HĐG?HĐC: Truyện: Bông hoa cúc trắng; Sự tích bánh chưng bánh dày; Sự tích cây mít</t>
  </si>
  <si>
    <t xml:space="preserve"> HĐH/HĐG?HĐC:Truyện về xe máy, xe đạp và xe máy chạy thi, xe máy kiêu căng. Chuyến du lịch của gà trống troai; Chiếc đầu máy xe lửa tốt bụng. Chiếc thuyền giấy. Xe lu và xe ca…</t>
  </si>
  <si>
    <t xml:space="preserve"> HĐH/HĐG?HĐC: Truyện Bê mẹ và bê con, Món quà của mẹ, Mẹ đi chợ về; Cháu ngoan của bà, Bà va tí chăm cây, Bà và những chiếc kẹo, chiếc khăn quàng của bà; Chiếc áo mới, Cái áo của thỏ con, Chuyện cái áo. Những góc nhà hạnh phúc; Ba cô tiên; Chú gấu con ngoan.; Ngôi nhà ngọt ngào...</t>
  </si>
  <si>
    <t xml:space="preserve"> HĐH/HĐG?HĐC: Truyện: Chiếc chuông gió xinh đẹp. Biển, sông và suối;  Cát và đá; Viên sỏi; Sự tích ngày và đêm,…..</t>
  </si>
  <si>
    <t xml:space="preserve"> HĐH/HĐG?HĐC: Truyện: Cùng nhau bảo vệ môi trường, Bí mật của ngôi sao xanh; Bóng điện píp và cuộc sống xanh, Cuộc phưu lưu của giọt nước nhỏ, Làm thế nào để tiếp kiệm điện, khu rừng không biết tiết kiệm điện</t>
  </si>
  <si>
    <t xml:space="preserve"> HĐH/HĐG?HĐC: Câu chuyện về giấy kẻ.</t>
  </si>
  <si>
    <t xml:space="preserve"> HĐH/HĐG?HĐC: Truyện : Khen các cháu.</t>
  </si>
  <si>
    <t xml:space="preserve"> HĐH/HĐG?HĐC: Truyện về xe máy, xe đạp và xe máy chạy thi, xe máy kiêu căng. Chuyến du lịch của gà trống troai; Chiếc đầu máy xe lửa tốt bụng. Chiếc thuyền giấy. Xe lu và xe ca…</t>
  </si>
  <si>
    <t xml:space="preserve"> SHHN: Nhắc nhở trẻ sử dụng từ lễ phép trong giao tiếp hằng ngày.</t>
  </si>
  <si>
    <t>HĐG: Xem sách, tranh truyện, tranh ảnh, xem album về chủ đề.</t>
  </si>
  <si>
    <t>HĐG: Hướng dẫn cách giở vở trong giờ học
 Chơi, hoạt động ở các góc: Xem sách tranh</t>
  </si>
  <si>
    <t>HĐG: Hướng dẫn trẻ cầm sách đúng chiều, mở sách, xem tranh, "đọc" truyện.</t>
  </si>
  <si>
    <t>HĐG: Hướng dẫn trẻ không được xé sách, làm nhàu nát sách, vẽ bẩn lên sách.</t>
  </si>
  <si>
    <t>ĐTT: Quan sát một  kí hiệu thông thường ở gia đình, trường lớp và một số quy định của trường lớp.</t>
  </si>
  <si>
    <t xml:space="preserve">HĐG: Tô màu, di màu, xé, dán, vẽ, nặn hình các loại củ, quả ..; tập sử dụng kéo.                                   </t>
  </si>
  <si>
    <t xml:space="preserve">HĐG: Tô màu, di màu, xé, dán, vẽ, nặn hình các loại PTGT (ô tô, máy bay, thuyền thuồm, đèn giao thông ..; tập sử dụng kéo.                                   </t>
  </si>
  <si>
    <t>HĐH: Bé vui tết trung thu.</t>
  </si>
  <si>
    <t xml:space="preserve"> HĐH: Cháu yêu chú Bộ đội. </t>
  </si>
  <si>
    <t>HĐH: Bé vui đón tết.</t>
  </si>
  <si>
    <t xml:space="preserve">HĐH: Bác Hồ với các cháu thiếu nhi.  </t>
  </si>
  <si>
    <t>Hào hứng tham gia vào các hoạt động trong ngàyNhà giáo Việt Nam 20/11</t>
  </si>
  <si>
    <t>HĐH:  Cô giáo của con</t>
  </si>
  <si>
    <t>SHHN: Trẻ tự thực hiện các công việc đơn giản được giao: Cất  đồ dùng, đồ chơi gọn gàng khi được nhắc nhở.</t>
  </si>
  <si>
    <t>HĐG: Trẻ tự thực hiện các công việc đơn giản được giao: Bóc trứng chim cút</t>
  </si>
  <si>
    <t>HĐC: Trẻ tự thực hiện các công việc đơn giản được giao: Đi tất/ găng tay</t>
  </si>
  <si>
    <t xml:space="preserve"> HĐC: Bé vui hay buồn
+ Tô màu tranh những khuôn mặt biểu cảm (Vui, buồn, tức giận..)</t>
  </si>
  <si>
    <t xml:space="preserve"> ĐTT: Nghe các bài hát, bài thơ về Bác Hồ. Xem tranh ảnh về Bác.</t>
  </si>
  <si>
    <t xml:space="preserve"> ĐTT: Xem Tranh ảnh về cảnh đẹp quê hương, đất nước, lễ hội đình làng..</t>
  </si>
  <si>
    <t xml:space="preserve"> TQDN: Thăm quan di tích lịch sử đình Hà Hương.</t>
  </si>
  <si>
    <t>VSĂN: Trẻ tự thực hiện các công việc đơn giản được giao: Lau bàn ghế</t>
  </si>
  <si>
    <t>SHHN: Dạy trẻ thực hiện các quy định ở gia đình ((Để đồ dùng, đồ chơi  gọn gàng ngăn nắp)</t>
  </si>
  <si>
    <t xml:space="preserve"> SHHN: Dạy trẻ thực hiện các quy định ở lớp (Để đồ dùng, đồ chơi đúng chỗ) trong tất cả các hoạt động ở lớp. Dọn  đồ chơi gọn gàng trước khi ra về.</t>
  </si>
  <si>
    <t>ĐTT: Nhắc nhở trẻ có cử chỉ, lời nói lễ phép (Chào hỏi, cảm ơn..)</t>
  </si>
  <si>
    <t>SHHN: Lắng nghe và trả lời câu hỏi của cô và bạn trong giao tiếp.</t>
  </si>
  <si>
    <t>Nhận biết hành vi "đúng" - "sai", "tốt" - "xấu"</t>
  </si>
  <si>
    <t>Có khả năng nhận biết hành vi "đúng" - "sai", "tốt" - "xấu"</t>
  </si>
  <si>
    <t xml:space="preserve"> HĐH: Mẹ yêu của bé
Bà của bé
Gia đình thân yêu của bé</t>
  </si>
  <si>
    <t>HĐH: Bé chăm sóc một số loại hoa (hoa cúc, hoa hồng, hoa đồng tiền…) 
Bé chăm sóc, bảo vệ cây cối</t>
  </si>
  <si>
    <t>HĐH: Dạy trẻ giữ gìn vệ sinh lớp học
 Dạy trẻ kỹ năng tiết kiệm và bảo vệ nguồn nước</t>
  </si>
  <si>
    <t>Hát đúng giai điệu, lời ca bài hát chủ đề môi trường</t>
  </si>
  <si>
    <t>Hát đúng giai điệu, lời ca bài hát chủ đề tái chế</t>
  </si>
  <si>
    <t>Hát đúng giai điệu, lời ca bài hát chủ đề quê hương - đất nước - Bác Hồ</t>
  </si>
  <si>
    <t>HĐH/HĐC: Bài hát: Cô và mẹ, đi học, cô giáo. Em làm bác sĩ, tập làm bác sĩ, đang đi đến bác sĩ, chào bác sĩ. Cháu yêu cô chú công nhân, cô thợ may. Chú bộ đội hải quân; Cháu yêu cô chú công nhân, HN: Tâm tình người thợ xây.</t>
  </si>
  <si>
    <t xml:space="preserve">HĐH/HĐC: Bài hát: Hoa của mẹ, ra chơi vườn hoa, màu hoa; Bánh chưng xanh; Quả; </t>
  </si>
  <si>
    <t>HĐH/HĐC: Bài hát: "Em tập lái ô tô";  Đường e đi; Bạn ơi có biết; Em di chơi thuyền; Chiếc thuyền nan. Em đi qua ngã tư đường phố</t>
  </si>
  <si>
    <t>HĐH/HĐC: Bài hát át "Chiếc khăn tay", Mẹ đi vắng. Tình thương bà cháu, Bà và cháu, Cháu yêu bà, Bé quét nhà; Dạy bé mặc quần áo",Chiếc áo mùa đông; Chiếc áo mới; Ngôi nhà của bé, Ngôi nhà</t>
  </si>
  <si>
    <t>HĐH/HĐC: át: Chuông gió leng keng; Trời nắng - trời mưa; Trên cát;  Bạn Sỏi đáng yêu.
Nắng sớm; Chúc bé ngủ ngon.</t>
  </si>
  <si>
    <t>HĐH/HĐC: át: Ngăn nắp gọn gàng, Em vẽ môi trường xanh xanh, không xả rác, chung tay bảo về môi trường, giữ vệ sinh trường lớp; Giọt mưa và em bé"; Trờ mưa; Trời nắng trời mưa; Cho tôi đi làm mưa với..., Bé tiết kiệm nước, hạt mưa xinh, mưa bóng mây, Vũ điệu tiết kiệm nước, Tia nắng hạt mưa</t>
  </si>
  <si>
    <t xml:space="preserve">HĐH/HĐC: Bài hát: Kun bảo vệ môi trường; Siêu nhân xanh. </t>
  </si>
  <si>
    <t>HĐH/HĐC: Bài hát: Em mơ gặp Bác Hồ; Ai Yêu Bác Hồ Chí Minh hơn thiếu niên nhi đồng; Nhớ ơn Bác; Bác hồ người cho em tất cả.</t>
  </si>
  <si>
    <t>Vận động đơn giản theo nhịp điệu của các bài hát, bản nhạc / Sử dụng các dụng cụ gõ đệm theo phách chủ để trường mầm non</t>
  </si>
  <si>
    <t>Vận động theo ý thích khi hát / nghe các bài hát, bản nhạc quen thuộc chủ đề trường mầm non</t>
  </si>
  <si>
    <t>Vận động đơn giản theo nhịp điệu của các bài hát, bản nhạc / Sử dụng các dụng cụ gõ đệm theo phách chủ để nghề nghiệp</t>
  </si>
  <si>
    <t>Vận động đơn giản theo nhịp điệu của các bài hát, bản nhạc / Sử dụng các dụng cụ gõ đệm theo phách chủ để thực vật</t>
  </si>
  <si>
    <t>Vận động đơn giản theo nhịp điệu của các bài hát, bản nhạc / Sử dụng các dụng cụ gõ đệm theo phách chủ đề gia đình</t>
  </si>
  <si>
    <t>Vận động theo ý thích khi hát / nghe các bài hát, bản nhạc quen thuộc chủ đề hiện tượng tự nhiên</t>
  </si>
  <si>
    <t>Vận động đơn giản theo nhịp điệu của các bài hát, bản nhạc / Sử dụng các dụng cụ gõ đệm theo phách chủ đề môi trường</t>
  </si>
  <si>
    <t>Vận động theo ý thích khi hát / nghe các bài hát, bản nhạc quen thuộc chủ đề môi trường.</t>
  </si>
  <si>
    <t>Vận động đơn giản theo nhịp điệu của các bài hát, bản nhạc / Sử dụng các dụng cụ gõ đệm theo phách chủ đề tái chế</t>
  </si>
  <si>
    <t>Vận động theo ý thích khi hát / nghe các bài hát, bản nhạc quen thuộc chủ đề tái chế</t>
  </si>
  <si>
    <t>Vận động đơn giản theo nhịp điệu của các bài hát, bản nhạc / Sử dụng các dụng cụ gõ đệm theo phách chủ để quê hương - đất nước - Bác Hồ</t>
  </si>
  <si>
    <t>Vận động theo ý thích khi hát / nghe các bài hát, bản nhạc quen thuộc chủ đề Quê hương-đất nước - Bác Hồ</t>
  </si>
  <si>
    <t>Sử dụng các nguyên vật liệu tạo hình để tạo ra các sản phẩm chủ đề trường mầm non</t>
  </si>
  <si>
    <t>Steam:
Làm trang phục bạn gái, bạn trai.
Làm tóc giả của bạn gái, bạn trai.
Làm đồ dùng bạn gái (Vòng, dây buộc tóc, khuyên tai...)
Làm cái nón bằng bìa
Làm đôi dép.</t>
  </si>
  <si>
    <t>Steam:
 Làm bưu thiếp tặng cô; 
 Làm bưu thiếp tặng chú bộ đội.
 Làm mũ từ các nguyên vật liệu.
 Gấp váy, áo, quần từ giấy
 Thiết kế trang phục 
Làm cái liềm từ bìa cát tông
Làm bay xây</t>
  </si>
  <si>
    <t>Steam:
Làm tranh hoa cúc từ các nguyện vật liệu : tăm bông, lá khô, bẹ ngô…
Làm hoa cúc từ xốp bọc hoa quả.
 Làm bánh chưng</t>
  </si>
  <si>
    <t>Steam:
 Làm ô tô từ các nguyên vật liệu phế thải
Làm mũ bảo hiểm.
Gấp thuyền buồm; 
 Gấp máy bay.
 Dán thuyền, đèn giao thông.
Làm tàu hỏa từ các nguyên vật liệu.
Làm bè nổi
Làm cột đèn giao thông</t>
  </si>
  <si>
    <t>Sử dụng các nguyên vật liệu tạo hình để tạo ra các sản phẩm chủ đề hiện tượng tự nhiên</t>
  </si>
  <si>
    <t>Sử dụng các nguyên vật liệu tạo hình để tạo ra các sản phẩm chủ đề  hiện tượng tự nhiên</t>
  </si>
  <si>
    <t>Steam: 
Làm chuông gió
Làm tranh từ sỏi
Làm con vật từ viên sỏi 
Làm ông mặt trời bằng lá cây</t>
  </si>
  <si>
    <t xml:space="preserve"> Steam:
 Làm, trang trí đôi dép Bác Hồ
Dán lăng Bác Hồ
Dán trang trí khung ảnh Bác Hồ</t>
  </si>
  <si>
    <t>Steam:
Làm hoa từ giấy ăn</t>
  </si>
  <si>
    <t>Steam:
Làm thùng đựng rác.
Làm gầu hót rác</t>
  </si>
  <si>
    <t>Sử dụng các nguyên vật liệu tạo hình để tạo ra các sản phẩm chủ đề môi trường</t>
  </si>
  <si>
    <t>Sử dụng các nguyên vật liệu tạo hình để tạo ra các sản phẩm chủ đề tái chế</t>
  </si>
  <si>
    <t>Tô màu hình vẽ chủ đề môi trường</t>
  </si>
  <si>
    <t>Tô màu hình vẽ chủ đề quê hương - đất nước - Bác Hồ</t>
  </si>
  <si>
    <t>Steam:
 Làm vòng tặng mẹ
Trang trí bưu thiếp tặng người thân
 Làm ngôi nhà</t>
  </si>
  <si>
    <t>HĐH/HĐG: 
Tô màu hình ảnh mẹ
Tô màu hình ảnh bà
Tô màu mái tóc bà
Tô màu cái áo 
Tô màu ti vi
Tô màu điện thoại
Tô màu cái ấm
Tô màu ngôi nhà</t>
  </si>
  <si>
    <t>HĐH/HĐG: 
Tô màu chân dung cô giáo.
Tô màu tranh cô giáo.
Tô màu đồ dùng bác sĩ
Tô màu váy, áo, quần, mũ…
Tô màu chân dung chân dung chú bộ đội.
Tô màu trang phuc chú bộ đội</t>
  </si>
  <si>
    <t>HĐH/HĐG: 
Tô màu hoa cúc, hoa hồng, hoa đào….
Tô màu bánh chưng
Tô màu quả mít
Tô màu quả cam</t>
  </si>
  <si>
    <t>HĐH/HĐG: 
Tô màu ô tô, xe máy, máy bay, tàu hỏa, thuyền buồm….
Tô màu đèn giao thông.</t>
  </si>
  <si>
    <t>HĐH/HĐG: 
Tô màu lăng Bác, nhà sàn.</t>
  </si>
  <si>
    <t>HĐH/HĐG: 
Tô màu ngôi trường</t>
  </si>
  <si>
    <t>Sử dụng một số kỹ năng vẽ nét thẳng, xiên, ngang để tạo thành bức tranh đơn giản chủ đề trường mầm non.</t>
  </si>
  <si>
    <t>Sử dụng một số kỹ năng vẽ nét thẳng, xiên, ngang để tạo thành bức tranh đơn giản chủ đề động vật.</t>
  </si>
  <si>
    <t>HĐG: Nhận biết được màu sắc cơ bản: Vàng, xanh, đỏ của màu nước</t>
  </si>
  <si>
    <t xml:space="preserve">HĐG: Nói lên cảm nhận của mình trước vẻ đẹp nổi bật về màu sắc hình dáng …của các tác phẩm tạo hình. </t>
  </si>
  <si>
    <t>Vận động theo ý thích khi hát / nghe các bài hát, bản nhạc quen thuộc chủ đề quê hiện tượng tự nhiên</t>
  </si>
  <si>
    <t xml:space="preserve">Vận động theo ý thích khi hát / nghe các bài hát, bản nhạc quen thuộc chủ đề môi trường </t>
  </si>
  <si>
    <t>Vận động theo ý thích khi hát / nghe các bài hát, bản nhạc quen thuộc chủ đề quê hương - đất nước - Bác Hồ</t>
  </si>
  <si>
    <t>HĐH/HĐC: Hát: Ngăn nắp gọn gàng, Em vẽ môi trường xanh xanh, không xả rác, chung tay bảo về môi trường, giữ vệ sinh trường lớp; Giọt mưa và em bé"; Trờ mưa; Trời nắng trời mưa; Cho tôi đi làm mưa với..., Bé tiết kiệm nước, hạt mưa xinh, mưa bóng mây, Vũ điệu tiết kiệm nước, Tia nắng hạt mưa</t>
  </si>
  <si>
    <t>HĐNT: Vận động sáng tạo theo ý thích bài hát: “Con gà trống", "Đàn gà con"; Hát nghe: Gà gáy le te, Gà trống thổi kèn. Cá vàng bơi, Baby shark; "Thương con mèo", "Ai cũng yêu chú mèo", "Gà trống mèo con và cún con", "Rửa mặt như mèo".</t>
  </si>
  <si>
    <t>HĐNT: Vận động sáng tạo theo ý thích bài hát: Cô và mẹ, đi học, cô giáo. Em làm bác sĩ, tập làm bác sĩ, đang đi đến bác sĩ, chào bác sĩ. Cháu yêu cô chú công nhân, cô thợ may. Chú bộ đội hải quân; Cháu yêu cô chú công nhân, HN: Tâm tình người thợ xây.</t>
  </si>
  <si>
    <t xml:space="preserve">HĐNT: Vận động sáng tạo theo ý thích bài hát: Hoa của mẹ, ra chơi vườn hoa, màu hoa; Bánh chưng xanh; Quả; </t>
  </si>
  <si>
    <t>HĐNT: Vận động sáng tạo theo ý thích bài hát: "Em tập lái ô tô";  Đường e đi; Bạn ơi có biết; Em di chơi thuyền; Chiếc thuyền nan. Em đi qua ngã tư đường phố</t>
  </si>
  <si>
    <t>HĐNT: Vận động sáng tạo theo ý thích bài hát: "Chiếc khăn tay", Mẹ đi vắng. Tình thương bà cháu, Bà và cháu, Cháu yêu bà, Bé quét nhà; Dạy bé mặc quần áo",Chiếc áo mùa đông; Chiếc áo mới; Ngôi nhà của bé, Ngôi nhà</t>
  </si>
  <si>
    <t>HĐNT: Vận động sáng tạo theo ý thích bài hát: Chuông gió leng keng; Trời nắng - trời mưa; Trên cát;  Bạn Sỏi đáng yêu.
Nắng sớm; Chúc bé ngủ ngon.</t>
  </si>
  <si>
    <t>HĐNT: Vận động sáng tạo theo ý thích bài hát: Ngăn nắp gọn gàng, Em vẽ môi trường xanh xanh, không xả rác, chung tay bảo về môi trường, giữ vệ sinh trường lớp; Giọt mưa và em bé"; Trờ mưa; Trời nắng trời mưa; Cho tôi đi làm mưa với..., Bé tiết kiệm nước, hạt mưa xinh, mưa bóng mây, Vũ điệu tiết kiệm nước, Tia nắng hạt mưa</t>
  </si>
  <si>
    <t xml:space="preserve">HĐNT: Vận động sáng tạo theo ý thích bài hát: Kun bảo vệ môi trường; Siêu nhân xanh. </t>
  </si>
  <si>
    <t>HĐNT: Vận động sáng tạo theo ý thích bài hát: Em mơ gặp Bác Hồ; Ai Yêu Bác Hồ Chí Minh hơn thiếu niên nhi đồng; Nhớ ơn Bác; Bác hồ người cho em tất cả.</t>
  </si>
  <si>
    <t>Vận động theo ý thích khi hát / nghe các bài hát, bản nhạc quen thuộc chủ đề  giao thông</t>
  </si>
  <si>
    <t>Làm đồ chơi chủ đề dộng vật</t>
  </si>
  <si>
    <t>Làm đồ chơi chủ đề thực vật</t>
  </si>
  <si>
    <t>Làm đồ chơi chủ đề  gia đình</t>
  </si>
  <si>
    <t>Làm đồ chơi chủ đề hiện tượng tự nhiên</t>
  </si>
  <si>
    <t>Làm đồ chơi chủ đề môi trường</t>
  </si>
  <si>
    <t>Làm đồ chơi chủ đề tái chế</t>
  </si>
  <si>
    <t>Làm đồ chơi chủ đề quê hương - đất nước - Bác Hồ.</t>
  </si>
  <si>
    <t>HĐH/HĐG: 
Tô màu chuông gió
Tô màu ông mặt trời</t>
  </si>
  <si>
    <t xml:space="preserve"> HĐG: 
Làm tranh gà từ nắp chai; 
 Làm tranh cá từ các hình học; 
Làm con cá từ chai lọ
Làm con mèo từ lõi giấy, chai lọ…</t>
  </si>
  <si>
    <t xml:space="preserve"> HĐG: Làm vòng tặng mẹ
Trang trí bưu thiếp tặng người thân
 Làm ngôi nhà</t>
  </si>
  <si>
    <t xml:space="preserve"> HĐG:
Làm bưu thiếp tặng cô; 
 Làm bưu thiếp tặng chú bộ đội.
 Làm mũ từ các nguyên vật liệu.
 Gấp váy, áo, quần từ giấy
 Thiết kế trang phục 
Làm cái liềm từ bìa cát tông
Làm bay xây</t>
  </si>
  <si>
    <t>HĐG: Làm tranh hoa cúc từ các nguyện vật liệu : tăm bông, lá khô, bẹ ngô…
Làm hoa cúc từ xốp bọc hoa quả.
 Làm bánh chưng</t>
  </si>
  <si>
    <t>HĐG: Làm ô tô từ các nguyên vật liệu phế thải
Làm mũ bảo hiểm.
Gấp thuyền buồm; 
 Gấp máy bay.
 Dán thuyền, đèn giao thông.
Làm tàu hỏa từ các nguyên vật liệu.
Làm bè nổi
Làm cột đèn giao thông</t>
  </si>
  <si>
    <t>HĐG: Làm chuông gió
Làm tranh từ sỏi
Làm con vật từ viên sỏi 
Làm ông mặt trời bằng lá cây</t>
  </si>
  <si>
    <t>HĐG: Làm thùng đựng rác.
Làm gầu hót rác</t>
  </si>
  <si>
    <t>HĐG: Làm hoa từ giấy ăn</t>
  </si>
  <si>
    <t xml:space="preserve"> HĐG: Làm, trang trí đôi dép Bác Hồ
Dán lăng Bác Hồ
Dán trang trí khung ảnh Bác Hồ</t>
  </si>
  <si>
    <t>Đặt tên cho sản phẩm của mình ở chủ đề thực vật</t>
  </si>
  <si>
    <t>Đặt tên cho sản phẩm của mình ở chủ đề gia đình</t>
  </si>
  <si>
    <t>Đặt tên sản phẩm chủ đề  thực vật theo ý thích</t>
  </si>
  <si>
    <t>Đặt tên sản phẩm chủ đề gia đình theo ý thích</t>
  </si>
  <si>
    <t xml:space="preserve"> Lăn dọc, xoay tròn, ấn dẹt đất nặn để tạo thành các sản phẩm có 1 khối hoặc 2 khối chủ đề hiện tượng tự nhiên</t>
  </si>
  <si>
    <t xml:space="preserve"> Lăn dọc, xoay tròn, ấn dẹt đất nặn để tạo thành các sản phẩm có 1 khối hoặc 2 khối chủ đề môi trường</t>
  </si>
  <si>
    <t>HĐH/HĐG: 
Nặn vòng tặng mẹ
Nặn vòng tặng bà
Nặn ngôi nhà</t>
  </si>
  <si>
    <t>HĐH/HĐG: 
Nặn đồ dùng bác sĩ.
Nặn: đồ dùng nghề may: thước, kéo, phấn vẽ…
 Nặn quà tặng chú bộ đội.
Nặn cái liềm
Nặn bay xây</t>
  </si>
  <si>
    <t xml:space="preserve"> Lăn dọc, xoay tròn, ấn dẹt đất nặn để tạo thành các sản phẩm có 1 khối hoặc 2 khối chủ đề động vật</t>
  </si>
  <si>
    <t>HĐH/HĐG: 
 Nặn bánh chưng
Nặn một số loại quả (cam, bưởi, quất…..)</t>
  </si>
  <si>
    <t>HĐH/HĐG: 
Nặn ô tô
Nặn bánh xe
Nặn tàu hỏa</t>
  </si>
  <si>
    <t>HĐH/HĐG: 
Nặn viên sỏi
Nặn ông mặt trời
Nặn mặt trăng</t>
  </si>
  <si>
    <t>HĐH/HĐG: 
Nặn các đồ dùng vệ sinh (thùng đựng rác, gầu hót, chổi…)</t>
  </si>
  <si>
    <t>Xếp những sản phẩm có cấu trúc đơn giản chủ đề trường mầm non</t>
  </si>
  <si>
    <t>Xếp những sản phẩm có cấu trúc đơn giản chủ đề gia đình</t>
  </si>
  <si>
    <t>Xếp những sản phẩm có cấu trúc đơn giản chủ đề  gia đình</t>
  </si>
  <si>
    <t>HĐG:
Xây dựng khuôn viên ngôi nhà, lắp nghép ngôi nhà.
Xây khuôn viên, lắp ghép ngôi nhà của bà
Xây khuôn viên ngôi nhà của bé. 
Xây ngôi nhà của bé
Lắp ghép các kiểu nhà
 Xây, lắp ghép sân vườn, hàng rào, ao cá,..</t>
  </si>
  <si>
    <t>Xếp những sản phẩm có cấu trúc đơn giản chủ đề  động vật</t>
  </si>
  <si>
    <t>Xếp những sản phẩm có cấu trúc đơn giản chủ đề động vật</t>
  </si>
  <si>
    <t>Xếp những sản phẩm có cấu trúc đơn giản chủ đề  thực vật</t>
  </si>
  <si>
    <t>Xếp những sản phẩm có cấu trúc đơn giản chủ đề thực vật</t>
  </si>
  <si>
    <t>Xếp những sản phẩm có cấu trúc đơn giản chủ đề  nghè nghiệp</t>
  </si>
  <si>
    <t>Xếp những sản phẩm có cấu trúc đơn giản chủ đề nghè nghiệp</t>
  </si>
  <si>
    <t>HĐG:
Xây dựng lớp học
Xây phòng y tế, xây bệnh viện 
Xây dựng xưởng may, xây khu công nghiệp may.
Xây doanh trại bộ đội, lắp ghép cây, chú bộ đội.
Xây nhà máy, xây xí nghiệp, xây dựng các công trình</t>
  </si>
  <si>
    <t>HĐG:
Xây vườn hoa,
xếp chồng, chơi với các hình vuông, hình tròn
Xây vườn cây ăn quả</t>
  </si>
  <si>
    <t>HĐG:
Xây dựng ga ra ô tô, bến xe
Xây ngã tư đường phố
Xây bến thuyền, lắp ráp tàu, thuyền.</t>
  </si>
  <si>
    <t>Xếp những sản phẩm có cấu trúc đơn giản chủ đề hiện tượng tự nhiên.</t>
  </si>
  <si>
    <t>HĐG:
Xếp cửa hàng bán các loại chuông gió.
 Xếp công viên nước.
 Xây khuôn viên nhà bé bằng sỏi
Xếp ngôi nhà</t>
  </si>
  <si>
    <t>HĐG: 
Xếp lăng Bác Hồ, xếp nhà sàn, ao cá, vườn cây của Bác Hồ.</t>
  </si>
  <si>
    <t xml:space="preserve">HĐG: 
Xây dựng xưởng tái chế </t>
  </si>
  <si>
    <t>Xếp những sản phẩm có cấu trúc đơn giản chủ đềtái chế</t>
  </si>
  <si>
    <t>Xếp những sản phẩm có cấu trúc đơn giản chủ đề tái chế.</t>
  </si>
  <si>
    <t>Xếp những sản phẩm có cấu trúc đơn giản chủ đề môi trường</t>
  </si>
  <si>
    <t>HĐG: 
Xây trường mầm non xanh
Xây dựng nhà máy nước</t>
  </si>
  <si>
    <t>HĐH/HĐG: 
Vẽ cái áo.
Vẽ ngôi nhà.</t>
  </si>
  <si>
    <t>HĐH/HĐG: 
Vẽ đồ dùng dạy học
Vẽ dụng cụ đồ dùng bác sĩ
Vẽ trang phục (váy, áo, quần, mũ…)
 Vẽ đồ dùng chú bộ đội.
Vẽ chiếc bay.</t>
  </si>
  <si>
    <t>HĐH/HĐG: 
Vẽ hoa cúc
Vẽ quả cam</t>
  </si>
  <si>
    <t>HĐH/HĐG: 
Vẽ ô tô
Vẽ bánh xe
Vẽ thuyền buồm
Vẽ đèn giao thông</t>
  </si>
  <si>
    <t>HĐH/HĐG: 
Vẽ quả chuông gió
 Vẽ mưa
Vẽ mặt trời
Vẽ mặt trăng</t>
  </si>
  <si>
    <t>Sử dụng một số kỹ năng vẽ nét thẳng, xiên, ngang để tạo thành bức tranh đơn giản chủ đề môi trường</t>
  </si>
  <si>
    <t>HĐH/HĐG: 
Vẽ trường mầm non xanh
Vẽ mưa</t>
  </si>
  <si>
    <t xml:space="preserve">Xé theo dải, xé vụn và dán thành sản phẩm đơn giản </t>
  </si>
  <si>
    <t>Xé theo dải, xé vụn và dán thành sản phẩm đơn giản chủ đề bản thân</t>
  </si>
  <si>
    <t>Xé theo dải, xé vụn và dán thành sản phẩm đơn giản chủ đề động vật</t>
  </si>
  <si>
    <t>Xé theo dải, xé vụn và dán thành sản phẩm đơn giản chủ đề gia đình</t>
  </si>
  <si>
    <t>Xé theo dải, xé vụn và dán thành sản phẩm đơn giản chủ đề hiện tượng tự nhiên</t>
  </si>
  <si>
    <t>Xé theo dải, xé vụn và dán thành sản phẩm đơn giản chủ đề môi trường</t>
  </si>
  <si>
    <t>Xé theo dải, xé vụn và dán thành sản phẩm đơn giản chủ đề tái chế</t>
  </si>
  <si>
    <t>Xé theo dải, xé vụn và dán thành sản phẩm đơn giản chủ đề quê hương - đất nước - Bác Hồ</t>
  </si>
  <si>
    <t>HĐH/HĐG: 
Dán trang trí trang phục cho bà, mẹ.
Trang trí cái áo, dán cái áo
Dán ngôi nhà
 Dán dây xúc xích trang trí ngôi nhà</t>
  </si>
  <si>
    <t>HĐH/HĐG: 
Xé dán thành tranh bác sĩ.
Xé dán sản phẩm của nghề: váy, áo, quần, mũ…
Xé dán đồ dùng, trang phục của chú bộ đội hải quân.
Xé dán chiếc bay</t>
  </si>
  <si>
    <t xml:space="preserve">HĐH/HĐG: 
Dán hoa cúc   
Xé, dán hoa cúc
Xé dán hoa tặng mẹ 
Dán bánh chưng  
Xé dán quả cam      </t>
  </si>
  <si>
    <t>HĐH/HĐG: 
 Xé dán ô tô
 Dán xe máy, máy bay, tàu hỏa...
Xé dán thuyền
Dán đèn giao thông</t>
  </si>
  <si>
    <t>HĐH/HĐG: 
Dán lăng Bác Hồ</t>
  </si>
  <si>
    <t>HĐH/HĐG: 
Xé dán trang trí</t>
  </si>
  <si>
    <t>HĐH/HĐG: 
cắt dán các đồ dùng vệ sinh (thùng đựng rác, gàu hót, chổi…)</t>
  </si>
  <si>
    <t>HĐH/HĐG: 
Xé dán mưa.
Xé dán ông mặt trời, mặt trăng.</t>
  </si>
  <si>
    <t>HĐNT: Rồng rắn lên mây; Trồng nụ trồng hoa; Gánh gánh gồng gồng; Đá bóng vào gôn; Nhảy lò cò; Mèo đuổi chuột; Đá cầu; Nhảy dây, Ném vòng cổ chai; Nhảy bao bố; Quạt bóng vào gôn; Chuyển bóng bằng dép; Đập chuột; Xay lúa giã gạo; Đánh bắt cá; Tát nước.</t>
  </si>
  <si>
    <t>HĐG: Cắt, xé đường thẳng dài hơn 10cm</t>
  </si>
  <si>
    <t>HĐNT: tô vẽ hình theo mẫu</t>
  </si>
  <si>
    <t>HĐH: Đi kiễng gót</t>
  </si>
  <si>
    <t>HĐH: Đi thay đổi tốc độ theo hiệu lệnh</t>
  </si>
  <si>
    <t>HĐH: Đi thay đổi hướng theo 3-4 điểm zic zắc</t>
  </si>
  <si>
    <t>HĐH: Đi trong đường hẹp 3m x 0,2m</t>
  </si>
  <si>
    <t>HĐH: Đi trong đường hẹp 3m x 0,2m, đầu đội túi cát</t>
  </si>
  <si>
    <t>HĐH: Đi bước qua vật cản.</t>
  </si>
  <si>
    <t>HĐH: Chạy thay đổi tốc độ theo hiệu lệnh</t>
  </si>
  <si>
    <t>HĐH:  Chạy 15m liên tục theo hướng thẳng</t>
  </si>
  <si>
    <t>HĐH: Chạy 15-18m liên tục theo hướng thẳng</t>
  </si>
  <si>
    <t>HĐH: Đá bóng vào gôn</t>
  </si>
  <si>
    <t>HĐH: Bò theo hướng thẳng.</t>
  </si>
  <si>
    <t xml:space="preserve">HĐH: Bò trong đường hẹp </t>
  </si>
  <si>
    <t>HĐH: Trườn theo hướng thẳng.</t>
  </si>
  <si>
    <t>HĐH: Bò theo đường zíc zắc (có 3-4 điểm zic zắc)</t>
  </si>
  <si>
    <t>HĐH:Bò theo đường zíc zắc (có 5-6 điểm zic zắc)</t>
  </si>
  <si>
    <t>HĐH: Bò chui qua cổng/dây</t>
  </si>
  <si>
    <t>HĐH: Bước lên, xuống bục cao 30cm</t>
  </si>
  <si>
    <t>HĐH: Lăn bóng với cô</t>
  </si>
  <si>
    <t>HĐH: Tung bóng lên cao bằng 2 tay.</t>
  </si>
  <si>
    <t>HĐH: Tung bóng với cô ở khoảng cách xa 3m</t>
  </si>
  <si>
    <t xml:space="preserve"> HĐH: Đập bắt bóng </t>
  </si>
  <si>
    <t xml:space="preserve">HĐH: Tung bóng với cô </t>
  </si>
  <si>
    <t>HĐH: Ném trúng đích nằm  ngang (xa 1,5m)</t>
  </si>
  <si>
    <t>HĐH: Ném được trúng đích nằm ngang (xa 2m)</t>
  </si>
  <si>
    <t xml:space="preserve">HĐH: Ném trúng đích thẳng đứng </t>
  </si>
  <si>
    <t xml:space="preserve">HĐH: Ném xa bằng 1 tay </t>
  </si>
  <si>
    <t xml:space="preserve">HĐH: Ném xa bằng 2 tay </t>
  </si>
  <si>
    <t>HĐH: Chuyền bắt bóng 2 bên theo hàng ngang</t>
  </si>
  <si>
    <t>HĐH: Chuyền bắt bóng 2 bên theo hàng dọc</t>
  </si>
  <si>
    <t>HĐH: Bật nhảy tại chỗ</t>
  </si>
  <si>
    <t>HĐH: Bật tiến về phía trước</t>
  </si>
  <si>
    <t>HĐH: Bật liên tục qua các ô.</t>
  </si>
  <si>
    <t>HĐH: Bật xa 20cm</t>
  </si>
  <si>
    <t>HĐH: Bật xa 30 cm</t>
  </si>
  <si>
    <t xml:space="preserve"> HĐNT: Cuộn - xoay tròn cổ tay, vo, xoáy, xoắn.</t>
  </si>
  <si>
    <t>HĐNT: Trò chơi vận động: Đôi bàn tay khéo</t>
  </si>
  <si>
    <t>HĐG: Xếp ngôi nhà, xếp vườn hoa, xếp đường về nhà bé</t>
  </si>
  <si>
    <t>HĐG: Xây bể cá, xây trại chăn nuôi.</t>
  </si>
  <si>
    <t>HĐG: Xây ngôi trường, lớp học
Xây bệnh viện, trạm y tế, phòng khám…</t>
  </si>
  <si>
    <t>HĐG: Xây vườn hoa, Chợ hoa</t>
  </si>
  <si>
    <t>HĐG:  Xếp hình các phương tiện giao thông, xếp gara ô tô, bến tàu, phà, lắp ráp ô tô, thuyền buồm…</t>
  </si>
  <si>
    <t>HĐG: Xây ngô nhà, phòng khách, phòng ngủ….
Lắp ghép các kiểu nhà
Ghép sân vườn, hàng rào, ao cá.</t>
  </si>
  <si>
    <t>HĐG: Xếp cửa hàng bán các loại chuông gió.
Xếp công viên nước; Lắp ghép bể bơi, đài phun nước.</t>
  </si>
  <si>
    <t>HĐG: Xây trường mầm non xanh; Lắp ghép nhà, cây xanh, đồ dùng, đồ chơi trong lớp học…
Xây dựng nhà máy nước; Lắp ghép nhà.</t>
  </si>
  <si>
    <t>HĐG: Xây dựng xưởng tái chế</t>
  </si>
  <si>
    <t>HĐG: Xếp lăng Bác, nhà sàn</t>
  </si>
  <si>
    <t xml:space="preserve">HĐG: Bé với búp bê, trẻ đóng vai chị em, mặc, cởi áo cho búp bê               </t>
  </si>
  <si>
    <t>HĐG: Chơi mẹ con (Mặc, cởi áo cho con, búp bê…)</t>
  </si>
  <si>
    <t>HĐNT: Vẽ tự do bằng phấn trên sân trường.</t>
  </si>
  <si>
    <t>HĐNT: Vẽ tự do bằng phấn trên sân trường (vẽ bay xây)</t>
  </si>
  <si>
    <t xml:space="preserve">HĐNT: Vẽ tự do bằng phấn trên sân trường </t>
  </si>
  <si>
    <t>HĐNT: Vẽ tự do bằng phấn trên sân trường (vẽ hình ngôi nhà)</t>
  </si>
  <si>
    <t>HĐNT: Vẽ tự do bằng phấn trên sân trường (vẽ về trường lớp)</t>
  </si>
  <si>
    <t>HĐG: Xé, dán đồ dùng, sản phẩm của các nghề.</t>
  </si>
  <si>
    <t>VSĂN: Trò chuyện về nguồn thực phẩm giàu chất đạm; thực phẩm giàu chất béo; thực phẩm giàu chất tinh bột; thực phẩm giàu vitamin và muối khoáng.
- Trò chuyện về lượng nước cần cung cấp cho trẻ mỗi ngày.</t>
  </si>
  <si>
    <t>VSĂN: Trò chuyện với trẻ về các thực phẩm dùng trong bữa ăn, các món ăn</t>
  </si>
  <si>
    <t>VSĂN: Nhận biết một số thực phẩm và thức ăn quen thuộc.</t>
  </si>
  <si>
    <t>VSĂN: Trò chuyện về cơ thể khỏe mạnh và tác dụng của việc ăn uống đủ chất, hợp vệ sinh.</t>
  </si>
  <si>
    <t xml:space="preserve">VSĂN: Trò chuyện về cách nấu một số món ăn: tôm, thịt lợn sốt cà chua;  trứng, tôm, thịt lợn sốt cà chua; cá thịt lợn sốt cà chua; món ếch, thịt lợn sốt chuối đậu; thịt gà, thịt lợn, tôm sốt nấu.                                                      </t>
  </si>
  <si>
    <t>VSĂN: Trò chuyện về những thực phẩm nên và không nên cho trẻ ăn khi trẻ bị táo bón; khi trẻ bị tiêu chảy;  khi trẻ bị ho sốt; khi trẻ bị suy dinh dưỡng; khi trẻ bị béo phì.</t>
  </si>
  <si>
    <t xml:space="preserve"> Hướng dẫn kỹ thuật sơ cứu thông thường</t>
  </si>
  <si>
    <t>ĐTT: Hướng dẫn cách xử lí khi trẻ bị hóc sặc; khi trẻ bị bỏng; khi trẻ bị đuối nước.</t>
  </si>
  <si>
    <t>ĐTT: Hướng dẫn cách xử lí khi trẻ bị chảy máu mũi; khi trẻ bị hóc dị vật; khi trẻ bị gãy xương.</t>
  </si>
  <si>
    <t xml:space="preserve">
Hướng dẫn kỹ thuật sơ cứu thông thường</t>
  </si>
  <si>
    <r>
      <t>VSĂN: Tập rửa tay bằng xà phòng</t>
    </r>
    <r>
      <rPr>
        <b/>
        <sz val="14"/>
        <rFont val="Times New Roman"/>
        <family val="1"/>
      </rPr>
      <t xml:space="preserve"> 
</t>
    </r>
    <r>
      <rPr>
        <sz val="14"/>
        <rFont val="Times New Roman"/>
        <family val="1"/>
      </rPr>
      <t>Rèn kĩ năng rửa tay đúng cách. Rửa tay trước và sau khi ăn</t>
    </r>
  </si>
  <si>
    <t>VSĂN: Rửa mặt trước khi vào hoạt động ăn, súc miệng sau khi ăn</t>
  </si>
  <si>
    <t xml:space="preserve">VSĂN: Súc miệng sau khi ăn
Làm quen cách đánh răng, lau mặt.                          </t>
  </si>
  <si>
    <t>HĐG: Cởi - mặc quần áo</t>
  </si>
  <si>
    <t>VSĂN: Thể hiện bằng lời nói về nhu cầu ăn, ngủ, vệ sinh</t>
  </si>
  <si>
    <t>SHNH: Hướng dẫn trẻ nhận diện đúng một số đồ dùng cá nhân mang kí hiệu bát, thìa, cốc, khăn lau mặt ….</t>
  </si>
  <si>
    <t>VSĂN: Cách sử dụng bát, thìa</t>
  </si>
  <si>
    <t xml:space="preserve"> VSĂN: Giáo dục trẻ thói quen kỹ năng mời chào khi ăn uống</t>
  </si>
  <si>
    <t>VSĂN:  Giáo dục trẻ thói quen kỹ năng mời chào khi ăn uống</t>
  </si>
  <si>
    <t xml:space="preserve">VSĂN:  Giao dục trẻ ăn từ tốn, không đùa nghịch làm đổ vãi thức ăn, không vừa nhai vừa nói </t>
  </si>
  <si>
    <t xml:space="preserve">VSĂN: Trò chuyện với trẻ về các món ăn, bữa ăn trong trường mầm non và lợi ích của các món ăn đối với sức khỏe của bé.                                            </t>
  </si>
  <si>
    <t>VSĂN: Nhắc trẻ không ăn đồ ăn ôi thui, không uống nước lã.</t>
  </si>
  <si>
    <t>VSĂN: Phân biệt thực phẩm/ thức ăn sạch an toàn.</t>
  </si>
  <si>
    <t xml:space="preserve"> ĐTT: Trò chuyện với trẻ về cách giữ gìn vệ sinh thân thể
 Trò chuyện với trẻ về các dấu hiệu khị bị ốm</t>
  </si>
  <si>
    <t xml:space="preserve"> VSĂN:  Thể hiện bằng lời nói về nhu cầu ăn, ngủ, vệ sinh</t>
  </si>
  <si>
    <t xml:space="preserve">HĐNT: Thực hành thu gom rác thải trong lớp ngoài trường </t>
  </si>
  <si>
    <t xml:space="preserve"> VSĂN: Làm quen cách đánh răng, lau mặt.
Tập rửa tay bằng xà phòng.
Thể hiện bằng lời nói về nhu cầu ăn, ngủ, vệ sinh</t>
  </si>
  <si>
    <t xml:space="preserve"> Làm quen cách đánh răng, lau mặt
Tâp rửa tay bằng xà phòng
 Thể hiện bằng lời nói về nhu cầu ăn, ngủ, vệ sinh.</t>
  </si>
  <si>
    <t>HĐC: Trò chuyện với trẻ về trang phục phù hợp thời tiết.</t>
  </si>
  <si>
    <t xml:space="preserve"> SHHN: Trò chuyện với trẻ về các dấu hiệu khị bị ốm và cách phòng tránh đơn giản.</t>
  </si>
  <si>
    <t xml:space="preserve">  SHHN: Trò chuyện với trẻ về các dấu hiệu khị bị ốm và cách phòng tránh đơn giản.</t>
  </si>
  <si>
    <t>HĐC: Trò chuyện, xem tranh ảnh về nơi nguy hiểm
Hướng dẫn trẻ biết một số biển báo gây nguy hiểm</t>
  </si>
  <si>
    <t>SHHN: Trò chuyện với trẻ  không cười đùa khi ăn uống dễ gây sặc, ngậm hột hạt, tự ý uống thuốc/ ăn thức ăn lạ, không leo trèo bàn ghế, lan can, không theo người lạ, trêu động vật, hút thuốc lá có hại cho sức khỏe, không lại gần người đang hút thuốc lá,…</t>
  </si>
  <si>
    <t>ĐTT:Trò chuyện với trẻ một số quy tắc khi tham gia giao thông, nhận biết một số biển báo nguy hiểm.</t>
  </si>
  <si>
    <t>ĐTT: Quan sát một số biển báo, đèn tín hiệu giao thông đường bộ và trò chuyện về một số quy định của luật giao thông đường bộ.</t>
  </si>
  <si>
    <t>ĐTT: Cho trẻ xem hình ảnh, video để trò chuyện với trẻ cách đội mũ bảo hiểm khi ngồi trên xe máy, ngồi yên khi ngồi trên ô tô…</t>
  </si>
  <si>
    <t>ĐTT: Trò chuyện về những tình huống nguy hiểm và cách phòng tránh (xe đang chuyển hướng, chướng ngại vật trên đường, tầm nhìn bị che khuất, vội vàng đi lên xuống xe, xe ô tô đột ngột mở cửa)</t>
  </si>
  <si>
    <t>ĐTT: Trò chuyện với trẻ về những hành vi văn minh khi đi cùng người lớn trên các phương tiện giao thông công cộng (không nói to,không vứt rác trên các phương tiện giao thông)</t>
  </si>
  <si>
    <t>ĐTT: Trò chuyện với trẻ về những hành vi văn minh khi đi cùng người lớn trên các ptgt công cộng (không nói to, không vứt rác trên các ptgt)</t>
  </si>
  <si>
    <t xml:space="preserve">HĐNT: Quan sát, theo dõi sự lớn lên của cây: nảy mầm, ra lá và lớn lên.
Sự chuyển màu của: hoa, lá, thân cây….. 
Cách chăm sóc cây, hoa...    </t>
  </si>
  <si>
    <t>HĐNT: Quan sát, theo dõi sự lớn lên của cây: nảy mầm, ra lá và lớn lên.
Sự chuyển màu của: hoa, lá, thân cây….. 
Cách chăm sóc cây, hoa…</t>
  </si>
  <si>
    <t>HĐC: Trò chuyện về môi trường sống, cách kiếm mồi, thức ăn, tập tính, thói quen của con vật.</t>
  </si>
  <si>
    <t>SHHN: Trò chuyện, thảo luận về đặc điểm, ích lợi của ánh sáng với đời sống con người, cây cối, con vật.</t>
  </si>
  <si>
    <t>HĐG: Chơi với các hình học, nhận biết hình vuông hình chữ nhật
Chơi lô tô về đồ dùng dạy học của cô giáo, nhận biết một một và nhiều đồ dùng đồ chơi, nhận dạng hình tròn
Chơi đóng vai cô giáo, nấu các món ăn
Xếp tương ứng 1-1, đếm nhóm đối tượng trong phạm vi 3, nhận biết nhiều hơn- ít hơn; Nhận biết dụng cụ nghề bác sĩ, chọn tranh công việc của bác sỹ nha khoa 
- Chơi đóng vai bác sĩ, bệnh nhân
ôn số lượng trong phạm vi 3
Chắp ghép váy áo từ các hình phẳng.
  Nối tương ứng
 Phân loại vải
 Phân biệt hình
 Chọn tranh công việc đồ dùng của cô thợ may
Cửa hàng thời trang, nhà thiết kế thời trang
 Nấu ăn cho cô chú công nhân may
Chọn đồ dùng, trang phục phù hợp với chú bộ đội.
 Ghép tranh, so sánh to – nhỏ, sắp xếp theo quy tắc, tạo nhóm số……
 Đếm, nối số lượng đồ dùng với số chấm tròn tương ứng.
 Bé tập làm anh nuôi.
Bán hàng: Bán đồ dùng, trang phục của chú bộ đội hải quân.
 Đóng vai chú bộ đội.</t>
  </si>
  <si>
    <r>
      <t xml:space="preserve">SHHN:  Hướng dẫn trẻ cất lấy dồ dùng cá nhân.
Yêu cầu trẻ thực hiện 1 số việc đơn giản.
Khuyến khích trẻ thực hiện các yêu cầu của cô, trong hoạt động học, hoạt động chơi, hoạt động ăn…
</t>
    </r>
    <r>
      <rPr>
        <b/>
        <sz val="14"/>
        <rFont val="Times New Roman"/>
        <family val="1"/>
      </rPr>
      <t/>
    </r>
  </si>
  <si>
    <t>HĐC: Trò chuyện cùng trẻ về các loại đồ dùng trong gia đình</t>
  </si>
  <si>
    <t>ĐTT: Trò chuyện về những trạng thái cảm xúc vui buồn, sợ hãi.</t>
  </si>
  <si>
    <t>HĐC: Kể lại một buổi đi chơi cùng nhau của gia đình bé.</t>
  </si>
  <si>
    <t>HĐH/HĐC: Thơ:  Bạn nhỏ ngoan, bé giữ vệ sinh môi trường, bác quét rác, bé giữvệ sinh môi trường, không vứt rác ra đường; vứt rác đúng chỗ; thùng rác trò chuyện; Bé tiết kiệm nước, Tiết kiệm nước, Tiết kiệm điện nước, Điện, tiết kiệm điện năng, Tiết kiệm</t>
  </si>
  <si>
    <t>HĐH/HĐC: Thơ: Thuyền giấy; Tái chế.</t>
  </si>
  <si>
    <t>SHHN: Giáo dục trẻ, rèn kỹ năng cho trẻ nói to, rõ ràng khi trả lời câu hỏi của cô</t>
  </si>
  <si>
    <t>HĐG: Xem album về chủ đề và tô, vẽ theo ý thích về chủ đề.</t>
  </si>
  <si>
    <t>HĐG: Vẽ tô màu tranh rỗng về chủ đề</t>
  </si>
  <si>
    <t>HĐG: Trẻ chọn hành vi đúng - saikhi tham gia giao thông</t>
  </si>
  <si>
    <t>HĐG: Trẻ chọn hành vi đúng - sai trong bảo vệ nguồn nước</t>
  </si>
  <si>
    <t>HĐG: Trẻ chọn hành vi đúng - sai trong bảo vệ môi trường</t>
  </si>
  <si>
    <t xml:space="preserve"> ĐTT: Thể hiện tình cảm vui vẻ và cảm xúc khi nghe những bài hát vui nhộn về chủ đề </t>
  </si>
  <si>
    <t>ĐTT: Chăm chú lắng nghe, và hưởng ứng cảm xúc theo bài hát, bản nhạc về chủ đề</t>
  </si>
  <si>
    <t>Nghe âm thanh, các bài hát, bản nhạc gần gũi về chủ đề "Giao thông"</t>
  </si>
  <si>
    <t>Nghe âm thanh, các bài hát, bản nhạc gần gũi về chủ đề "Môi trường"</t>
  </si>
  <si>
    <t>Nghe âm thanh, các bài hát, bản nhạc gần gũi về chủ đề "Quê hương - đất nước - bác Hồ"</t>
  </si>
  <si>
    <t>Nghe bài hát, bản nhạc; thơ, đồng dao, ca dao, tục ngữ; kể chuyện phù hợp với chủ đề "Động vật"</t>
  </si>
  <si>
    <t>Nghe bài hát, bản nhạc; thơ, đồng dao, ca dao, tục ngữ; kể chuyện phù hợp với chủ đề "Thực vật"</t>
  </si>
  <si>
    <t>Nghe bài hát, bản nhạc; thơ, đồng dao, ca dao, tục ngữ; kể chuyện phù hợp với chủ đề "Hiện tượng tự nhiên"</t>
  </si>
  <si>
    <t>Nghe bài hát, bản nhạc; thơ, đồng dao, ca dao, tục ngữ; kể chuyện phù hợp với chủ đề "Tái chế"</t>
  </si>
  <si>
    <t>HĐC: Nghe hát: "Chiếc khăn tay", Mẹ đi vắng. Tình thương bà cháu, Bà và cháu, Cháu yêu bà, Bé quét nhà; "Dạy bé mặc quần áo",Chiếc áo mùa đông; Chiếc áo mới; Ba ngọn nến lung linh; Tổ ấm gia đình, Cả nhà thương nhau; Bữa cơm gia đình</t>
  </si>
  <si>
    <t>HĐC: Nghe hát: Ngày đầu tiên đi học, Bụi phấn, bông hồng tặng cô, cô giáo em là hoa Eban. Bài ca người chiến sĩ áo trắng, em muốn làm. Cô thợ dệt. Nơi đảo xa; Tâm tình người thợ xây</t>
  </si>
  <si>
    <t xml:space="preserve">HĐC: Nghe hát: Em là hoa hồng nhỏ; Hoa của mẹ; Suối hoa.; Sống như những đóa hoa.; Hoa bé ngoan.; Ra chơi vườn hoa. Tết đến rồi; Ngày Tết quê em;  Tết ơi là Tết; Xúc xắc xúc xẻ; Bao lì xì đỏ. Vườn cây của ba; Sắc màu trái cây; Vườn cây nhà bé. </t>
  </si>
  <si>
    <t>HĐC: Nghe hát: Chuông gió. "Mưa rơi" – (Dân ca xá); Bé yêu biển lắm; Em bé và viên sỏi; Cháu vẽ ông mặt trởi. Chào buổi sáng;</t>
  </si>
  <si>
    <t>HĐC: Nghe hát:  Nhớ ơn Bác; Ai Yêu Bác Hồ Chí Minh (Phong Nhã); Bác Hồ Người Cho Em Tất Cả ; Tiếng Chim Trong Vườn Bác</t>
  </si>
  <si>
    <t xml:space="preserve">HĐC: Nghe hát: Kun bảo vệ môi trường; Siêu nhân xanh. </t>
  </si>
  <si>
    <t>HĐC: Nghe hát: Chung tay bảo vệ môi trường; Không xả rác; Vì cuộc sống tươi đẹp; Mưa rơi</t>
  </si>
  <si>
    <t xml:space="preserve">SHHN: Nhận xét về vẻ đẹp của các sản phẩm tạo hình </t>
  </si>
  <si>
    <t>28/10- 15/11/2024</t>
  </si>
  <si>
    <t>18/11 - 20/12/2024</t>
  </si>
  <si>
    <t>23/12 -29/11/2024</t>
  </si>
  <si>
    <t>03/02 - 28/02/2025</t>
  </si>
  <si>
    <t>03/03 - 28/03/2025</t>
  </si>
  <si>
    <t>31/03 - 25/04/2025</t>
  </si>
  <si>
    <t>28/04 - 09/05/2025</t>
  </si>
  <si>
    <t>12/05 - 16/05/2025</t>
  </si>
  <si>
    <t>19/05 - 23/05/2025</t>
  </si>
  <si>
    <t>HĐNT: Quan sát mẹ, công việc của mẹ, trang phục, vườn rau của mẹ, Quan sát trang phục của bà</t>
  </si>
  <si>
    <t>HĐH/HĐC: Thơ: Gió; Nước ơi; Bạn cát;  Viên sỏi kì diệu. Giọt nắng; Ngày và đêm.</t>
  </si>
  <si>
    <t>HĐH/HĐG?HĐC: Truyện Bê mẹ và bê con, Món quà của mẹ, Mẹ đi chợ về; Cháu ngoan của bà, Bà va tí chăm cây, Bà và những chiếc kẹo, chiếc khăn quàng của bà; Chiếc áo mới, Cái áo của thỏ con, Chuyện cái áo. Những góc nhà hạnh phúc; Ba cô tiên; Chú gấu con ngoan.; Ngôi nhà ngọt ngào.</t>
  </si>
  <si>
    <t>HĐH: Khám phá một số loại hoa (hoa cúc, hoa hồng, hoa đào…)
Khám phá một số loại quả (quả cam, quả mít, quả dưa hấu..)
Khám phá hạt đỗ</t>
  </si>
  <si>
    <t>HĐNT: Quan sát một ssos loại hoa (hoa cúc, hoa hồng, hoa đào…)
Sự đổi màu của hoa cúc; hoa hồng, hoa đào…
Thí nghiệm hoa nở trong nước.
Quan sát  một số loại quả (quả cam, quả mít, quả dưa hấu..) 
Quan sát cây đỗ</t>
  </si>
  <si>
    <t>HĐG: Ghép hình hoa, quả
Phân loại hình hoa, quả theo màu sắc và kích thước.
Đếm số lượng hoa, quả.
Nối số lượng hoa, quả với số lượng chấn tròn tương ứng
Gắn số lượng hoa, quả tương ứng với số lượng thẻ chấm tròn.
Xếp theo quy tắc
Tìm bóng cho tôi
Bé nối số, đếm số ượng hạt đỗ, 
Phân loại hạt đỗ, tìm bóng
 Gạch bỏ đối tượng không cùng loại
 Đếm số lượng các hạt đỗ</t>
  </si>
  <si>
    <t>CHỦ ĐỀ: "BẢN THÂN"</t>
  </si>
  <si>
    <t>HĐC: Khám phá một số đồ dùng nguy hiểm (kéo, bút chì…)</t>
  </si>
  <si>
    <t>HĐNT: Quan sát một số loại đèn ông sao: Bằng giấy, bằng nilong, đèn ông sao bằng bìa cotong…</t>
  </si>
  <si>
    <t>HĐH: Đôi bạn tốt</t>
  </si>
  <si>
    <t xml:space="preserve">   HĐG: - Chơi đóng vai mẹ - con (đưa con đi học); Lớp mẫu giáo (cô giáo – học sinh).
 - Cửa hàng bán đồ dùng, đồ chơi. 
 - Phòng y tế: Đóng vai bác sĩ – bệnh nhân.
 - Nấu ăn: Đóng vai cô cấp dưỡng nấu ăn cho các bé.
Chơi đóng vai các bạn đi rước đèn chơi trung thu...</t>
  </si>
  <si>
    <t>HĐG/HĐC</t>
  </si>
  <si>
    <t>HĐH: Khám phá chiếc  đèn ông sao (5E)</t>
  </si>
  <si>
    <t>HĐH: Bài thơ: Rước đèn tháng tám</t>
  </si>
  <si>
    <t>HĐH:  Bài thơ: Làm đồ chơi</t>
  </si>
  <si>
    <t>HĐH: Làm con lật đật (EDP)</t>
  </si>
  <si>
    <t>HĐH: Làm hộp đựng bút (EDP)</t>
  </si>
  <si>
    <t>HĐH: Bé với những chiếc ghế</t>
  </si>
  <si>
    <t>ĐTT: Trò chuyện với trẻ một số quy tắc khi tham gia giao thông, nhận biết một số biển báo nguy hiểm.</t>
  </si>
  <si>
    <t>HĐG: Ghép tranh.
Phân biệt hình.
Xếp xen kẽ.
Gạch bỏ đối tượng không cùng loại.
Hình nào bóng đấy
Phân loại các đồ dùng, đồ chơi an toàn - không an toàn.
Xếp hình</t>
  </si>
  <si>
    <t>HĐG: 
Vẽ đường đi đến lớp, vẽ quả bóng, vẽ chùm bóng bay.
Vẽ đèn ông sao.
Vẽ chiếc kéo, bút chì, quả bóng…</t>
  </si>
  <si>
    <t xml:space="preserve">HĐG: 
Dán dây móc xích trang trí lớp.
Dán chùm bóng bay, dán hoa trang trí áo, trang trí biển lớp, trang trí tên góc chơi,…
Dán tua, buộc que đèn ông sao </t>
  </si>
  <si>
    <t>HĐG: 
 Xếp lớp học của tôi.
 Xếp con đường đến lớp.
 Xếp khu chơi của lớp.
Xếp trại trung thu.
 Xếp con đường đến trại trung thu
 Xếp mâm ngũ quả, bánh vuông bánh tròn.</t>
  </si>
  <si>
    <t>HĐG: Xếp trại trung thu, xếp lớp học của bé, xếp khuôn viên trường MN
Lắp ghép đồ chơi , ngôi trường, lớp học.</t>
  </si>
  <si>
    <t>HĐG: Xem sách truyện, album về chủ đề và tô, vẽ theo ý thích về chủ đề.</t>
  </si>
  <si>
    <t>HĐNT: Quan sát một số đèn ông sao; Quan sát bóng của một số đồ dùng đồ chơi trong sân trường (Cầu trượt, xích đu, nhà bóng…)</t>
  </si>
  <si>
    <t>HĐC: Trò chuyện, xem video, tranh ảnh về đồ dùng, dụng cụ nguy hiểm
Hướng dẫn trẻ biết một số biển báo gây nguy hiểm</t>
  </si>
  <si>
    <t>HĐC: Kể truyện: Thỏ con đi học; Đôi bạn tốt; Ba người bạn; Sự tích bánh trung thu; Sự tích đèn ông sao; Sự tích chị hằng nga, Sự tích múa lân và ông thổ địa. Cái kéo kì lạ…</t>
  </si>
  <si>
    <t xml:space="preserve"> HĐG/HĐC: Truyện: Thỏ con đi học; Đôi bạn tốt; Ba người bạn; Sự tích bánh trung thu; Sự tích đèn ông sao;Sự tích chị hằng nga, Sự tích múa lân và ông thổ địa. Cái kéo kì lạ…</t>
  </si>
  <si>
    <t xml:space="preserve">HĐH: Kỹ năng phối hợp với bạn trong khi chơi </t>
  </si>
  <si>
    <t xml:space="preserve">HĐC: Bài hát: Trường chúng cháu là trường mầm non; Vui đến trường; Cả tuần đều Ngoan; Em rất Ngoan; Bé đi mẫu giáo; Cháu lên ba; Cô và mẹ. Chiếc đèn lồng; Lồng đèn trung thu; Chiếc đèn lồng quê em; Đêm trung thu; Rước đèn tháng 8 (Lời 1). Chiếc đèn ông sao; Vui trung thu; Đêm trung thu. Bút chì màu, Gieo hạt, Chiếc kéo xinh. </t>
  </si>
  <si>
    <t xml:space="preserve">HĐH/HĐC: Bài hát: Trường chúng cháu là trường mầm non; Cả tuần đều Ngoan; Em rất Ngoan; Bé đi mẫu giáo; Cháu lên ba; Cô và mẹ. Đêm trung thu; Rước đèn tháng 8 (Lời 1). Chiếc đèn ông sao; Vui trung thu; Bút chì màu, Gieo hạt, Chiếc kéo xinh. </t>
  </si>
  <si>
    <t>HĐC: Thơ: Mẹ và cô; Chúng ta đều là bạn; Cô giáo của em; Em không khóc nữa; Đi học ngoan; Bạn mới; Giờ ăn; Giờ ngủ; Giờ chơi. Trăng rằm tháng 8; Rằm trung thu; Mở hội đón trăng; Cuội ơi; Hội trăng rằm; Đèn ông sao, Rước đèn tháng tám. Chiếc bút chì, Cái kéo, Xuống cầu thang, Làm đồ chơi, Nhảy dây; Bé này bé ơi.</t>
  </si>
  <si>
    <t>06/09 - 27/09/2024</t>
  </si>
  <si>
    <t>HĐH: Bài thơ: Bạn mới</t>
  </si>
  <si>
    <t>TT</t>
  </si>
  <si>
    <r>
      <t>VSĂN: Tập rửa tay bằng xà phòng</t>
    </r>
    <r>
      <rPr>
        <b/>
        <sz val="12"/>
        <rFont val="Times New Roman"/>
        <family val="1"/>
      </rPr>
      <t xml:space="preserve"> 
</t>
    </r>
    <r>
      <rPr>
        <sz val="12"/>
        <rFont val="Times New Roman"/>
        <family val="1"/>
      </rPr>
      <t>Rèn kĩ năng rửa tay đúng cách. Rửa tay trước và sau khi ăn</t>
    </r>
  </si>
  <si>
    <t xml:space="preserve">  1. Thực hiện các động tác phát triển các nhóm cơ và hô hấp</t>
  </si>
  <si>
    <t>Phòng thể chất</t>
  </si>
  <si>
    <t>SHNH: HD trẻ nhận diện đúng một số đồ dùng cá nhân mang kí hiệu bát, thìa, cốc, khăn lau mặt…</t>
  </si>
  <si>
    <t>4. Một số hiện tượng tự nhiên</t>
  </si>
  <si>
    <t xml:space="preserve">ĐTT:  Nghe các bài hát, bài thơ, ca dao, đồng dao, tục ngữ, câu đố, hò, vè về chủ đề </t>
  </si>
  <si>
    <t xml:space="preserve"> HĐNT: Cho trẻ quan sát một số loại cây có ở sân trương, trong lớp, kể tên 1 vài cây mà trẻ biết, ích lợi của cây, các bộ phận của cây (Cây Sấu, cây mít, cây vú sữa, cây bưởi...)</t>
  </si>
  <si>
    <t>HĐC: Nghe hát: Vui đến trường; Đi học về; Cô giáo em; Ngày đầu tiên đi học; Cô giáo em là hoa Ê-Ban. Rước đèn dưới ánh trăng; Chiếc đèn ông sao; Trung thu xuống phố;  Chú cuội chơi trăng. Lý cây kéo; An toàn hằng ngày.</t>
  </si>
  <si>
    <t>Sử dụng các nguyên vật liệu tạo hình để tạo ra các sản phẩm chủ đề TMN</t>
  </si>
  <si>
    <t>HĐG: 
Tô màu trường mầm non; Tô màu lớp học của bé; Tô màu đèn ông sao; Tô màu bút chì, cái kéo, quả bóng…</t>
  </si>
  <si>
    <t xml:space="preserve">HĐNT: Chơi tự do với các đồ chơi âm nhạc: trống tây, đàn, sáo, ken, trống, nơ, hoa, quạt, trang phục biểu diễn. 
VĐ sáng tạo theo ý thích bài hát: Trường chúng cháu là trường mầm non; Cả tuần đều Ngoan; Em rất Ngoan; Bé đi mẫu giáo; Cháu lên ba; Cô và mẹ. Chiếc đèn lồng; Lồng đèn trung thu; Chiếc đèn lồng quê em; Đêm trung thu; Rước đèn tháng 8 (Lời 1). Chiếc đèn ông sao; Vui trung thu; Bút chì màu, Gieo hạt, Chiếc kéo xinh. </t>
  </si>
  <si>
    <t>HĐG:
Làm con lật đật; Làm cái bút; hộp đựng bút; Làm đèn ông sao</t>
  </si>
  <si>
    <t xml:space="preserve">Vận động theo ý thích khi hát / nghe các bài hát, bản nhạc quen thuộc chủ đề trường mầm non
</t>
  </si>
  <si>
    <t>GVCN</t>
  </si>
  <si>
    <t>TỔ TRƯỞNG CM DUYỆT</t>
  </si>
  <si>
    <t>HĐNT (Khu trải nghiệm nghề dịch vụ): 
Tiệm sapa
Tiệm nail
Cửa hàng may đo quần áo</t>
  </si>
  <si>
    <t>SL</t>
  </si>
  <si>
    <t>%</t>
  </si>
  <si>
    <t>Đạt mức TB</t>
  </si>
  <si>
    <t>Kết luận</t>
  </si>
  <si>
    <t>T.số trẻ 
"Đạt"</t>
  </si>
  <si>
    <t>T.số trẻ
"Cần cố gắng"</t>
  </si>
  <si>
    <t>T.số trẻ
"Chưa Đạt"</t>
  </si>
  <si>
    <t>T.số trẻ
"Không đánh giá"</t>
  </si>
  <si>
    <t>Kết quả tổng hợp cả lớp</t>
  </si>
  <si>
    <t>Đánh giá chung</t>
  </si>
  <si>
    <t>Phạm Thế Tùng Anh</t>
  </si>
  <si>
    <t>Phạm Tùng Anh</t>
  </si>
  <si>
    <t>Trần Minh Anh</t>
  </si>
  <si>
    <t>Trần Nguyễn Tuệ An</t>
  </si>
  <si>
    <t>Nguyễn Bảo Châu</t>
  </si>
  <si>
    <t>Trần Ngọc Bảo Châu</t>
  </si>
  <si>
    <t>Trần Thị Diệp Chi</t>
  </si>
  <si>
    <t>Trần Ngọc Ánh Dương</t>
  </si>
  <si>
    <t>Nguyễn Gia Huy</t>
  </si>
  <si>
    <t>Phạm Khánh Huy</t>
  </si>
  <si>
    <t>Nguyễn Diệu Huyền</t>
  </si>
  <si>
    <t>Phạm Nhã Kim</t>
  </si>
  <si>
    <t>Trần Bảo Lâm</t>
  </si>
  <si>
    <t>Trần Thảo Linh</t>
  </si>
  <si>
    <t>Nguyễn Bình Minh</t>
  </si>
  <si>
    <t>Nguyễn Nhật Minh</t>
  </si>
  <si>
    <t>Trần Quang Minh</t>
  </si>
  <si>
    <t>Nguyễn Văn Phát</t>
  </si>
  <si>
    <t>Trần Tăng Minh Phúc</t>
  </si>
  <si>
    <t>Ngô Minh Sơn</t>
  </si>
  <si>
    <t>Nguyễn Hồng Sơn</t>
  </si>
  <si>
    <t>Trần Anh Thư</t>
  </si>
  <si>
    <t>Phạm Anh Thư</t>
  </si>
  <si>
    <t>Trần Minh Trí</t>
  </si>
  <si>
    <t>HĐH: VĐ múa minh họa bài: Rước đèn tháng tám (lời 1)</t>
  </si>
  <si>
    <t>HĐG: 
Nặn đồ chơi trong lớp (quả bóng, con lật đật, cái bút...)
Nặn đèn ông sao.
Nặn bút chì.</t>
  </si>
  <si>
    <t>Tổng số mục tiêu được đánh giá "Đạt"</t>
  </si>
  <si>
    <t>Tổng số mục tiêu được đánh giá "Cần cố gắng"</t>
  </si>
  <si>
    <t>Tổng số mục tiêu được đánh giá "Chưa đạt"</t>
  </si>
  <si>
    <t>Tổng số mục tiêu "Không đánh giá"</t>
  </si>
  <si>
    <t>Tỷ lệ mục tiêu "Không đánh giá"</t>
  </si>
  <si>
    <t>Đánh giá chung về mức độ phát triển của trẻ</t>
  </si>
  <si>
    <t>Đạt mục tiêu</t>
  </si>
  <si>
    <t>Nói được tên trường/lớp tên và công việc của cô giáo lớp mình khi được hỏi, trò chuyện</t>
  </si>
  <si>
    <t>HĐNT: Vẽ tự do bằng phấn trên sân trường (vẽ tóc bạn gái, bạn gái, in bàn tay, váy, áo...)</t>
  </si>
  <si>
    <t xml:space="preserve">VSĂN: Tập rửa tay bằng xà phòng. Rèn kĩ năng rửa tay đúng cách. </t>
  </si>
  <si>
    <t>HĐNT: Quan sát đôi bàn tay.</t>
  </si>
  <si>
    <t>HĐG: Đếm các ngón tay. 
Nối số lượng các ngon tay  với số chấm tròn.
Phân biệt tay phải tay trái.
Gộp các ngón tay của 2 bàn tay nhận biết kết quả.
Ghép hình bàn tay trái, phả từ tranh cắt rời......</t>
  </si>
  <si>
    <t xml:space="preserve">HĐG: 
 - Nấu ăn.
 - Của hàng thời trang nhí
- Bác sĩ khám bệnh. </t>
  </si>
  <si>
    <t xml:space="preserve"> HĐG: Truyện: Chú bé lọ lem. Cô bé quàng khăn đỏ, Ba cô gái. Đôi bàn tay thần kỳ.  Đôi bàn chân kỳ diệu. Chiếc mũ đỏ; Cái áo của Thỏ con </t>
  </si>
  <si>
    <t>HĐH: Đôi bàn tay xinh</t>
  </si>
  <si>
    <t>HĐH: Cảm xúc của bé</t>
  </si>
  <si>
    <t>HĐG: 
Vẽ tóc bạn trai.
Vẽ tóc bạn gái.
Vẽ đôi bàn tay
Vẽ trang phục cho bạn (váy)</t>
  </si>
  <si>
    <t xml:space="preserve">HĐC: Truyện: Chú bé lọ lem. Cô bé quàng khăn đỏ, Ba cô gái. Đôi bàn tay thần kỳ. Chiếc mũ đỏ; Cái áo của Thỏ con </t>
  </si>
  <si>
    <t xml:space="preserve">ĐTT:  
 + Thơ: Bé trai mầm non; Bạn trai chăm chỉ, Bé trai vui nhộn. Bạn trai, bạn gái; Tình bạn; Mỗi người một vẻ; Mèo hoa đi học. Đôi bàn tay bé; Bàn tay của bé.
Thời trang; Trang phục; Trang phục của bé; Chiếc mũ nhỏ xinh; Găng tay và mũ </t>
  </si>
  <si>
    <t>HĐH: Cô bé quàng khăn đỏ</t>
  </si>
  <si>
    <t>HĐH:  Tự giói thiệu về mình</t>
  </si>
  <si>
    <t xml:space="preserve">HĐH:
Nói lời cảm ơn, xin lỗi.
</t>
  </si>
  <si>
    <t>HĐH: Đôi bàn tay -TG: Mầm Non</t>
  </si>
  <si>
    <t xml:space="preserve">HĐC: Bài hát:  Bạn có biết tên tôi; Đôi bàn tay, Áo mới; Chiếc áo mới, Chiếc áo mùa đông </t>
  </si>
  <si>
    <t>HĐH: Làm đôi dép tặng bạn gái (EDP)</t>
  </si>
  <si>
    <t>HĐG: 
Tô màu trang phục bạn trai, bạn gái.
Tô màu đôi bàn tay.</t>
  </si>
  <si>
    <t>HĐH: Những điều bé thích</t>
  </si>
  <si>
    <t>HĐH: Bài thơ: "Bé trai mầm non" (Trích đoạn)</t>
  </si>
  <si>
    <t>HĐH: Bài thơ: Bàn tay của bé</t>
  </si>
  <si>
    <t>HĐH: Bài thơ: Chiếc mũ nhỏ xinh</t>
  </si>
  <si>
    <t xml:space="preserve">HĐC: Thơ: Bé trai mầm non;  Bạn trai, bạn gái; Tình bạn; Mỗi người một vẻ; Bàn tay của bé.
Trang phục; Trang phục của bé; Chiếc mũ nhỏ xinh; Găng tay và mũ </t>
  </si>
  <si>
    <t>HĐG:  Gạch bỏ đối tượng không cùng loại.; Ai thông minh hơn; Bé nào giỏi; Bé chọn cho đúng; Xếp xen kẽ; Bé ghép hình.</t>
  </si>
  <si>
    <t>HĐG: 
Nặn bạn trai.
Nặn bạn gái.
Nặn đôi bàǹ tay.</t>
  </si>
  <si>
    <t>HĐG: 
Xé dán giấy màu để trang trí trang phục cho bạn trai, bạn gái.
Xé dán trang trí đôi bàn tay.</t>
  </si>
  <si>
    <t>HĐH:
Nhận biết, phân biệt bạn trai, bạn gái.</t>
  </si>
  <si>
    <t>HĐH: Khám phá đôi bàn tay của bé (5E)</t>
  </si>
  <si>
    <t xml:space="preserve">HĐC: Nghe hát: Tình bạn tuổi thơ; Ánh trăng tình bạn; Hồn nhiên tình bạn.Tia nắng hạt mưa. Năm ngón tay ngoan; Khúc hát đôi bàn tay. Dạy bé mặc quần áo </t>
  </si>
  <si>
    <t>HĐC:
Phân biệt trang phục bạn trai-bạn gái.</t>
  </si>
  <si>
    <t>HĐH: Trang trí trang phục bạn trai, bạn gái (EDP)</t>
  </si>
  <si>
    <t>Nhánh
 2</t>
  </si>
  <si>
    <t>Nhánh
 3</t>
  </si>
  <si>
    <t>Nhánh
 4
Trang phục của bé</t>
  </si>
  <si>
    <t>Nhánh1</t>
  </si>
  <si>
    <t>SHNH: HD trẻ nhận diện đúng một số đồ dùng cá nhân mang kí hiệu bát, thìa, cốc, khăn lau mặt …</t>
  </si>
  <si>
    <t>VSĂN: Thể hiện bằng lời nói về nhu cầu ăn, ngủ, vs</t>
  </si>
  <si>
    <t>Một số quy tắc an toàn đơn giản (quy tắc đi lên xuống cầu thang, chờ người lớn đưa sang đường,)</t>
  </si>
  <si>
    <t>Một số bộ phận cơ thể và chức năng của chúng (khám phá đôi  bàn tay)</t>
  </si>
  <si>
    <t xml:space="preserve">Giữ gìn an toàn khi đi trên các phương tiện giao thông </t>
  </si>
  <si>
    <t xml:space="preserve">ĐTT: Trò chuyện về những tình huống nguy hiểm và cách phòng tránh </t>
  </si>
  <si>
    <t>ĐTT: Cho trẻ xem hình ảnh, video để trò chuyện với trẻ cách đội mũ bảo hiểm khi ngồi trên xe máy, ngồi yên  trên ô tô…</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</si>
  <si>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</si>
  <si>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 xml:space="preserve">
Sử dụng các nguyên vật liệu tạo hình để tạo ra các sản phẩm chủ đề bản thân</t>
  </si>
  <si>
    <t xml:space="preserve">HĐG:
 Xếp hình bé và bạn; Xây nhà cho bạn;
Xây khuôn viên, lắp ghép ngôi nhà của bé; Xây khuôn viên công ty may trang phục </t>
  </si>
  <si>
    <t>HĐNT: Vận động sáng tạo  bài hát: Tìm bạn thân; Tiếng chào theo em; Lời chào buổi sáng; Ngón tay nhỏ; Cùng vỗ tay; Đôi bàn tay, Áo mới; Chiếc áo mới.</t>
  </si>
  <si>
    <t xml:space="preserve">         - Lĩnh vực TCKNXH</t>
  </si>
  <si>
    <t xml:space="preserve"> NGƯỜI XD KH</t>
  </si>
  <si>
    <t>HĐG: Làm trang phục bạn gái, bạn trai.
Làm tóc giả của bạn gái, bạn trai.
Làm đồ dùng bạn gái (Vòng, dây buộc tóc, khuyên tai...)
Làm cái nón 
Làm đôi dép.</t>
  </si>
  <si>
    <t>HĐH: Tô màu áo bạn trai.</t>
  </si>
  <si>
    <t>CHỦ ĐỀ: "ĐỘNG VẬT"</t>
  </si>
  <si>
    <t>KĐG</t>
  </si>
  <si>
    <t xml:space="preserve">Thực hiện được một số việc đơn giản tự phục vụ trong sinh hoạt với sự giúp đỡ của người lớn: rửa tay, lau mặt, xúc miệng, tháo tất, cởi quần, áo, </t>
  </si>
  <si>
    <t>Tổng hợp đánh giá CĐ : 
BẢN THÂN</t>
  </si>
  <si>
    <t>HĐC: Thơ: Gà gáy, Gà mẹ và gà con, gà con giúp mẹ, Chú gà trống nhỏ, Đàn gà con. Con cá vàng, rong và cá, cá ngủ ở đâu
+ Đồng dao "Cái bống đi chợ cầu Canh"; Bé và mèo hoang; Những chú mèo nhà em; Mèo con; Chú mèo; Bé và mèo.</t>
  </si>
  <si>
    <t>HĐH: Bài thơ "Cá ngủ ở đâu"</t>
  </si>
  <si>
    <t>HĐH: Đồng dao "Con mèo"</t>
  </si>
  <si>
    <t xml:space="preserve"> HĐG: Truyện: Hai anh em gà con, Hai chú gà trống, Gà trống Choai và mặt trời. , Gà tơ đi học, con cá thông minh, cá rô con, cá chép con, Buổi sáng của mèo con, mèo con đi học;</t>
  </si>
  <si>
    <t>HĐH: Truyện: Hai anh em gà con, Hai chú gà trống, Gà trống và Vịt bầu, con cá thông minh, cá rô con, cá chép con, Buổi sáng của mèo con, mèo con đi học;</t>
  </si>
  <si>
    <t>HĐH: Truyện "Gà trống và Vịt bầu"</t>
  </si>
  <si>
    <t>HĐH: Bài hát "Cá vàng bơi"</t>
  </si>
  <si>
    <t>HĐC: Bài hát “Con gà trống", "Đàn gà con"; Hát nghe: Gà gáy le te, Gà trống thổi kèn. Cá vàng bơi, Baby shark; "Thương con mèo", "Ai cũng yêu chú mèo", "Gà trống mèo con và cún con", "Rửa mặt như mèo".</t>
  </si>
  <si>
    <t>HĐH: Bài hát “Đàn gà con"</t>
  </si>
  <si>
    <t xml:space="preserve">Steam
HĐH:  Làm tranh gà từ các nguyên vật liệu phế thải. </t>
  </si>
  <si>
    <t>HĐG: 
Xé dán con gà.
Xé dán con cá
Dán con mèo</t>
  </si>
  <si>
    <t>HĐG: 
Nặn con gà
Nặn con cá.
Nặn con mèo</t>
  </si>
  <si>
    <t>HĐG: 
 Vẽ con gà
Vẽ con cá
Vẽ con mèo</t>
  </si>
  <si>
    <t>HĐH/HĐG</t>
  </si>
  <si>
    <t xml:space="preserve">                                             KẾ HOẠCH CSGD TRẺ CĐ ĐỘNG VẬT</t>
  </si>
  <si>
    <t xml:space="preserve">                                         Thời gian thực hiện: 3 tuần từ 28/10-15/11/2024</t>
  </si>
  <si>
    <t>HĐH: Khám phá con cá (5E)</t>
  </si>
  <si>
    <t>HĐH:  Khám phá con gà trống (5E)</t>
  </si>
  <si>
    <t>HĐH: Bé chăm sóc mèo con</t>
  </si>
  <si>
    <t xml:space="preserve">VSĂN: Súc miệng sau khi ăn. Làm quen cách đánh răng, lau mặt.                          </t>
  </si>
  <si>
    <t>HĐG:  Cửa hàng bán: gà, thức ăn cho gà, bác sĩ thú y, nấu ăn.
Cửa hàng bán các loại cá
 Chế biến các món ăn từ cá.
 Chăm sóc mèo.
  Bán mèo, thức ăn , đồ chơi, quần áo đồ dùng, phụ kiện của mèo.</t>
  </si>
  <si>
    <t xml:space="preserve">HĐG: Xé, dán hình các con vạt (gà, cá, mèo).         </t>
  </si>
  <si>
    <t>HĐG: Nối thức ăn cho gà, cá, mèo; nối gà, cá, mèo với môi trường sống.
Phân biệt cá nước ngọt, cá nước mặn.
Nối số lượng gà, cá, mèo với số lượng thức ăn.</t>
  </si>
  <si>
    <t>HĐC: Trẻ chọn hành vi đúng - sai trong bảo vệ con vật</t>
  </si>
  <si>
    <t>HĐG:
Xây trang trại gà, lắp ghép chuồng gà.
Xây bể cá, ao cá..., lắp ráp, xếp hình con cá.
Xây nhà cho mèo; Xếp đường đi.</t>
  </si>
  <si>
    <t>HĐH: Tô màu con mèo
HĐG: Tô màu con gà, con cá, con mèo….</t>
  </si>
  <si>
    <t>HĐNT: Quan sát con gà, con cá, con mèo, …
Quan sát bể cá
Quan sát một số hoạt động của con mèo.</t>
  </si>
  <si>
    <t>HĐNT: Vẽ tự do bằng phấn trên sân trường (vẽ  con gà, con cá, con mèo)</t>
  </si>
  <si>
    <t>HĐC: Chắp ghép các hình học để tạo ra hình mới.</t>
  </si>
  <si>
    <t>HĐC: Nghe hát: Gà gáy le te, Gà trống thổi kèn; Tôm, cá, cua thi tài. Dạy vận động : Baby shark. Hn: Cá voi xanh; Mèo con đi học; Chú Mèo trèo cây cau; Mèo đuổi chuột….</t>
  </si>
  <si>
    <t>HĐNT: Gà đẻ trứng.; Gà trong vườn rau; Gà đẻ trứng, Gà tìm mồi; Cáo và gà con, Chú gà đáng yêu;
Chú cá đáng yêu; Bát cá; Cá, tôm, cua;  Nhảy lò cò; Mèo đuổi chuột; Đánh bắt cá; Tát nước.Mèo và chim sẻ; Cướp đuôi mèo;</t>
  </si>
  <si>
    <t xml:space="preserve"> VSĂN: Trò chuyện về nguồn thực phẩm giàu: chất đạm; chất béo; tinh bột; vitamin và muối khoáng.
- TrC về lượng nước cần cung cấp cho trẻ mỗi ngày.</t>
  </si>
  <si>
    <t>HĐG: Ghép tranh con gà, con cá, con mèo, …
Phân biệt to - nhỏ
Đếm số lượng  con gà, con cá, con mèo,
Xếp xen kẽ.
Tìm bóng cho tôi</t>
  </si>
  <si>
    <t>ĐTT:  + Thơ: Gà gáy, Gà mẹ và gà con, gà con giúp mẹ, Chú gà trống nhỏ, Đàn gà con. Con cá vàng, rong và cá, cá ngủ ở đâu. 
+ Đồng dao "Cái bống đi chợ cầu Canh"; Bé và mèo hoang; Những chú mèo nhà em; Mèo con; Chú mèo; Bé và mèo.</t>
  </si>
  <si>
    <t xml:space="preserve"> SHHN: TC và yêu cầu trẻ nói rõ tiếng</t>
  </si>
  <si>
    <t xml:space="preserve"> HĐNT: Quan sát một số loại cây trong sân trường (Cây Sấu, cây mít, cây vú sữa, cây bưởi…)</t>
  </si>
  <si>
    <t xml:space="preserve"> HĐG/HĐC: Truyện: Hai anh em gà con, Hai chú gà trống, Gà tơ đi học, con cá thông minh, cá rô con, cá chép con, Buổi sáng của mèo con, mèo con đi học;</t>
  </si>
  <si>
    <t>HĐC: Gà con đáng yêu; Chăm sóc bạn cá nhỏ; Cách chơi cùng cá an toàn; Bé chơi cùng mèo an toàn</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</si>
  <si>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</si>
  <si>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Steam:
HĐH: Làm tranh cá từ nắp chai.</t>
  </si>
  <si>
    <t>HĐC: Bài hát Con gà trống, Đàn gà con; Hát nghe: Gà gáy le te, Gà trống thổi kèn. Cá vàng bơi, Baby shark; Thương con mèo, Ai cũng yêu chú mèo, Gà trống mèo con và cún con, Rửa mặt như mèo.</t>
  </si>
  <si>
    <t xml:space="preserve">        Nguyễn Thị Hiền</t>
  </si>
  <si>
    <t>HĐH: Chạy thay đổi hướng theo đường zích zắc.</t>
  </si>
  <si>
    <t>Chạy thay đổi hướng theo đường zích zắc.</t>
  </si>
  <si>
    <t>HĐC: Nghe hát: Đường em đi; Bạn ơi có biết; Đi đường em nhớ; Em đi qua ngã tư đường phố; Đèn xanh đèn đỏ; Đường em đi; Lời cô dặn; Đèn đỏ đèn xanh.; An toàn giao thông; Em là công an tí hon; Lá thuyền ước mơ.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</si>
</sst>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164" formatCode="_-* #,##0_-;\-* #,##0_-;_-* &quot;-&quot;_-;_-@_-"/>
    <numFmt numFmtId="165" formatCode="_-* #,##0.00_-;\-* #,##0.00_-;_-* &quot;-&quot;??_-;_-@_-"/>
    <numFmt numFmtId="166" formatCode="0.000%"/>
    <numFmt numFmtId="167" formatCode="_-&quot;$&quot;* #,##0_-;\-&quot;$&quot;* #,##0_-;_-&quot;$&quot;* &quot;-&quot;_-;_-@_-"/>
    <numFmt numFmtId="168" formatCode="_-&quot;$&quot;* #,##0.00_-;\-&quot;$&quot;* #,##0.00_-;_-&quot;$&quot;* &quot;-&quot;??_-;_-@_-"/>
    <numFmt numFmtId="169" formatCode="00.000"/>
    <numFmt numFmtId="170" formatCode="&quot;￥&quot;#,##0;&quot;￥&quot;\-#,##0"/>
    <numFmt numFmtId="171" formatCode="#,##0\ &quot;DM&quot;;\-#,##0\ &quot;DM&quot;"/>
    <numFmt numFmtId="172" formatCode="0.0%"/>
    <numFmt numFmtId="173" formatCode="0.0"/>
  </numFmts>
  <fonts count="50">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0"/>
      <name val="Arial"/>
      <family val="2"/>
      <charset val="163"/>
    </font>
    <font>
      <u/>
      <sz val="11"/>
      <color theme="10"/>
      <name val="Calibri"/>
      <family val="2"/>
      <scheme val="minor"/>
    </font>
    <font>
      <b/>
      <sz val="14"/>
      <color theme="1"/>
      <name val="Times New Roman"/>
      <family val="1"/>
    </font>
    <font>
      <sz val="14"/>
      <color theme="1"/>
      <name val="Times New Roman"/>
      <family val="1"/>
    </font>
    <font>
      <b/>
      <sz val="14"/>
      <name val="Times New Roman"/>
      <family val="1"/>
    </font>
    <font>
      <sz val="12"/>
      <name val="Times New Roman"/>
      <family val="1"/>
    </font>
    <font>
      <sz val="8"/>
      <name val="Calibri"/>
      <family val="2"/>
      <scheme val="minor"/>
    </font>
    <font>
      <sz val="14"/>
      <color rgb="FFFF0000"/>
      <name val="Times New Roman"/>
      <family val="1"/>
    </font>
    <font>
      <b/>
      <i/>
      <sz val="14"/>
      <color theme="1"/>
      <name val="Times New Roman"/>
      <family val="1"/>
    </font>
    <font>
      <sz val="14"/>
      <name val="Times New Roman"/>
      <family val="1"/>
    </font>
    <font>
      <b/>
      <sz val="9"/>
      <color indexed="8"/>
      <name val="Times New Roman"/>
      <family val="1"/>
    </font>
    <font>
      <sz val="9"/>
      <color rgb="FFFF0000"/>
      <name val="Times New Roman"/>
      <family val="1"/>
    </font>
    <font>
      <b/>
      <i/>
      <sz val="14"/>
      <name val="Times New Roman"/>
      <family val="1"/>
    </font>
    <font>
      <sz val="9"/>
      <name val="Times New Roman"/>
      <family val="1"/>
    </font>
    <font>
      <b/>
      <sz val="9"/>
      <name val="Times New Roman"/>
      <family val="1"/>
    </font>
    <font>
      <b/>
      <sz val="14"/>
      <name val="Times New Roman"/>
      <family val="1"/>
      <charset val="163"/>
    </font>
    <font>
      <b/>
      <sz val="14"/>
      <name val="Calibri"/>
      <family val="2"/>
      <charset val="163"/>
      <scheme val="minor"/>
    </font>
    <font>
      <u/>
      <sz val="14"/>
      <name val="Calibri"/>
      <family val="2"/>
      <scheme val="minor"/>
    </font>
    <font>
      <i/>
      <sz val="14"/>
      <name val="Times New Roman"/>
      <family val="1"/>
    </font>
    <font>
      <b/>
      <sz val="12"/>
      <name val="Times New Roman"/>
      <family val="1"/>
    </font>
    <font>
      <b/>
      <sz val="14"/>
      <color rgb="FFFF0000"/>
      <name val="Times New Roman"/>
      <family val="1"/>
    </font>
    <font>
      <b/>
      <sz val="14"/>
      <color indexed="8"/>
      <name val="Times New Roman"/>
      <family val="1"/>
    </font>
    <font>
      <b/>
      <sz val="12"/>
      <name val="Times New Roman"/>
      <family val="1"/>
      <charset val="163"/>
    </font>
    <font>
      <b/>
      <sz val="12"/>
      <name val="Calibri"/>
      <family val="2"/>
      <charset val="163"/>
      <scheme val="minor"/>
    </font>
    <font>
      <b/>
      <sz val="12"/>
      <color theme="1"/>
      <name val="Times New Roman"/>
      <family val="1"/>
    </font>
    <font>
      <u/>
      <sz val="12"/>
      <name val="Calibri"/>
      <family val="2"/>
      <scheme val="minor"/>
    </font>
    <font>
      <u/>
      <sz val="12"/>
      <name val="Times New Roman"/>
      <family val="1"/>
    </font>
    <font>
      <b/>
      <i/>
      <sz val="12"/>
      <name val="Times New Roman"/>
      <family val="1"/>
    </font>
    <font>
      <i/>
      <sz val="12"/>
      <name val="Times New Roman"/>
      <family val="1"/>
    </font>
    <font>
      <sz val="14"/>
      <color indexed="8"/>
      <name val="Times New Roman"/>
      <family val="1"/>
    </font>
    <font>
      <sz val="11"/>
      <color theme="1"/>
      <name val="Calibri"/>
      <family val="2"/>
      <scheme val="minor"/>
    </font>
    <font>
      <sz val="10"/>
      <color rgb="FFFF0000"/>
      <name val="Times New Roman"/>
      <family val="1"/>
    </font>
    <font>
      <b/>
      <sz val="10"/>
      <color rgb="FFFF0000"/>
      <name val="Times New Roman"/>
      <family val="1"/>
    </font>
    <font>
      <b/>
      <sz val="12"/>
      <color rgb="FFFF0000"/>
      <name val="Times New Roman"/>
      <family val="1"/>
    </font>
    <font>
      <sz val="12"/>
      <color theme="1"/>
      <name val="Times New Roman"/>
      <family val="1"/>
    </font>
    <font>
      <sz val="12"/>
      <color rgb="FFFF0000"/>
      <name val="Times New Roman"/>
      <family val="1"/>
    </font>
    <font>
      <b/>
      <i/>
      <sz val="12"/>
      <color theme="1"/>
      <name val="Times New Roman"/>
      <family val="1"/>
    </font>
    <font>
      <sz val="10"/>
      <name val="Times New Roman"/>
      <family val="1"/>
    </font>
    <font>
      <b/>
      <sz val="10"/>
      <name val="Times New Roman"/>
      <family val="1"/>
    </font>
    <font>
      <b/>
      <sz val="12"/>
      <color theme="1"/>
      <name val="Times New Roman"/>
      <family val="1"/>
      <charset val="163"/>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s>
  <borders count="1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s>
  <cellStyleXfs count="32">
    <xf numFmtId="0" fontId="0" fillId="0" borderId="0"/>
    <xf numFmtId="4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4" fontId="7" fillId="0" borderId="0" applyFont="0" applyFill="0" applyBorder="0" applyAlignment="0" applyProtection="0"/>
    <xf numFmtId="165" fontId="7"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70" fontId="8" fillId="0" borderId="0" applyFont="0" applyFill="0" applyBorder="0" applyAlignment="0" applyProtection="0"/>
    <xf numFmtId="169" fontId="8" fillId="0" borderId="0" applyFont="0" applyFill="0" applyBorder="0" applyAlignment="0" applyProtection="0"/>
    <xf numFmtId="0" fontId="9" fillId="0" borderId="0"/>
    <xf numFmtId="167" fontId="7" fillId="0" borderId="0" applyFont="0" applyFill="0" applyBorder="0" applyAlignment="0" applyProtection="0"/>
    <xf numFmtId="168" fontId="7" fillId="0" borderId="0" applyFont="0" applyFill="0" applyBorder="0" applyAlignment="0" applyProtection="0"/>
    <xf numFmtId="0" fontId="11" fillId="0" borderId="0" applyNumberFormat="0" applyFill="0" applyBorder="0" applyAlignment="0" applyProtection="0"/>
    <xf numFmtId="9" fontId="40" fillId="0" borderId="0" applyFont="0" applyFill="0" applyBorder="0" applyAlignment="0" applyProtection="0"/>
  </cellStyleXfs>
  <cellXfs count="568">
    <xf numFmtId="0" fontId="0" fillId="0" borderId="0" xfId="0"/>
    <xf numFmtId="0" fontId="13" fillId="2" borderId="0" xfId="0" applyNumberFormat="1" applyFont="1" applyFill="1" applyAlignment="1">
      <alignment horizontal="center" vertical="center" wrapText="1"/>
    </xf>
    <xf numFmtId="1" fontId="13" fillId="2" borderId="0" xfId="0" applyNumberFormat="1" applyFont="1" applyFill="1" applyAlignment="1">
      <alignment horizontal="center" vertical="center" wrapText="1"/>
    </xf>
    <xf numFmtId="49" fontId="12" fillId="2" borderId="0" xfId="0" applyNumberFormat="1" applyFont="1" applyFill="1" applyBorder="1" applyAlignment="1">
      <alignment vertical="center" wrapText="1"/>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4" fillId="2" borderId="3" xfId="0" applyNumberFormat="1" applyFont="1" applyFill="1" applyBorder="1" applyAlignment="1">
      <alignment horizontal="left" vertical="center" wrapText="1"/>
    </xf>
    <xf numFmtId="49" fontId="14" fillId="2" borderId="3"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0" fontId="19" fillId="2" borderId="0" xfId="0" applyNumberFormat="1" applyFont="1" applyFill="1" applyAlignment="1">
      <alignment horizontal="center" vertical="center" wrapText="1"/>
    </xf>
    <xf numFmtId="1" fontId="19" fillId="2" borderId="3" xfId="0" applyNumberFormat="1" applyFont="1" applyFill="1" applyBorder="1" applyAlignment="1">
      <alignment vertical="center" wrapText="1"/>
    </xf>
    <xf numFmtId="0" fontId="14" fillId="2" borderId="3" xfId="0" applyNumberFormat="1" applyFont="1" applyFill="1" applyBorder="1" applyAlignment="1">
      <alignment horizontal="center" vertical="center" wrapText="1"/>
    </xf>
    <xf numFmtId="0" fontId="13" fillId="2" borderId="0" xfId="0" applyNumberFormat="1" applyFont="1" applyFill="1" applyBorder="1" applyAlignment="1">
      <alignment horizontal="center" vertical="center" wrapText="1"/>
    </xf>
    <xf numFmtId="0" fontId="18" fillId="2" borderId="0" xfId="0" applyFont="1" applyFill="1" applyBorder="1" applyAlignment="1">
      <alignment horizontal="center" vertical="center"/>
    </xf>
    <xf numFmtId="0" fontId="13" fillId="2" borderId="0" xfId="0" applyNumberFormat="1" applyFont="1" applyFill="1" applyAlignment="1">
      <alignment horizontal="left" vertical="center" wrapText="1"/>
    </xf>
    <xf numFmtId="0" fontId="20" fillId="2" borderId="3" xfId="0" applyFont="1" applyFill="1" applyBorder="1" applyAlignment="1">
      <alignment horizontal="center" vertical="center" wrapText="1"/>
    </xf>
    <xf numFmtId="0" fontId="13" fillId="4" borderId="0" xfId="0" applyNumberFormat="1" applyFont="1" applyFill="1" applyBorder="1" applyAlignment="1">
      <alignment horizontal="center" vertical="center" wrapText="1"/>
    </xf>
    <xf numFmtId="0" fontId="22" fillId="2" borderId="0" xfId="0" applyFont="1" applyFill="1" applyBorder="1" applyAlignment="1">
      <alignment horizontal="center" vertical="center"/>
    </xf>
    <xf numFmtId="0" fontId="19" fillId="2" borderId="0" xfId="0" applyNumberFormat="1" applyFont="1" applyFill="1" applyBorder="1" applyAlignment="1">
      <alignment horizontal="center" vertical="center" wrapText="1"/>
    </xf>
    <xf numFmtId="0" fontId="23" fillId="2" borderId="3"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14" fillId="2" borderId="0" xfId="0" applyNumberFormat="1" applyFont="1" applyFill="1" applyAlignment="1">
      <alignment horizontal="center" wrapText="1"/>
    </xf>
    <xf numFmtId="1" fontId="14" fillId="2" borderId="0" xfId="0" applyNumberFormat="1" applyFont="1" applyFill="1" applyBorder="1" applyAlignment="1"/>
    <xf numFmtId="1" fontId="19" fillId="2" borderId="0" xfId="0" applyNumberFormat="1" applyFont="1" applyFill="1" applyAlignment="1">
      <alignment horizontal="center" vertical="center" wrapText="1"/>
    </xf>
    <xf numFmtId="1" fontId="19" fillId="2" borderId="0" xfId="0" applyNumberFormat="1" applyFont="1" applyFill="1" applyAlignment="1">
      <alignment vertical="center"/>
    </xf>
    <xf numFmtId="0" fontId="22" fillId="2" borderId="3" xfId="0" applyFont="1" applyFill="1" applyBorder="1" applyAlignment="1">
      <alignment horizontal="center" vertical="center"/>
    </xf>
    <xf numFmtId="1" fontId="22" fillId="2" borderId="3" xfId="0" applyNumberFormat="1" applyFont="1" applyFill="1" applyBorder="1" applyAlignment="1">
      <alignment horizontal="center" vertical="center"/>
    </xf>
    <xf numFmtId="0" fontId="22" fillId="2" borderId="3" xfId="0" applyFont="1" applyFill="1" applyBorder="1" applyAlignment="1">
      <alignment horizontal="center" vertical="center" wrapText="1"/>
    </xf>
    <xf numFmtId="49" fontId="19" fillId="2" borderId="3" xfId="0" applyNumberFormat="1" applyFont="1" applyFill="1" applyBorder="1" applyAlignment="1">
      <alignment vertical="center" wrapText="1"/>
    </xf>
    <xf numFmtId="49" fontId="19" fillId="2" borderId="3" xfId="0" applyNumberFormat="1" applyFont="1" applyFill="1" applyBorder="1" applyAlignment="1">
      <alignment horizontal="left" vertical="center" wrapText="1"/>
    </xf>
    <xf numFmtId="0" fontId="21" fillId="2" borderId="3" xfId="0" applyFont="1" applyFill="1" applyBorder="1" applyAlignment="1">
      <alignment horizontal="center" vertical="center" wrapText="1"/>
    </xf>
    <xf numFmtId="0" fontId="19" fillId="2" borderId="3" xfId="0" applyFont="1" applyFill="1" applyBorder="1" applyAlignment="1">
      <alignment vertical="center" wrapText="1"/>
    </xf>
    <xf numFmtId="0" fontId="19" fillId="2" borderId="3" xfId="0" applyFont="1" applyFill="1" applyBorder="1" applyAlignment="1" applyProtection="1">
      <alignment horizontal="center" vertical="center" wrapText="1"/>
      <protection locked="0"/>
    </xf>
    <xf numFmtId="1" fontId="25" fillId="2" borderId="3" xfId="0" applyNumberFormat="1" applyFont="1" applyFill="1" applyBorder="1" applyAlignment="1">
      <alignment horizontal="center" vertical="center" wrapText="1"/>
    </xf>
    <xf numFmtId="0" fontId="25" fillId="2" borderId="3" xfId="0" applyNumberFormat="1" applyFont="1" applyFill="1" applyBorder="1" applyAlignment="1">
      <alignment horizontal="center" vertical="center" wrapText="1"/>
    </xf>
    <xf numFmtId="0" fontId="25" fillId="2" borderId="3" xfId="6" applyFont="1" applyFill="1" applyBorder="1" applyAlignment="1">
      <alignment horizontal="center" vertical="center" wrapText="1"/>
    </xf>
    <xf numFmtId="1" fontId="25" fillId="2" borderId="3" xfId="6" applyNumberFormat="1" applyFont="1" applyFill="1" applyBorder="1" applyAlignment="1">
      <alignment horizontal="center" vertical="center" wrapText="1"/>
    </xf>
    <xf numFmtId="0" fontId="19" fillId="2" borderId="3" xfId="0" applyFont="1" applyFill="1" applyBorder="1" applyAlignment="1">
      <alignment horizontal="center" vertical="center"/>
    </xf>
    <xf numFmtId="172" fontId="19" fillId="2" borderId="3" xfId="0" applyNumberFormat="1" applyFont="1" applyFill="1" applyBorder="1" applyAlignment="1">
      <alignment horizontal="center" vertical="center"/>
    </xf>
    <xf numFmtId="0" fontId="19" fillId="2" borderId="3" xfId="0" applyFont="1" applyFill="1" applyBorder="1" applyAlignment="1">
      <alignment horizontal="center" vertical="center" wrapText="1"/>
    </xf>
    <xf numFmtId="0" fontId="19" fillId="2" borderId="3" xfId="0" applyNumberFormat="1" applyFont="1" applyFill="1" applyBorder="1" applyAlignment="1">
      <alignment vertical="center" wrapText="1"/>
    </xf>
    <xf numFmtId="1" fontId="27" fillId="2" borderId="3" xfId="30" applyNumberFormat="1" applyFont="1" applyFill="1" applyBorder="1" applyAlignment="1">
      <alignment horizontal="center" vertical="center" wrapText="1"/>
    </xf>
    <xf numFmtId="49" fontId="22" fillId="2" borderId="3" xfId="0" applyNumberFormat="1" applyFont="1" applyFill="1" applyBorder="1" applyAlignment="1">
      <alignment vertical="center" wrapText="1"/>
    </xf>
    <xf numFmtId="49" fontId="28" fillId="2" borderId="3" xfId="0" applyNumberFormat="1" applyFont="1" applyFill="1" applyBorder="1" applyAlignment="1">
      <alignment horizontal="center" vertical="center" wrapText="1"/>
    </xf>
    <xf numFmtId="49" fontId="22" fillId="2" borderId="3" xfId="0" applyNumberFormat="1" applyFont="1" applyFill="1" applyBorder="1" applyAlignment="1">
      <alignment horizontal="left" vertical="center" wrapText="1"/>
    </xf>
    <xf numFmtId="0" fontId="19" fillId="2" borderId="3" xfId="0" applyNumberFormat="1" applyFont="1" applyFill="1" applyBorder="1" applyAlignment="1">
      <alignment horizontal="left" vertical="center" wrapText="1"/>
    </xf>
    <xf numFmtId="1" fontId="19" fillId="2" borderId="3" xfId="0" applyNumberFormat="1" applyFont="1" applyFill="1" applyBorder="1" applyAlignment="1">
      <alignment horizontal="left" vertical="center" wrapText="1"/>
    </xf>
    <xf numFmtId="0" fontId="22" fillId="2" borderId="3" xfId="0" applyNumberFormat="1" applyFont="1" applyFill="1" applyBorder="1" applyAlignment="1">
      <alignment vertical="center" wrapText="1"/>
    </xf>
    <xf numFmtId="0" fontId="22" fillId="2" borderId="3" xfId="0" applyNumberFormat="1" applyFont="1" applyFill="1" applyBorder="1" applyAlignment="1">
      <alignment horizontal="left" vertical="center" wrapText="1"/>
    </xf>
    <xf numFmtId="49" fontId="22" fillId="2" borderId="3" xfId="0" applyNumberFormat="1" applyFont="1" applyFill="1" applyBorder="1" applyAlignment="1" applyProtection="1">
      <alignment vertical="center" wrapText="1"/>
      <protection locked="0"/>
    </xf>
    <xf numFmtId="49" fontId="28" fillId="2" borderId="3" xfId="0" applyNumberFormat="1" applyFont="1" applyFill="1" applyBorder="1" applyAlignment="1" applyProtection="1">
      <alignment horizontal="center" vertical="center" wrapText="1"/>
      <protection locked="0"/>
    </xf>
    <xf numFmtId="49" fontId="22" fillId="2" borderId="3" xfId="0" applyNumberFormat="1" applyFont="1" applyFill="1" applyBorder="1" applyAlignment="1" applyProtection="1">
      <alignment horizontal="left" vertical="center" wrapText="1"/>
      <protection locked="0"/>
    </xf>
    <xf numFmtId="49" fontId="19" fillId="2" borderId="3" xfId="0" applyNumberFormat="1" applyFont="1" applyFill="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0" fontId="19" fillId="2" borderId="3" xfId="0" applyFont="1" applyFill="1" applyBorder="1" applyAlignment="1">
      <alignment horizontal="center" vertical="center" wrapText="1"/>
    </xf>
    <xf numFmtId="0" fontId="2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1" fontId="25"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13" fillId="2" borderId="0" xfId="0" applyNumberFormat="1" applyFont="1" applyFill="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49" fontId="28" fillId="2" borderId="3" xfId="0" applyNumberFormat="1" applyFont="1" applyFill="1" applyBorder="1" applyAlignment="1">
      <alignment horizontal="center" vertical="center" wrapText="1"/>
    </xf>
    <xf numFmtId="1" fontId="19" fillId="2" borderId="4"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49" fontId="28"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0"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0" fontId="19" fillId="2" borderId="3" xfId="0"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left" vertical="center" wrapText="1"/>
    </xf>
    <xf numFmtId="1"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13" fillId="2" borderId="0" xfId="0" applyNumberFormat="1" applyFont="1" applyFill="1" applyAlignment="1">
      <alignment horizontal="center" vertical="center" wrapText="1"/>
    </xf>
    <xf numFmtId="1" fontId="19"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3" fillId="2" borderId="0" xfId="0" applyNumberFormat="1" applyFont="1" applyFill="1" applyAlignment="1">
      <alignment horizontal="center" vertical="center" wrapText="1"/>
    </xf>
    <xf numFmtId="0" fontId="19"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49" fontId="19" fillId="2" borderId="4" xfId="0" applyNumberFormat="1" applyFont="1" applyFill="1" applyBorder="1" applyAlignment="1">
      <alignment horizontal="center" vertical="center" wrapText="1"/>
    </xf>
    <xf numFmtId="0" fontId="25" fillId="2" borderId="3" xfId="6" applyFont="1" applyFill="1" applyBorder="1" applyAlignment="1">
      <alignment horizontal="center" vertical="center" wrapText="1"/>
    </xf>
    <xf numFmtId="0" fontId="20" fillId="2" borderId="7"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0" fontId="22" fillId="2" borderId="2" xfId="0" applyFont="1" applyFill="1" applyBorder="1" applyAlignment="1">
      <alignment horizontal="center" vertical="center"/>
    </xf>
    <xf numFmtId="0" fontId="14" fillId="2" borderId="2" xfId="0" applyNumberFormat="1" applyFont="1" applyFill="1" applyBorder="1" applyAlignment="1">
      <alignment horizontal="center" wrapText="1"/>
    </xf>
    <xf numFmtId="0" fontId="19" fillId="2" borderId="2" xfId="0" applyNumberFormat="1" applyFont="1" applyFill="1" applyBorder="1" applyAlignment="1">
      <alignment horizontal="center" vertical="center" wrapText="1"/>
    </xf>
    <xf numFmtId="1" fontId="18" fillId="2" borderId="2" xfId="0" applyNumberFormat="1" applyFont="1" applyFill="1" applyBorder="1" applyAlignment="1">
      <alignment horizontal="center" vertical="center"/>
    </xf>
    <xf numFmtId="0" fontId="13" fillId="2" borderId="2" xfId="0" applyFont="1" applyFill="1" applyBorder="1" applyAlignment="1">
      <alignment horizontal="center" vertical="center"/>
    </xf>
    <xf numFmtId="1" fontId="22" fillId="2" borderId="2" xfId="0" applyNumberFormat="1" applyFont="1" applyFill="1" applyBorder="1" applyAlignment="1">
      <alignment horizontal="center" vertical="center"/>
    </xf>
    <xf numFmtId="1" fontId="14" fillId="2" borderId="2" xfId="0" applyNumberFormat="1" applyFont="1" applyFill="1" applyBorder="1" applyAlignment="1">
      <alignment horizontal="center" vertical="center" wrapText="1"/>
    </xf>
    <xf numFmtId="1" fontId="19" fillId="2" borderId="2" xfId="0" applyNumberFormat="1" applyFont="1" applyFill="1" applyBorder="1" applyAlignment="1">
      <alignment horizontal="center" vertical="center" wrapText="1"/>
    </xf>
    <xf numFmtId="0" fontId="31" fillId="2" borderId="3" xfId="0" applyFont="1" applyFill="1" applyBorder="1" applyAlignment="1">
      <alignment horizontal="center" vertical="center" wrapText="1"/>
    </xf>
    <xf numFmtId="0" fontId="19" fillId="3" borderId="0" xfId="0" applyNumberFormat="1" applyFont="1" applyFill="1" applyAlignment="1">
      <alignment horizontal="center" vertical="center" wrapText="1"/>
    </xf>
    <xf numFmtId="0" fontId="19" fillId="2" borderId="2" xfId="0" applyFont="1" applyFill="1" applyBorder="1" applyAlignment="1">
      <alignment horizontal="center" vertical="center"/>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49" fontId="17" fillId="2" borderId="3" xfId="0" applyNumberFormat="1" applyFont="1" applyFill="1" applyBorder="1" applyAlignment="1">
      <alignment horizontal="center" vertical="center" wrapText="1"/>
    </xf>
    <xf numFmtId="1" fontId="17" fillId="2" borderId="3"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0" fontId="17" fillId="2" borderId="3" xfId="0" applyFont="1" applyFill="1" applyBorder="1" applyAlignment="1" applyProtection="1">
      <alignment horizontal="center" vertical="center" wrapText="1"/>
      <protection locked="0"/>
    </xf>
    <xf numFmtId="0" fontId="19"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4" xfId="0" applyNumberFormat="1" applyFont="1" applyFill="1" applyBorder="1" applyAlignment="1">
      <alignment horizontal="center" vertical="center" wrapText="1"/>
    </xf>
    <xf numFmtId="1" fontId="12" fillId="2" borderId="0" xfId="0" applyNumberFormat="1" applyFont="1" applyFill="1" applyAlignment="1">
      <alignment horizontal="center" vertical="center" wrapText="1"/>
    </xf>
    <xf numFmtId="0" fontId="29" fillId="2" borderId="3"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49" fontId="15" fillId="2" borderId="3" xfId="0" applyNumberFormat="1" applyFont="1" applyFill="1" applyBorder="1" applyAlignment="1">
      <alignment vertical="center" wrapText="1"/>
    </xf>
    <xf numFmtId="49" fontId="15" fillId="2" borderId="3" xfId="0" applyNumberFormat="1" applyFont="1" applyFill="1" applyBorder="1" applyAlignment="1">
      <alignment horizontal="center" vertical="center" wrapText="1"/>
    </xf>
    <xf numFmtId="0" fontId="32" fillId="2" borderId="3" xfId="0" applyNumberFormat="1" applyFont="1" applyFill="1" applyBorder="1" applyAlignment="1">
      <alignment horizontal="center" vertical="center" wrapText="1"/>
    </xf>
    <xf numFmtId="1" fontId="29" fillId="2" borderId="3" xfId="0" applyNumberFormat="1" applyFont="1" applyFill="1" applyBorder="1" applyAlignment="1">
      <alignment horizontal="center" vertical="center" wrapText="1"/>
    </xf>
    <xf numFmtId="49" fontId="29" fillId="2" borderId="3" xfId="0" applyNumberFormat="1" applyFont="1" applyFill="1" applyBorder="1" applyAlignment="1">
      <alignment horizontal="center" vertical="center" wrapText="1"/>
    </xf>
    <xf numFmtId="0" fontId="15" fillId="2" borderId="3" xfId="0" applyNumberFormat="1" applyFont="1" applyFill="1" applyBorder="1" applyAlignment="1">
      <alignment vertical="center" wrapText="1"/>
    </xf>
    <xf numFmtId="1" fontId="35" fillId="2" borderId="3" xfId="3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49" fontId="29" fillId="2" borderId="0" xfId="0" applyNumberFormat="1" applyFont="1" applyFill="1" applyBorder="1" applyAlignment="1">
      <alignment vertical="center" wrapText="1"/>
    </xf>
    <xf numFmtId="1" fontId="32" fillId="2" borderId="3" xfId="0" applyNumberFormat="1" applyFont="1" applyFill="1" applyBorder="1" applyAlignment="1">
      <alignment horizontal="center" vertical="center" wrapText="1"/>
    </xf>
    <xf numFmtId="1" fontId="32" fillId="2" borderId="3" xfId="6" applyNumberFormat="1" applyFont="1" applyFill="1" applyBorder="1" applyAlignment="1">
      <alignment horizontal="center" vertical="center" wrapText="1"/>
    </xf>
    <xf numFmtId="49" fontId="29" fillId="2" borderId="3" xfId="0" applyNumberFormat="1"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32" fillId="2" borderId="3" xfId="6" applyFont="1" applyFill="1" applyBorder="1" applyAlignment="1">
      <alignment horizontal="center" vertical="center" wrapText="1"/>
    </xf>
    <xf numFmtId="49" fontId="29" fillId="2" borderId="3" xfId="0" applyNumberFormat="1" applyFont="1" applyFill="1" applyBorder="1" applyAlignment="1">
      <alignment horizontal="left" vertical="center" wrapText="1"/>
    </xf>
    <xf numFmtId="49" fontId="15" fillId="2" borderId="3" xfId="0" applyNumberFormat="1" applyFont="1" applyFill="1" applyBorder="1" applyAlignment="1">
      <alignment horizontal="left" vertical="center" wrapText="1"/>
    </xf>
    <xf numFmtId="1" fontId="36" fillId="2" borderId="3" xfId="30" applyNumberFormat="1" applyFont="1" applyFill="1" applyBorder="1" applyAlignment="1">
      <alignment horizontal="center" vertical="center" wrapText="1"/>
    </xf>
    <xf numFmtId="49" fontId="37" fillId="2" borderId="3" xfId="0" applyNumberFormat="1" applyFont="1" applyFill="1" applyBorder="1" applyAlignment="1">
      <alignment vertical="center" wrapText="1"/>
    </xf>
    <xf numFmtId="0" fontId="15" fillId="2" borderId="3" xfId="0" applyFont="1" applyFill="1" applyBorder="1" applyAlignment="1">
      <alignment vertical="center" wrapText="1"/>
    </xf>
    <xf numFmtId="1" fontId="15" fillId="2" borderId="3" xfId="0" applyNumberFormat="1" applyFont="1" applyFill="1" applyBorder="1" applyAlignment="1">
      <alignment vertical="center" wrapText="1"/>
    </xf>
    <xf numFmtId="0" fontId="15" fillId="2" borderId="3" xfId="0" applyNumberFormat="1" applyFont="1" applyFill="1" applyBorder="1" applyAlignment="1">
      <alignment horizontal="left" vertical="center" wrapText="1"/>
    </xf>
    <xf numFmtId="49" fontId="29" fillId="2" borderId="4" xfId="0" applyNumberFormat="1" applyFont="1" applyFill="1" applyBorder="1" applyAlignment="1">
      <alignment horizontal="left" vertical="center" wrapText="1"/>
    </xf>
    <xf numFmtId="49" fontId="38" fillId="2" borderId="3" xfId="0" applyNumberFormat="1" applyFont="1" applyFill="1" applyBorder="1" applyAlignment="1">
      <alignment horizontal="center" vertical="center" wrapText="1"/>
    </xf>
    <xf numFmtId="49" fontId="37" fillId="2" borderId="3" xfId="0" applyNumberFormat="1" applyFont="1" applyFill="1" applyBorder="1" applyAlignment="1">
      <alignment horizontal="left" vertical="center" wrapText="1"/>
    </xf>
    <xf numFmtId="49" fontId="15" fillId="2" borderId="3" xfId="0" applyNumberFormat="1" applyFont="1" applyFill="1" applyBorder="1" applyAlignment="1">
      <alignment vertical="top" wrapText="1"/>
    </xf>
    <xf numFmtId="1" fontId="15" fillId="2" borderId="3" xfId="0" applyNumberFormat="1" applyFont="1" applyFill="1" applyBorder="1" applyAlignment="1">
      <alignment horizontal="left" vertical="center" wrapText="1"/>
    </xf>
    <xf numFmtId="0" fontId="15" fillId="2" borderId="3" xfId="0" applyNumberFormat="1" applyFont="1" applyFill="1" applyBorder="1" applyAlignment="1">
      <alignment vertical="top" wrapText="1"/>
    </xf>
    <xf numFmtId="1" fontId="15" fillId="2" borderId="3" xfId="0" applyNumberFormat="1" applyFont="1" applyFill="1" applyBorder="1" applyAlignment="1">
      <alignment horizontal="center" vertical="center" wrapText="1"/>
    </xf>
    <xf numFmtId="0" fontId="37" fillId="2" borderId="3" xfId="0" applyFont="1" applyFill="1" applyBorder="1" applyAlignment="1">
      <alignment horizontal="center" vertical="center"/>
    </xf>
    <xf numFmtId="0" fontId="29" fillId="2" borderId="3" xfId="0" applyNumberFormat="1" applyFont="1" applyFill="1" applyBorder="1" applyAlignment="1">
      <alignment horizontal="left" vertical="center" wrapText="1"/>
    </xf>
    <xf numFmtId="1" fontId="37" fillId="2" borderId="3" xfId="0" applyNumberFormat="1" applyFont="1" applyFill="1" applyBorder="1" applyAlignment="1">
      <alignment horizontal="center" vertical="center"/>
    </xf>
    <xf numFmtId="0" fontId="29" fillId="2" borderId="3" xfId="0" applyFont="1" applyFill="1" applyBorder="1" applyAlignment="1">
      <alignment horizontal="center" vertical="center" wrapText="1"/>
    </xf>
    <xf numFmtId="0" fontId="37" fillId="2" borderId="3" xfId="0" applyFont="1" applyFill="1" applyBorder="1" applyAlignment="1">
      <alignment horizontal="center" vertical="center" wrapText="1"/>
    </xf>
    <xf numFmtId="1" fontId="14" fillId="2" borderId="4" xfId="0" applyNumberFormat="1" applyFont="1" applyFill="1" applyBorder="1" applyAlignment="1">
      <alignment horizontal="center" vertical="center" wrapText="1"/>
    </xf>
    <xf numFmtId="1" fontId="12" fillId="2" borderId="0" xfId="0" applyNumberFormat="1" applyFont="1" applyFill="1" applyAlignment="1">
      <alignment vertical="center" wrapText="1"/>
    </xf>
    <xf numFmtId="1" fontId="19"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14" fillId="2" borderId="0" xfId="0" applyNumberFormat="1" applyFont="1" applyFill="1" applyAlignment="1">
      <alignment horizontal="center" vertical="center" wrapText="1"/>
    </xf>
    <xf numFmtId="0" fontId="39" fillId="2" borderId="6" xfId="0" applyFont="1" applyFill="1" applyBorder="1" applyAlignment="1" applyProtection="1">
      <alignment horizontal="center" vertical="center" wrapText="1"/>
      <protection locked="0"/>
    </xf>
    <xf numFmtId="1" fontId="12" fillId="2" borderId="0" xfId="0" applyNumberFormat="1" applyFont="1" applyFill="1" applyAlignment="1">
      <alignment horizontal="center" vertical="center" wrapText="1"/>
    </xf>
    <xf numFmtId="0" fontId="41" fillId="2" borderId="3" xfId="0" applyFont="1" applyFill="1" applyBorder="1" applyAlignment="1">
      <alignment horizontal="center" vertical="center"/>
    </xf>
    <xf numFmtId="9" fontId="41" fillId="2" borderId="3" xfId="0" applyNumberFormat="1" applyFont="1" applyFill="1" applyBorder="1" applyAlignment="1">
      <alignment horizontal="center" vertical="center"/>
    </xf>
    <xf numFmtId="173" fontId="42" fillId="2" borderId="3" xfId="0" applyNumberFormat="1" applyFont="1" applyFill="1" applyBorder="1" applyAlignment="1">
      <alignment horizontal="center" vertical="center" wrapText="1"/>
    </xf>
    <xf numFmtId="0" fontId="42" fillId="2" borderId="3" xfId="0" applyFont="1" applyFill="1" applyBorder="1" applyAlignment="1">
      <alignment horizontal="center" vertical="center" wrapText="1"/>
    </xf>
    <xf numFmtId="0" fontId="28" fillId="2" borderId="0" xfId="0" applyFont="1" applyFill="1" applyBorder="1" applyAlignment="1" applyProtection="1">
      <alignment horizontal="left" vertical="center"/>
      <protection locked="0"/>
    </xf>
    <xf numFmtId="1" fontId="19" fillId="2" borderId="0" xfId="0" applyNumberFormat="1" applyFont="1" applyFill="1" applyBorder="1" applyAlignment="1">
      <alignment horizontal="center" vertical="center" wrapText="1"/>
    </xf>
    <xf numFmtId="0" fontId="19" fillId="2" borderId="0" xfId="0" applyFont="1" applyFill="1" applyBorder="1" applyAlignment="1">
      <alignment horizontal="center" vertical="center"/>
    </xf>
    <xf numFmtId="0" fontId="19" fillId="2" borderId="0" xfId="0" applyFont="1" applyFill="1" applyBorder="1" applyAlignment="1">
      <alignment horizontal="center" vertical="center" wrapText="1"/>
    </xf>
    <xf numFmtId="0" fontId="23" fillId="2" borderId="0" xfId="0" applyFont="1" applyFill="1" applyBorder="1" applyAlignment="1">
      <alignment horizontal="center" vertical="center" wrapText="1"/>
    </xf>
    <xf numFmtId="9" fontId="21" fillId="2" borderId="3" xfId="31" applyFont="1" applyFill="1" applyBorder="1" applyAlignment="1" applyProtection="1">
      <alignment horizontal="center" vertical="center"/>
    </xf>
    <xf numFmtId="173" fontId="42" fillId="2" borderId="3" xfId="0" applyNumberFormat="1" applyFont="1" applyFill="1" applyBorder="1" applyAlignment="1">
      <alignment horizontal="center" vertical="center"/>
    </xf>
    <xf numFmtId="1" fontId="34" fillId="2" borderId="0" xfId="0" applyNumberFormat="1" applyFont="1" applyFill="1" applyAlignment="1">
      <alignment horizontal="center" vertical="center" wrapText="1"/>
    </xf>
    <xf numFmtId="0" fontId="41" fillId="2" borderId="3" xfId="0" applyFont="1" applyFill="1" applyBorder="1" applyAlignment="1">
      <alignment horizontal="center" vertical="center"/>
    </xf>
    <xf numFmtId="9" fontId="41" fillId="2" borderId="3" xfId="0" applyNumberFormat="1" applyFont="1" applyFill="1" applyBorder="1" applyAlignment="1">
      <alignment horizontal="center" vertical="center"/>
    </xf>
    <xf numFmtId="0" fontId="19" fillId="2" borderId="3" xfId="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173" fontId="42" fillId="2" borderId="3" xfId="0" applyNumberFormat="1" applyFont="1" applyFill="1" applyBorder="1" applyAlignment="1">
      <alignment horizontal="center" vertical="center" wrapText="1"/>
    </xf>
    <xf numFmtId="0" fontId="19" fillId="2" borderId="0" xfId="0" applyNumberFormat="1" applyFont="1" applyFill="1" applyAlignment="1">
      <alignment horizontal="center" vertical="center" wrapText="1"/>
    </xf>
    <xf numFmtId="0" fontId="15" fillId="2" borderId="0" xfId="0" applyNumberFormat="1" applyFont="1" applyFill="1" applyAlignment="1">
      <alignment horizontal="center" vertical="center" wrapText="1"/>
    </xf>
    <xf numFmtId="0" fontId="32" fillId="2" borderId="0" xfId="0" applyNumberFormat="1" applyFont="1" applyFill="1" applyAlignment="1">
      <alignment horizontal="center" vertical="center" wrapText="1"/>
    </xf>
    <xf numFmtId="0" fontId="44" fillId="2" borderId="0" xfId="0" applyNumberFormat="1" applyFont="1" applyFill="1" applyAlignment="1">
      <alignment horizontal="center" vertical="center" wrapText="1"/>
    </xf>
    <xf numFmtId="0" fontId="29" fillId="2" borderId="2" xfId="0" applyNumberFormat="1" applyFont="1" applyFill="1" applyBorder="1" applyAlignment="1">
      <alignment horizontal="center" wrapText="1"/>
    </xf>
    <xf numFmtId="0" fontId="29" fillId="2" borderId="2" xfId="0" applyNumberFormat="1" applyFont="1" applyFill="1" applyBorder="1" applyAlignment="1">
      <alignment horizontal="left" wrapText="1"/>
    </xf>
    <xf numFmtId="1" fontId="29" fillId="2" borderId="0" xfId="0" applyNumberFormat="1" applyFont="1" applyFill="1" applyBorder="1" applyAlignment="1"/>
    <xf numFmtId="1" fontId="29" fillId="2" borderId="3" xfId="0" applyNumberFormat="1" applyFont="1" applyFill="1" applyBorder="1" applyAlignment="1"/>
    <xf numFmtId="0" fontId="38" fillId="2" borderId="0" xfId="0" applyFont="1" applyFill="1" applyBorder="1" applyAlignment="1" applyProtection="1">
      <alignment horizontal="left" vertical="center"/>
      <protection locked="0"/>
    </xf>
    <xf numFmtId="0" fontId="15" fillId="2" borderId="2" xfId="0" applyNumberFormat="1" applyFont="1" applyFill="1" applyBorder="1" applyAlignment="1">
      <alignment horizontal="center" vertical="center" wrapText="1"/>
    </xf>
    <xf numFmtId="0" fontId="15" fillId="2" borderId="0" xfId="0" applyNumberFormat="1" applyFont="1" applyFill="1" applyBorder="1" applyAlignment="1">
      <alignment horizontal="center" vertical="center" wrapText="1"/>
    </xf>
    <xf numFmtId="1" fontId="15" fillId="2" borderId="0" xfId="0" applyNumberFormat="1" applyFont="1" applyFill="1" applyAlignment="1">
      <alignment vertical="center"/>
    </xf>
    <xf numFmtId="0" fontId="15" fillId="2" borderId="0" xfId="0" applyFont="1" applyFill="1" applyBorder="1" applyAlignment="1">
      <alignment horizontal="center" vertical="center" wrapText="1"/>
    </xf>
    <xf numFmtId="1" fontId="15" fillId="2" borderId="3" xfId="0" applyNumberFormat="1" applyFont="1" applyFill="1" applyBorder="1" applyAlignment="1">
      <alignment vertical="center"/>
    </xf>
    <xf numFmtId="1" fontId="15" fillId="2" borderId="0" xfId="0" applyNumberFormat="1" applyFont="1" applyFill="1" applyBorder="1" applyAlignment="1">
      <alignment vertical="center"/>
    </xf>
    <xf numFmtId="0" fontId="15" fillId="2" borderId="9" xfId="0" applyNumberFormat="1" applyFont="1" applyFill="1" applyBorder="1" applyAlignment="1">
      <alignment horizontal="center" vertical="center" wrapText="1"/>
    </xf>
    <xf numFmtId="0" fontId="15" fillId="2" borderId="0" xfId="0" applyNumberFormat="1" applyFont="1" applyFill="1" applyBorder="1" applyAlignment="1">
      <alignment horizontal="left" vertical="center" wrapText="1"/>
    </xf>
    <xf numFmtId="0" fontId="29" fillId="2" borderId="0" xfId="0" applyNumberFormat="1" applyFont="1" applyFill="1" applyAlignment="1">
      <alignment horizontal="left" vertical="center" wrapText="1"/>
    </xf>
    <xf numFmtId="0" fontId="15" fillId="2" borderId="0" xfId="0" applyNumberFormat="1" applyFont="1" applyFill="1" applyAlignment="1">
      <alignment horizontal="left" vertical="center" wrapText="1"/>
    </xf>
    <xf numFmtId="1" fontId="44" fillId="2" borderId="0" xfId="0" applyNumberFormat="1" applyFont="1" applyFill="1" applyAlignment="1">
      <alignment horizontal="center" vertical="center" wrapText="1"/>
    </xf>
    <xf numFmtId="0" fontId="19" fillId="2" borderId="0" xfId="0" applyNumberFormat="1" applyFont="1" applyFill="1" applyAlignment="1">
      <alignment horizontal="center" vertical="center" wrapText="1"/>
    </xf>
    <xf numFmtId="0" fontId="15" fillId="2" borderId="0" xfId="0" applyNumberFormat="1" applyFont="1" applyFill="1" applyAlignment="1">
      <alignment horizontal="center" vertical="center" wrapText="1"/>
    </xf>
    <xf numFmtId="0" fontId="41" fillId="2" borderId="3" xfId="0" applyFont="1" applyFill="1" applyBorder="1" applyAlignment="1">
      <alignment horizontal="center" vertical="center"/>
    </xf>
    <xf numFmtId="9" fontId="41" fillId="2" borderId="3" xfId="0" applyNumberFormat="1" applyFont="1" applyFill="1" applyBorder="1" applyAlignment="1">
      <alignment horizontal="center" vertical="center"/>
    </xf>
    <xf numFmtId="173" fontId="42" fillId="2" borderId="3" xfId="0" applyNumberFormat="1" applyFont="1" applyFill="1" applyBorder="1" applyAlignment="1">
      <alignment horizontal="center" vertical="center" wrapText="1"/>
    </xf>
    <xf numFmtId="1" fontId="19" fillId="2" borderId="6" xfId="0" applyNumberFormat="1" applyFont="1" applyFill="1" applyBorder="1" applyAlignment="1">
      <alignment horizontal="center" vertical="center" wrapText="1"/>
    </xf>
    <xf numFmtId="49" fontId="19" fillId="2" borderId="6" xfId="0" applyNumberFormat="1" applyFont="1" applyFill="1" applyBorder="1" applyAlignment="1">
      <alignment horizontal="center" vertical="center" wrapText="1"/>
    </xf>
    <xf numFmtId="49" fontId="19" fillId="2" borderId="6" xfId="0" applyNumberFormat="1" applyFont="1" applyFill="1" applyBorder="1" applyAlignment="1">
      <alignment horizontal="left" vertical="center" wrapText="1"/>
    </xf>
    <xf numFmtId="1"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0" fontId="32" fillId="2" borderId="3" xfId="0" applyNumberFormat="1" applyFont="1" applyFill="1" applyBorder="1" applyAlignment="1">
      <alignment horizontal="center" vertical="center" wrapText="1"/>
    </xf>
    <xf numFmtId="1" fontId="32" fillId="2" borderId="3" xfId="0" applyNumberFormat="1" applyFont="1" applyFill="1" applyBorder="1" applyAlignment="1">
      <alignment horizontal="center" vertical="center" wrapText="1"/>
    </xf>
    <xf numFmtId="49" fontId="29" fillId="2" borderId="3" xfId="0" applyNumberFormat="1" applyFont="1" applyFill="1" applyBorder="1" applyAlignment="1" applyProtection="1">
      <alignment horizontal="center" vertical="center" wrapText="1"/>
      <protection locked="0"/>
    </xf>
    <xf numFmtId="0" fontId="15" fillId="2" borderId="3" xfId="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0" fontId="15" fillId="2" borderId="0" xfId="0" applyNumberFormat="1" applyFont="1" applyFill="1" applyAlignment="1">
      <alignment horizontal="center" vertical="center" wrapText="1"/>
    </xf>
    <xf numFmtId="0" fontId="29" fillId="2" borderId="2" xfId="0" applyNumberFormat="1" applyFont="1" applyFill="1" applyBorder="1" applyAlignment="1">
      <alignment horizontal="left" vertical="center" wrapText="1"/>
    </xf>
    <xf numFmtId="0" fontId="34" fillId="2" borderId="2" xfId="0" applyNumberFormat="1" applyFont="1" applyFill="1" applyBorder="1" applyAlignment="1">
      <alignment horizontal="left" vertical="center" wrapText="1"/>
    </xf>
    <xf numFmtId="0" fontId="37" fillId="2" borderId="0" xfId="0" applyFont="1" applyFill="1" applyBorder="1" applyAlignment="1">
      <alignment horizontal="center" vertical="center"/>
    </xf>
    <xf numFmtId="0" fontId="46" fillId="2" borderId="0" xfId="0" applyFont="1" applyFill="1" applyBorder="1" applyAlignment="1">
      <alignment horizontal="center" vertical="center"/>
    </xf>
    <xf numFmtId="1" fontId="15" fillId="2" borderId="0" xfId="0" applyNumberFormat="1" applyFont="1" applyFill="1" applyAlignment="1">
      <alignment horizontal="center" vertical="center" wrapText="1"/>
    </xf>
    <xf numFmtId="0" fontId="46" fillId="2" borderId="3" xfId="0" applyFont="1" applyFill="1" applyBorder="1" applyAlignment="1">
      <alignment horizontal="center" vertical="center"/>
    </xf>
    <xf numFmtId="49" fontId="15" fillId="2" borderId="4" xfId="0" applyNumberFormat="1" applyFont="1" applyFill="1" applyBorder="1" applyAlignment="1">
      <alignment vertical="center" wrapText="1"/>
    </xf>
    <xf numFmtId="49" fontId="19" fillId="2" borderId="4" xfId="0" applyNumberFormat="1" applyFont="1" applyFill="1" applyBorder="1" applyAlignment="1">
      <alignment vertical="center" wrapText="1"/>
    </xf>
    <xf numFmtId="1" fontId="15" fillId="2" borderId="4" xfId="0" applyNumberFormat="1" applyFont="1" applyFill="1" applyBorder="1" applyAlignment="1">
      <alignment vertical="center" wrapText="1"/>
    </xf>
    <xf numFmtId="1" fontId="19" fillId="2" borderId="6" xfId="0" applyNumberFormat="1" applyFont="1" applyFill="1" applyBorder="1" applyAlignment="1">
      <alignment vertical="center" wrapText="1"/>
    </xf>
    <xf numFmtId="0" fontId="15" fillId="2" borderId="6" xfId="0" applyNumberFormat="1" applyFont="1" applyFill="1" applyBorder="1" applyAlignment="1">
      <alignment vertical="center" wrapText="1"/>
    </xf>
    <xf numFmtId="0" fontId="19" fillId="2" borderId="0" xfId="0" applyNumberFormat="1" applyFont="1" applyFill="1" applyAlignment="1">
      <alignment horizontal="center" vertical="center" wrapText="1"/>
    </xf>
    <xf numFmtId="0" fontId="41" fillId="2" borderId="3" xfId="0" applyFont="1" applyFill="1" applyBorder="1" applyAlignment="1">
      <alignment horizontal="center" vertical="center"/>
    </xf>
    <xf numFmtId="9" fontId="41" fillId="2" borderId="3" xfId="0" applyNumberFormat="1" applyFont="1" applyFill="1" applyBorder="1" applyAlignment="1">
      <alignment horizontal="center" vertical="center"/>
    </xf>
    <xf numFmtId="173" fontId="42" fillId="2" borderId="3" xfId="0" applyNumberFormat="1" applyFont="1" applyFill="1" applyBorder="1" applyAlignment="1">
      <alignment horizontal="center" vertical="center" wrapText="1"/>
    </xf>
    <xf numFmtId="0" fontId="19" fillId="2" borderId="3" xfId="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0" fontId="41" fillId="2" borderId="3" xfId="0" applyFont="1" applyFill="1" applyBorder="1" applyAlignment="1">
      <alignment horizontal="center" vertical="center"/>
    </xf>
    <xf numFmtId="9" fontId="41" fillId="2" borderId="3" xfId="0" applyNumberFormat="1" applyFont="1" applyFill="1" applyBorder="1" applyAlignment="1">
      <alignment horizontal="center" vertical="center"/>
    </xf>
    <xf numFmtId="0" fontId="19"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49" fontId="29" fillId="2" borderId="3" xfId="0" applyNumberFormat="1" applyFont="1" applyFill="1" applyBorder="1" applyAlignment="1" applyProtection="1">
      <alignment horizontal="center" vertical="center" wrapText="1"/>
      <protection locked="0"/>
    </xf>
    <xf numFmtId="1" fontId="15" fillId="2" borderId="3" xfId="0" applyNumberFormat="1" applyFont="1" applyFill="1" applyBorder="1" applyAlignment="1">
      <alignment horizontal="center" vertical="center" wrapText="1"/>
    </xf>
    <xf numFmtId="173" fontId="42" fillId="2" borderId="3" xfId="0" applyNumberFormat="1" applyFont="1" applyFill="1" applyBorder="1" applyAlignment="1">
      <alignment horizontal="center" vertical="center" wrapText="1"/>
    </xf>
    <xf numFmtId="0" fontId="19" fillId="2" borderId="0" xfId="0" applyNumberFormat="1" applyFont="1" applyFill="1" applyAlignment="1">
      <alignment horizontal="center" vertical="center" wrapText="1"/>
    </xf>
    <xf numFmtId="0" fontId="19" fillId="2" borderId="3" xfId="0" applyNumberFormat="1" applyFont="1" applyFill="1" applyBorder="1" applyAlignment="1">
      <alignment horizontal="center" vertical="center" wrapText="1"/>
    </xf>
    <xf numFmtId="0" fontId="19" fillId="2" borderId="0" xfId="0" applyNumberFormat="1" applyFont="1" applyFill="1" applyAlignment="1">
      <alignment horizontal="center" vertical="center" wrapText="1"/>
    </xf>
    <xf numFmtId="0" fontId="41" fillId="2" borderId="3" xfId="0" applyFont="1" applyFill="1" applyBorder="1" applyAlignment="1">
      <alignment horizontal="center" vertical="center"/>
    </xf>
    <xf numFmtId="9" fontId="41" fillId="2" borderId="3" xfId="0" applyNumberFormat="1" applyFont="1" applyFill="1" applyBorder="1" applyAlignment="1">
      <alignment horizontal="center" vertical="center"/>
    </xf>
    <xf numFmtId="173" fontId="42" fillId="2" borderId="3" xfId="0" applyNumberFormat="1" applyFont="1" applyFill="1" applyBorder="1" applyAlignment="1">
      <alignment horizontal="center" vertical="center" wrapText="1"/>
    </xf>
    <xf numFmtId="0" fontId="15" fillId="2" borderId="4" xfId="0" applyFont="1" applyFill="1" applyBorder="1" applyAlignment="1" applyProtection="1">
      <alignment horizontal="center" vertical="center" wrapText="1"/>
      <protection locked="0"/>
    </xf>
    <xf numFmtId="1"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0" xfId="0" applyNumberFormat="1" applyFont="1" applyFill="1" applyAlignment="1">
      <alignment horizontal="center" vertical="center" wrapText="1"/>
    </xf>
    <xf numFmtId="0" fontId="15" fillId="2" borderId="0" xfId="0" applyNumberFormat="1" applyFont="1" applyFill="1" applyAlignment="1">
      <alignment horizontal="center" vertical="center" wrapText="1"/>
    </xf>
    <xf numFmtId="0" fontId="41" fillId="2" borderId="3" xfId="0" applyFont="1" applyFill="1" applyBorder="1" applyAlignment="1">
      <alignment horizontal="center" vertical="center"/>
    </xf>
    <xf numFmtId="0" fontId="15"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1" fontId="12" fillId="2" borderId="0" xfId="0" applyNumberFormat="1" applyFont="1" applyFill="1" applyAlignment="1">
      <alignment horizontal="center" vertical="center" wrapText="1"/>
    </xf>
    <xf numFmtId="0" fontId="23" fillId="2" borderId="0" xfId="0" applyFont="1" applyFill="1" applyBorder="1" applyAlignment="1">
      <alignment horizontal="center" vertical="center" wrapText="1"/>
    </xf>
    <xf numFmtId="0" fontId="19" fillId="2" borderId="0" xfId="0" applyNumberFormat="1" applyFont="1" applyFill="1" applyAlignment="1">
      <alignment horizontal="center" vertical="center" wrapText="1"/>
    </xf>
    <xf numFmtId="0" fontId="34" fillId="2" borderId="11" xfId="6" applyFont="1" applyFill="1" applyBorder="1" applyAlignment="1" applyProtection="1">
      <alignment horizontal="center" vertical="center" wrapText="1"/>
      <protection locked="0"/>
    </xf>
    <xf numFmtId="0" fontId="34" fillId="2" borderId="13" xfId="6" applyFont="1" applyFill="1" applyBorder="1" applyAlignment="1" applyProtection="1">
      <alignment horizontal="center" vertical="center" wrapText="1"/>
      <protection locked="0"/>
    </xf>
    <xf numFmtId="0" fontId="19" fillId="2" borderId="6" xfId="0" applyFont="1" applyFill="1" applyBorder="1" applyAlignment="1" applyProtection="1">
      <alignment horizontal="center" vertical="center" wrapText="1"/>
      <protection locked="0"/>
    </xf>
    <xf numFmtId="1" fontId="19" fillId="2" borderId="3" xfId="0" applyNumberFormat="1" applyFont="1" applyFill="1" applyBorder="1" applyAlignment="1">
      <alignment horizontal="center" vertical="center" wrapText="1"/>
    </xf>
    <xf numFmtId="1" fontId="25" fillId="2" borderId="4" xfId="0" applyNumberFormat="1" applyFont="1" applyFill="1" applyBorder="1" applyAlignment="1">
      <alignment horizontal="center" vertical="center" wrapText="1"/>
    </xf>
    <xf numFmtId="1" fontId="25" fillId="2" borderId="6" xfId="0" applyNumberFormat="1" applyFont="1" applyFill="1" applyBorder="1" applyAlignment="1">
      <alignment horizontal="center" vertical="center" wrapText="1"/>
    </xf>
    <xf numFmtId="0" fontId="41" fillId="2" borderId="3" xfId="0" applyFont="1" applyFill="1" applyBorder="1" applyAlignment="1">
      <alignment vertical="center"/>
    </xf>
    <xf numFmtId="9" fontId="41" fillId="2" borderId="3" xfId="0" applyNumberFormat="1" applyFont="1" applyFill="1" applyBorder="1" applyAlignment="1">
      <alignment vertical="center"/>
    </xf>
    <xf numFmtId="173" fontId="42" fillId="2" borderId="3" xfId="0" applyNumberFormat="1" applyFont="1" applyFill="1" applyBorder="1" applyAlignment="1">
      <alignment vertical="center" wrapText="1"/>
    </xf>
    <xf numFmtId="0" fontId="23" fillId="2" borderId="10" xfId="0" applyFont="1" applyFill="1" applyBorder="1" applyAlignment="1">
      <alignment vertical="center" wrapText="1"/>
    </xf>
    <xf numFmtId="0" fontId="23" fillId="2" borderId="14" xfId="0" applyFont="1" applyFill="1" applyBorder="1" applyAlignment="1">
      <alignment vertical="center" wrapText="1"/>
    </xf>
    <xf numFmtId="0" fontId="23" fillId="2" borderId="11" xfId="0" applyFont="1" applyFill="1" applyBorder="1" applyAlignment="1">
      <alignment vertical="center" wrapText="1"/>
    </xf>
    <xf numFmtId="0" fontId="23" fillId="2" borderId="15" xfId="0" applyFont="1" applyFill="1" applyBorder="1" applyAlignment="1">
      <alignment vertical="center" wrapText="1"/>
    </xf>
    <xf numFmtId="0" fontId="23" fillId="2" borderId="0" xfId="0" applyFont="1" applyFill="1" applyBorder="1" applyAlignment="1">
      <alignment vertical="center" wrapText="1"/>
    </xf>
    <xf numFmtId="0" fontId="23" fillId="2" borderId="16" xfId="0" applyFont="1" applyFill="1" applyBorder="1" applyAlignment="1">
      <alignment vertical="center" wrapText="1"/>
    </xf>
    <xf numFmtId="0" fontId="23" fillId="2" borderId="12" xfId="0" applyFont="1" applyFill="1" applyBorder="1" applyAlignment="1">
      <alignment vertical="center" wrapText="1"/>
    </xf>
    <xf numFmtId="0" fontId="23" fillId="2" borderId="9" xfId="0" applyFont="1" applyFill="1" applyBorder="1" applyAlignment="1">
      <alignment vertical="center" wrapText="1"/>
    </xf>
    <xf numFmtId="0" fontId="23" fillId="2" borderId="13" xfId="0" applyFont="1" applyFill="1" applyBorder="1" applyAlignment="1">
      <alignment vertical="center" wrapText="1"/>
    </xf>
    <xf numFmtId="0" fontId="43" fillId="2" borderId="4" xfId="0" applyFont="1" applyFill="1" applyBorder="1" applyAlignment="1">
      <alignment vertical="center" textRotation="90" wrapText="1"/>
    </xf>
    <xf numFmtId="0" fontId="43" fillId="2" borderId="5" xfId="0" applyFont="1" applyFill="1" applyBorder="1" applyAlignment="1">
      <alignment vertical="center" textRotation="90" wrapText="1"/>
    </xf>
    <xf numFmtId="0" fontId="43" fillId="2" borderId="6" xfId="0" applyFont="1" applyFill="1" applyBorder="1" applyAlignment="1">
      <alignment vertical="center" textRotation="90" wrapText="1"/>
    </xf>
    <xf numFmtId="0" fontId="23" fillId="2" borderId="4" xfId="0" applyFont="1" applyFill="1" applyBorder="1" applyAlignment="1">
      <alignment horizontal="center" vertical="center" wrapText="1"/>
    </xf>
    <xf numFmtId="0" fontId="38" fillId="2" borderId="3" xfId="0" applyFont="1" applyFill="1" applyBorder="1" applyAlignment="1" applyProtection="1">
      <alignment horizontal="left" vertical="center"/>
      <protection locked="0"/>
    </xf>
    <xf numFmtId="0" fontId="14" fillId="2" borderId="0" xfId="0" applyNumberFormat="1" applyFont="1" applyFill="1" applyBorder="1" applyAlignment="1">
      <alignment horizontal="center" vertical="center" wrapText="1"/>
    </xf>
    <xf numFmtId="0" fontId="12" fillId="2" borderId="0" xfId="0" applyNumberFormat="1" applyFont="1" applyFill="1" applyBorder="1" applyAlignment="1">
      <alignment horizontal="center" vertical="center" wrapText="1"/>
    </xf>
    <xf numFmtId="0" fontId="44" fillId="2" borderId="0" xfId="0" applyNumberFormat="1" applyFont="1" applyFill="1" applyBorder="1" applyAlignment="1">
      <alignment horizontal="center" vertical="center" wrapText="1"/>
    </xf>
    <xf numFmtId="1" fontId="12" fillId="2" borderId="0" xfId="0" applyNumberFormat="1" applyFont="1" applyFill="1" applyBorder="1" applyAlignment="1">
      <alignment horizontal="center" vertical="center" wrapText="1"/>
    </xf>
    <xf numFmtId="1" fontId="13" fillId="2" borderId="0" xfId="0" applyNumberFormat="1" applyFont="1" applyFill="1" applyBorder="1" applyAlignment="1">
      <alignment horizontal="center" vertical="center" wrapText="1"/>
    </xf>
    <xf numFmtId="1" fontId="12" fillId="2" borderId="0" xfId="0" applyNumberFormat="1" applyFont="1" applyFill="1" applyBorder="1" applyAlignment="1">
      <alignment vertical="center" wrapText="1"/>
    </xf>
    <xf numFmtId="1" fontId="44" fillId="2" borderId="0" xfId="0" applyNumberFormat="1" applyFont="1" applyFill="1" applyBorder="1" applyAlignment="1">
      <alignment horizontal="center" vertical="center" wrapText="1"/>
    </xf>
    <xf numFmtId="0" fontId="47" fillId="2" borderId="3" xfId="0" applyFont="1" applyFill="1" applyBorder="1" applyAlignment="1">
      <alignment horizontal="center" vertical="center"/>
    </xf>
    <xf numFmtId="9" fontId="47" fillId="2" borderId="3" xfId="0" applyNumberFormat="1" applyFont="1" applyFill="1" applyBorder="1" applyAlignment="1">
      <alignment horizontal="center" vertical="center"/>
    </xf>
    <xf numFmtId="173" fontId="48" fillId="2" borderId="3" xfId="0" applyNumberFormat="1" applyFont="1" applyFill="1" applyBorder="1" applyAlignment="1">
      <alignment horizontal="center" vertical="center" wrapText="1"/>
    </xf>
    <xf numFmtId="0" fontId="48" fillId="2" borderId="3" xfId="0" applyFont="1" applyFill="1" applyBorder="1" applyAlignment="1">
      <alignment horizontal="center" vertical="center" wrapText="1"/>
    </xf>
    <xf numFmtId="1" fontId="34" fillId="2" borderId="0" xfId="0" applyNumberFormat="1" applyFont="1" applyFill="1" applyAlignment="1">
      <alignment horizontal="center" vertical="center" wrapText="1"/>
    </xf>
    <xf numFmtId="0" fontId="15" fillId="2" borderId="3" xfId="0" applyNumberFormat="1" applyFont="1" applyFill="1" applyBorder="1" applyAlignment="1">
      <alignment horizontal="center" vertical="center" wrapText="1"/>
    </xf>
    <xf numFmtId="49" fontId="29" fillId="2" borderId="3" xfId="0" applyNumberFormat="1" applyFont="1" applyFill="1" applyBorder="1" applyAlignment="1">
      <alignment horizontal="left" vertical="center" wrapText="1"/>
    </xf>
    <xf numFmtId="1" fontId="15" fillId="2" borderId="3" xfId="0" applyNumberFormat="1" applyFont="1" applyFill="1" applyBorder="1" applyAlignment="1">
      <alignment horizontal="center" vertical="center" wrapText="1"/>
    </xf>
    <xf numFmtId="0" fontId="29" fillId="2" borderId="0" xfId="0" applyNumberFormat="1" applyFont="1" applyFill="1" applyBorder="1" applyAlignment="1">
      <alignment horizontal="center" vertical="center" wrapText="1"/>
    </xf>
    <xf numFmtId="0" fontId="29" fillId="2" borderId="0" xfId="0" applyNumberFormat="1" applyFont="1" applyFill="1" applyBorder="1" applyAlignment="1">
      <alignment horizontal="left" vertical="center" wrapText="1"/>
    </xf>
    <xf numFmtId="0" fontId="29" fillId="2" borderId="0" xfId="0" applyNumberFormat="1" applyFont="1" applyFill="1" applyAlignment="1">
      <alignment horizontal="center" vertical="center" wrapText="1"/>
    </xf>
    <xf numFmtId="0" fontId="15" fillId="2" borderId="0" xfId="0" applyNumberFormat="1" applyFont="1" applyFill="1" applyAlignment="1">
      <alignment horizontal="center" vertical="center" wrapText="1"/>
    </xf>
    <xf numFmtId="0" fontId="15" fillId="2" borderId="0" xfId="0" applyNumberFormat="1" applyFont="1" applyFill="1" applyAlignment="1">
      <alignment horizontal="center" vertical="center" wrapText="1"/>
    </xf>
    <xf numFmtId="0" fontId="19"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0" fontId="15" fillId="2" borderId="6" xfId="0" applyNumberFormat="1" applyFont="1" applyFill="1" applyBorder="1" applyAlignment="1">
      <alignment horizontal="center" vertical="center" wrapText="1"/>
    </xf>
    <xf numFmtId="49" fontId="29" fillId="2" borderId="3" xfId="0" applyNumberFormat="1" applyFont="1" applyFill="1" applyBorder="1" applyAlignment="1">
      <alignment vertical="center" wrapText="1"/>
    </xf>
    <xf numFmtId="49" fontId="29" fillId="2" borderId="3" xfId="0" applyNumberFormat="1" applyFont="1" applyFill="1" applyBorder="1" applyAlignment="1">
      <alignment horizontal="left" vertical="center" wrapText="1"/>
    </xf>
    <xf numFmtId="49" fontId="19" fillId="2" borderId="3" xfId="0" applyNumberFormat="1" applyFont="1" applyFill="1" applyBorder="1" applyAlignment="1">
      <alignment horizontal="center" vertical="center" wrapText="1"/>
    </xf>
    <xf numFmtId="0" fontId="32" fillId="2" borderId="3" xfId="0" applyNumberFormat="1" applyFont="1" applyFill="1" applyBorder="1" applyAlignment="1">
      <alignment horizontal="center" vertical="center" wrapText="1"/>
    </xf>
    <xf numFmtId="0" fontId="32" fillId="2" borderId="3" xfId="0" applyNumberFormat="1" applyFont="1" applyFill="1" applyBorder="1" applyAlignment="1">
      <alignment horizontal="center" vertical="top" wrapText="1"/>
    </xf>
    <xf numFmtId="1" fontId="32" fillId="2" borderId="3" xfId="0" applyNumberFormat="1" applyFont="1" applyFill="1" applyBorder="1" applyAlignment="1">
      <alignment horizontal="center" vertical="center" wrapText="1"/>
    </xf>
    <xf numFmtId="49" fontId="29" fillId="2" borderId="3" xfId="0" applyNumberFormat="1" applyFont="1" applyFill="1" applyBorder="1" applyAlignment="1" applyProtection="1">
      <alignment horizontal="center" vertical="center" wrapText="1"/>
      <protection locked="0"/>
    </xf>
    <xf numFmtId="1" fontId="29" fillId="2" borderId="4" xfId="0" applyNumberFormat="1" applyFont="1" applyFill="1" applyBorder="1" applyAlignment="1">
      <alignment horizontal="center" vertical="center" wrapText="1"/>
    </xf>
    <xf numFmtId="0" fontId="49" fillId="0" borderId="0" xfId="0" applyFont="1" applyAlignment="1">
      <alignment vertical="center" wrapText="1"/>
    </xf>
    <xf numFmtId="49" fontId="34" fillId="2" borderId="0" xfId="0" applyNumberFormat="1" applyFont="1" applyFill="1" applyBorder="1" applyAlignment="1">
      <alignment vertical="center" wrapText="1"/>
    </xf>
    <xf numFmtId="49" fontId="15" fillId="2" borderId="3" xfId="0" applyNumberFormat="1" applyFont="1" applyFill="1" applyBorder="1" applyAlignment="1">
      <alignment horizontal="center" vertical="center" wrapText="1"/>
    </xf>
    <xf numFmtId="1" fontId="34" fillId="2" borderId="0" xfId="0" applyNumberFormat="1" applyFont="1" applyFill="1" applyAlignment="1">
      <alignment vertical="center" wrapText="1"/>
    </xf>
    <xf numFmtId="0" fontId="19" fillId="2" borderId="3"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15" fillId="2" borderId="0" xfId="0" applyNumberFormat="1" applyFont="1" applyFill="1" applyAlignment="1">
      <alignment horizontal="center" vertical="center" wrapText="1"/>
    </xf>
    <xf numFmtId="1" fontId="45" fillId="2" borderId="3" xfId="0" applyNumberFormat="1" applyFont="1" applyFill="1" applyBorder="1" applyAlignment="1">
      <alignment horizontal="center" vertical="center" wrapText="1"/>
    </xf>
    <xf numFmtId="0" fontId="45" fillId="2" borderId="3" xfId="0" applyFont="1" applyFill="1" applyBorder="1" applyAlignment="1" applyProtection="1">
      <alignment horizontal="center" vertical="center" wrapText="1"/>
      <protection locked="0"/>
    </xf>
    <xf numFmtId="0" fontId="38" fillId="2" borderId="6" xfId="0" applyFont="1" applyFill="1" applyBorder="1" applyAlignment="1" applyProtection="1">
      <alignment horizontal="left" vertical="center"/>
      <protection locked="0"/>
    </xf>
    <xf numFmtId="49" fontId="15" fillId="2" borderId="3" xfId="0" applyNumberFormat="1" applyFont="1" applyFill="1" applyBorder="1" applyAlignment="1">
      <alignment horizontal="center" vertical="center" wrapText="1"/>
    </xf>
    <xf numFmtId="1" fontId="43" fillId="2" borderId="3" xfId="0" applyNumberFormat="1" applyFont="1" applyFill="1" applyBorder="1" applyAlignment="1">
      <alignment horizontal="center" vertical="center" wrapText="1"/>
    </xf>
    <xf numFmtId="0" fontId="45" fillId="2" borderId="3" xfId="0" applyFont="1" applyFill="1" applyBorder="1" applyAlignment="1" applyProtection="1">
      <alignment horizontal="center" vertical="center" wrapText="1"/>
      <protection locked="0"/>
    </xf>
    <xf numFmtId="0" fontId="29" fillId="2" borderId="0" xfId="0" applyNumberFormat="1" applyFont="1" applyFill="1" applyBorder="1" applyAlignment="1">
      <alignment horizontal="center" vertical="center" wrapText="1"/>
    </xf>
    <xf numFmtId="0" fontId="29" fillId="2" borderId="0" xfId="0" applyNumberFormat="1" applyFont="1" applyFill="1" applyAlignment="1">
      <alignment horizontal="center" vertical="center" wrapText="1"/>
    </xf>
    <xf numFmtId="0" fontId="15" fillId="2" borderId="0" xfId="0" applyNumberFormat="1" applyFont="1" applyFill="1" applyAlignment="1">
      <alignment horizontal="center" vertical="center" wrapText="1"/>
    </xf>
    <xf numFmtId="1" fontId="15" fillId="2" borderId="4" xfId="0" applyNumberFormat="1" applyFont="1" applyFill="1" applyBorder="1" applyAlignment="1">
      <alignment horizontal="center" vertical="center" wrapText="1"/>
    </xf>
    <xf numFmtId="49" fontId="19" fillId="2" borderId="6" xfId="0" applyNumberFormat="1" applyFont="1" applyFill="1" applyBorder="1" applyAlignment="1">
      <alignment horizontal="left" vertical="center" wrapText="1"/>
    </xf>
    <xf numFmtId="49" fontId="19" fillId="2" borderId="6" xfId="0" applyNumberFormat="1" applyFont="1" applyFill="1" applyBorder="1" applyAlignment="1">
      <alignment horizontal="center" vertical="center" wrapText="1"/>
    </xf>
    <xf numFmtId="0" fontId="19" fillId="2" borderId="6" xfId="0" applyFont="1" applyFill="1" applyBorder="1" applyAlignment="1" applyProtection="1">
      <alignment horizontal="center" vertical="center" wrapText="1"/>
      <protection locked="0"/>
    </xf>
    <xf numFmtId="0" fontId="19" fillId="2" borderId="3" xfId="0" applyNumberFormat="1" applyFont="1" applyFill="1" applyBorder="1" applyAlignment="1">
      <alignment horizontal="center" vertical="center" wrapText="1"/>
    </xf>
    <xf numFmtId="0" fontId="19" fillId="2" borderId="4" xfId="0" applyNumberFormat="1" applyFont="1" applyFill="1" applyBorder="1" applyAlignment="1">
      <alignment horizontal="center" vertical="center" wrapText="1"/>
    </xf>
    <xf numFmtId="0" fontId="19" fillId="2" borderId="6" xfId="0" applyNumberFormat="1" applyFont="1" applyFill="1" applyBorder="1" applyAlignment="1">
      <alignment horizontal="center" vertical="center" wrapText="1"/>
    </xf>
    <xf numFmtId="1" fontId="15" fillId="2" borderId="3"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1" fontId="19" fillId="2" borderId="4" xfId="0" applyNumberFormat="1" applyFont="1" applyFill="1" applyBorder="1" applyAlignment="1">
      <alignment horizontal="center" vertical="center" wrapText="1"/>
    </xf>
    <xf numFmtId="1" fontId="19" fillId="2" borderId="6" xfId="0" applyNumberFormat="1" applyFont="1" applyFill="1" applyBorder="1" applyAlignment="1">
      <alignment horizontal="center" vertical="center" wrapText="1"/>
    </xf>
    <xf numFmtId="49" fontId="29" fillId="2" borderId="4" xfId="0" applyNumberFormat="1" applyFont="1" applyFill="1" applyBorder="1" applyAlignment="1">
      <alignment horizontal="center" vertical="center" wrapText="1"/>
    </xf>
    <xf numFmtId="1" fontId="15" fillId="2" borderId="6" xfId="0" applyNumberFormat="1" applyFont="1" applyFill="1" applyBorder="1" applyAlignment="1">
      <alignment horizontal="center" vertical="center" wrapText="1"/>
    </xf>
    <xf numFmtId="0" fontId="15" fillId="2" borderId="4" xfId="0" applyFont="1" applyFill="1" applyBorder="1" applyAlignment="1" applyProtection="1">
      <alignment horizontal="center" vertical="center" wrapText="1"/>
      <protection locked="0"/>
    </xf>
    <xf numFmtId="0" fontId="15" fillId="2" borderId="6" xfId="0" applyFont="1" applyFill="1" applyBorder="1" applyAlignment="1" applyProtection="1">
      <alignment horizontal="center" vertical="center" wrapText="1"/>
      <protection locked="0"/>
    </xf>
    <xf numFmtId="0" fontId="19" fillId="2" borderId="3" xfId="0" applyFont="1" applyFill="1" applyBorder="1" applyAlignment="1">
      <alignment horizontal="center" vertical="center" wrapText="1"/>
    </xf>
    <xf numFmtId="0" fontId="15" fillId="2" borderId="4" xfId="0" applyNumberFormat="1" applyFont="1" applyFill="1" applyBorder="1" applyAlignment="1">
      <alignment horizontal="center" vertical="center" wrapText="1"/>
    </xf>
    <xf numFmtId="0" fontId="15" fillId="2" borderId="5"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49" fontId="29" fillId="2" borderId="3" xfId="0" applyNumberFormat="1" applyFont="1" applyFill="1" applyBorder="1" applyAlignment="1">
      <alignment horizontal="left" vertical="center" wrapText="1"/>
    </xf>
    <xf numFmtId="49" fontId="19" fillId="2" borderId="3"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49" fontId="14" fillId="2" borderId="3" xfId="0" applyNumberFormat="1" applyFont="1" applyFill="1" applyBorder="1" applyAlignment="1">
      <alignment horizontal="left" vertical="center" wrapText="1"/>
    </xf>
    <xf numFmtId="49" fontId="15" fillId="2" borderId="3" xfId="0" applyNumberFormat="1" applyFont="1" applyFill="1" applyBorder="1" applyAlignment="1">
      <alignment horizontal="left" vertical="center" wrapText="1"/>
    </xf>
    <xf numFmtId="1" fontId="15" fillId="2" borderId="3" xfId="0" applyNumberFormat="1" applyFont="1" applyFill="1" applyBorder="1" applyAlignment="1">
      <alignment horizontal="left" vertical="center" wrapText="1"/>
    </xf>
    <xf numFmtId="0" fontId="45" fillId="2" borderId="3" xfId="0" applyFont="1" applyFill="1" applyBorder="1" applyAlignment="1" applyProtection="1">
      <alignment horizontal="center" vertical="center" wrapText="1"/>
      <protection locked="0"/>
    </xf>
    <xf numFmtId="0" fontId="34" fillId="2" borderId="11" xfId="6" applyFont="1" applyFill="1" applyBorder="1" applyAlignment="1" applyProtection="1">
      <alignment horizontal="center" vertical="center" wrapText="1"/>
      <protection locked="0"/>
    </xf>
    <xf numFmtId="0" fontId="34" fillId="2" borderId="13" xfId="6" applyFont="1" applyFill="1" applyBorder="1" applyAlignment="1" applyProtection="1">
      <alignment horizontal="center" vertical="center" wrapText="1"/>
      <protection locked="0"/>
    </xf>
    <xf numFmtId="1" fontId="19" fillId="2" borderId="3"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19" fillId="2" borderId="5" xfId="0" applyNumberFormat="1" applyFont="1" applyFill="1" applyBorder="1" applyAlignment="1">
      <alignment vertical="center" wrapText="1"/>
    </xf>
    <xf numFmtId="0" fontId="19" fillId="2" borderId="6" xfId="0" applyNumberFormat="1" applyFont="1" applyFill="1" applyBorder="1" applyAlignment="1">
      <alignment vertical="center" wrapText="1"/>
    </xf>
    <xf numFmtId="0" fontId="38" fillId="2" borderId="0" xfId="0" applyFont="1" applyFill="1" applyBorder="1" applyAlignment="1" applyProtection="1">
      <alignment horizontal="center" vertical="center"/>
      <protection locked="0"/>
    </xf>
    <xf numFmtId="0" fontId="19" fillId="2" borderId="4" xfId="0" applyNumberFormat="1" applyFont="1" applyFill="1" applyBorder="1" applyAlignment="1">
      <alignment vertical="center" wrapText="1"/>
    </xf>
    <xf numFmtId="0" fontId="15" fillId="2" borderId="3" xfId="0" applyFont="1" applyFill="1" applyBorder="1" applyAlignment="1">
      <alignment horizontal="center" vertical="center" wrapText="1"/>
    </xf>
    <xf numFmtId="1" fontId="19" fillId="2" borderId="4" xfId="0" applyNumberFormat="1" applyFont="1" applyFill="1" applyBorder="1" applyAlignment="1">
      <alignment vertical="center" wrapText="1"/>
    </xf>
    <xf numFmtId="49" fontId="19" fillId="2" borderId="6" xfId="0" applyNumberFormat="1" applyFont="1" applyFill="1" applyBorder="1" applyAlignment="1">
      <alignment vertical="center" wrapText="1"/>
    </xf>
    <xf numFmtId="49" fontId="19" fillId="2" borderId="5" xfId="0" applyNumberFormat="1" applyFont="1" applyFill="1" applyBorder="1" applyAlignment="1">
      <alignment vertical="center" wrapText="1"/>
    </xf>
    <xf numFmtId="0" fontId="19" fillId="2" borderId="4" xfId="0" applyFont="1" applyFill="1" applyBorder="1" applyAlignment="1" applyProtection="1">
      <alignment vertical="center" wrapText="1"/>
      <protection locked="0"/>
    </xf>
    <xf numFmtId="0" fontId="19" fillId="2" borderId="3" xfId="0" applyFont="1" applyFill="1" applyBorder="1" applyAlignment="1" applyProtection="1">
      <alignment vertical="center" wrapText="1"/>
      <protection locked="0"/>
    </xf>
    <xf numFmtId="1" fontId="29" fillId="2" borderId="3" xfId="0" applyNumberFormat="1" applyFont="1" applyFill="1" applyBorder="1" applyAlignment="1">
      <alignment vertical="center" wrapText="1"/>
    </xf>
    <xf numFmtId="0" fontId="15" fillId="2" borderId="3" xfId="0" applyFont="1" applyFill="1" applyBorder="1" applyAlignment="1" applyProtection="1">
      <alignment vertical="center" wrapText="1"/>
      <protection locked="0"/>
    </xf>
    <xf numFmtId="49" fontId="29" fillId="2" borderId="0" xfId="0" applyNumberFormat="1" applyFont="1" applyFill="1" applyAlignment="1">
      <alignment vertical="center" wrapText="1"/>
    </xf>
    <xf numFmtId="49" fontId="29" fillId="2" borderId="0" xfId="0" applyNumberFormat="1" applyFont="1" applyFill="1" applyAlignment="1">
      <alignment horizontal="center" vertical="center" wrapText="1"/>
    </xf>
    <xf numFmtId="49" fontId="15" fillId="2" borderId="9" xfId="0" applyNumberFormat="1" applyFont="1" applyFill="1" applyBorder="1" applyAlignment="1">
      <alignment vertical="center" wrapText="1"/>
    </xf>
    <xf numFmtId="0" fontId="34" fillId="2" borderId="10" xfId="6" applyFont="1" applyFill="1" applyBorder="1" applyAlignment="1" applyProtection="1">
      <alignment horizontal="center" vertical="center" wrapText="1"/>
      <protection locked="0"/>
    </xf>
    <xf numFmtId="0" fontId="34" fillId="2" borderId="11" xfId="6" applyFont="1" applyFill="1" applyBorder="1" applyAlignment="1" applyProtection="1">
      <alignment horizontal="center" vertical="center" wrapText="1"/>
      <protection locked="0"/>
    </xf>
    <xf numFmtId="0" fontId="34" fillId="2" borderId="12" xfId="6" applyFont="1" applyFill="1" applyBorder="1" applyAlignment="1" applyProtection="1">
      <alignment horizontal="center" vertical="center" wrapText="1"/>
      <protection locked="0"/>
    </xf>
    <xf numFmtId="0" fontId="34" fillId="2" borderId="13" xfId="6" applyFont="1" applyFill="1" applyBorder="1" applyAlignment="1" applyProtection="1">
      <alignment horizontal="center" vertical="center" wrapText="1"/>
      <protection locked="0"/>
    </xf>
    <xf numFmtId="49" fontId="29" fillId="2" borderId="7" xfId="0" applyNumberFormat="1" applyFont="1" applyFill="1" applyBorder="1" applyAlignment="1" applyProtection="1">
      <alignment horizontal="center" vertical="center" wrapText="1"/>
      <protection locked="0"/>
    </xf>
    <xf numFmtId="49" fontId="29" fillId="2" borderId="2" xfId="0" applyNumberFormat="1" applyFont="1" applyFill="1" applyBorder="1" applyAlignment="1" applyProtection="1">
      <alignment horizontal="center" vertical="center" wrapText="1"/>
      <protection locked="0"/>
    </xf>
    <xf numFmtId="49" fontId="29" fillId="2" borderId="8" xfId="0" applyNumberFormat="1" applyFont="1" applyFill="1" applyBorder="1" applyAlignment="1" applyProtection="1">
      <alignment horizontal="center" vertical="center" wrapText="1"/>
      <protection locked="0"/>
    </xf>
    <xf numFmtId="49" fontId="15" fillId="2" borderId="4" xfId="0" applyNumberFormat="1" applyFont="1" applyFill="1" applyBorder="1" applyAlignment="1" applyProtection="1">
      <alignment horizontal="left" textRotation="90" wrapText="1"/>
      <protection locked="0"/>
    </xf>
    <xf numFmtId="49" fontId="15" fillId="2" borderId="5" xfId="0" applyNumberFormat="1" applyFont="1" applyFill="1" applyBorder="1" applyAlignment="1" applyProtection="1">
      <alignment horizontal="left" textRotation="90" wrapText="1"/>
      <protection locked="0"/>
    </xf>
    <xf numFmtId="49" fontId="15" fillId="2" borderId="6" xfId="0" applyNumberFormat="1" applyFont="1" applyFill="1" applyBorder="1" applyAlignment="1" applyProtection="1">
      <alignment horizontal="left" textRotation="90" wrapText="1"/>
      <protection locked="0"/>
    </xf>
    <xf numFmtId="0" fontId="34" fillId="2" borderId="7" xfId="6" applyFont="1" applyFill="1" applyBorder="1" applyAlignment="1" applyProtection="1">
      <alignment horizontal="center" vertical="center" wrapText="1"/>
      <protection locked="0"/>
    </xf>
    <xf numFmtId="0" fontId="34" fillId="2" borderId="2" xfId="6" applyFont="1" applyFill="1" applyBorder="1" applyAlignment="1" applyProtection="1">
      <alignment horizontal="center" vertical="center" wrapText="1"/>
      <protection locked="0"/>
    </xf>
    <xf numFmtId="0" fontId="34" fillId="2" borderId="8" xfId="6" applyFont="1" applyFill="1" applyBorder="1" applyAlignment="1" applyProtection="1">
      <alignment horizontal="center" vertical="center" wrapText="1"/>
      <protection locked="0"/>
    </xf>
    <xf numFmtId="1" fontId="34" fillId="2" borderId="0" xfId="0" applyNumberFormat="1" applyFont="1" applyFill="1" applyAlignment="1">
      <alignment horizontal="center" vertical="center" wrapText="1"/>
    </xf>
    <xf numFmtId="1" fontId="19" fillId="2" borderId="4" xfId="0" applyNumberFormat="1" applyFont="1" applyFill="1" applyBorder="1" applyAlignment="1">
      <alignment horizontal="left" vertical="center" wrapText="1"/>
    </xf>
    <xf numFmtId="1" fontId="19" fillId="2" borderId="6" xfId="0" applyNumberFormat="1" applyFont="1" applyFill="1" applyBorder="1" applyAlignment="1">
      <alignment horizontal="left" vertical="center" wrapText="1"/>
    </xf>
    <xf numFmtId="1" fontId="19" fillId="2" borderId="4" xfId="0" applyNumberFormat="1" applyFont="1" applyFill="1" applyBorder="1" applyAlignment="1">
      <alignment horizontal="center" vertical="center" wrapText="1"/>
    </xf>
    <xf numFmtId="1" fontId="19" fillId="2" borderId="6" xfId="0" applyNumberFormat="1" applyFont="1" applyFill="1" applyBorder="1" applyAlignment="1">
      <alignment horizontal="center" vertical="center" wrapText="1"/>
    </xf>
    <xf numFmtId="0" fontId="19" fillId="2" borderId="4" xfId="0" applyNumberFormat="1" applyFont="1" applyFill="1" applyBorder="1" applyAlignment="1">
      <alignment horizontal="center" vertical="center" wrapText="1"/>
    </xf>
    <xf numFmtId="0" fontId="19" fillId="2" borderId="5" xfId="0" applyNumberFormat="1" applyFont="1" applyFill="1" applyBorder="1" applyAlignment="1">
      <alignment horizontal="center" vertical="center" wrapText="1"/>
    </xf>
    <xf numFmtId="0" fontId="19" fillId="2" borderId="6" xfId="0" applyNumberFormat="1" applyFont="1" applyFill="1" applyBorder="1" applyAlignment="1">
      <alignment horizontal="center" vertical="center" wrapText="1"/>
    </xf>
    <xf numFmtId="1" fontId="15" fillId="2" borderId="4" xfId="0" applyNumberFormat="1" applyFont="1" applyFill="1" applyBorder="1" applyAlignment="1">
      <alignment horizontal="center" vertical="center" wrapText="1"/>
    </xf>
    <xf numFmtId="1" fontId="15" fillId="2" borderId="5" xfId="0" applyNumberFormat="1" applyFont="1" applyFill="1" applyBorder="1" applyAlignment="1">
      <alignment horizontal="center" vertical="center" wrapText="1"/>
    </xf>
    <xf numFmtId="1" fontId="19" fillId="2" borderId="5" xfId="0" applyNumberFormat="1" applyFont="1" applyFill="1" applyBorder="1" applyAlignment="1">
      <alignment horizontal="center" vertical="center" wrapText="1"/>
    </xf>
    <xf numFmtId="1" fontId="44" fillId="2" borderId="0" xfId="0" applyNumberFormat="1" applyFont="1" applyFill="1" applyAlignment="1">
      <alignment horizontal="center" vertical="center" wrapText="1"/>
    </xf>
    <xf numFmtId="0" fontId="29" fillId="2" borderId="5" xfId="0" applyFont="1" applyFill="1" applyBorder="1" applyAlignment="1" applyProtection="1">
      <alignment horizontal="center" vertical="center" textRotation="90" wrapText="1"/>
      <protection locked="0"/>
    </xf>
    <xf numFmtId="0" fontId="29" fillId="2" borderId="5" xfId="0" applyFont="1" applyFill="1" applyBorder="1" applyAlignment="1" applyProtection="1">
      <alignment horizontal="center" vertical="center" textRotation="90"/>
      <protection locked="0"/>
    </xf>
    <xf numFmtId="0" fontId="29" fillId="2" borderId="6" xfId="0" applyFont="1" applyFill="1" applyBorder="1" applyAlignment="1" applyProtection="1">
      <alignment horizontal="center" vertical="center" textRotation="90"/>
      <protection locked="0"/>
    </xf>
    <xf numFmtId="49" fontId="15" fillId="2" borderId="4" xfId="0" applyNumberFormat="1" applyFont="1" applyFill="1" applyBorder="1" applyAlignment="1">
      <alignment horizontal="center" vertical="center" wrapText="1"/>
    </xf>
    <xf numFmtId="49" fontId="15" fillId="2" borderId="6" xfId="0" applyNumberFormat="1" applyFont="1" applyFill="1" applyBorder="1" applyAlignment="1">
      <alignment horizontal="center" vertical="center" wrapText="1"/>
    </xf>
    <xf numFmtId="49" fontId="19" fillId="2" borderId="4" xfId="0" applyNumberFormat="1" applyFont="1" applyFill="1" applyBorder="1" applyAlignment="1">
      <alignment horizontal="left" vertical="center" wrapText="1"/>
    </xf>
    <xf numFmtId="49" fontId="19" fillId="2" borderId="6" xfId="0" applyNumberFormat="1" applyFont="1" applyFill="1" applyBorder="1" applyAlignment="1">
      <alignment horizontal="left" vertical="center" wrapText="1"/>
    </xf>
    <xf numFmtId="49" fontId="19" fillId="2" borderId="4" xfId="0" applyNumberFormat="1" applyFont="1" applyFill="1" applyBorder="1" applyAlignment="1">
      <alignment horizontal="center" vertical="center" wrapText="1"/>
    </xf>
    <xf numFmtId="49" fontId="19" fillId="2" borderId="6" xfId="0" applyNumberFormat="1" applyFont="1" applyFill="1" applyBorder="1" applyAlignment="1">
      <alignment horizontal="center" vertical="center" wrapText="1"/>
    </xf>
    <xf numFmtId="49" fontId="15" fillId="2" borderId="4" xfId="0" applyNumberFormat="1" applyFont="1" applyFill="1" applyBorder="1" applyAlignment="1">
      <alignment horizontal="left" vertical="center" wrapText="1"/>
    </xf>
    <xf numFmtId="49" fontId="15" fillId="2" borderId="6" xfId="0" applyNumberFormat="1" applyFont="1" applyFill="1" applyBorder="1" applyAlignment="1">
      <alignment horizontal="left" vertical="center" wrapText="1"/>
    </xf>
    <xf numFmtId="0" fontId="19" fillId="2" borderId="3" xfId="0" applyNumberFormat="1" applyFont="1" applyFill="1" applyBorder="1" applyAlignment="1">
      <alignment horizontal="center" vertical="center" wrapText="1"/>
    </xf>
    <xf numFmtId="49" fontId="29" fillId="2" borderId="3" xfId="0" applyNumberFormat="1" applyFont="1" applyFill="1" applyBorder="1" applyAlignment="1">
      <alignment vertical="center" wrapText="1"/>
    </xf>
    <xf numFmtId="49" fontId="15" fillId="2"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6" xfId="0" applyFont="1" applyFill="1" applyBorder="1" applyAlignment="1">
      <alignment horizontal="center" vertical="center" wrapText="1"/>
    </xf>
    <xf numFmtId="49" fontId="14" fillId="2" borderId="3" xfId="0" applyNumberFormat="1" applyFont="1" applyFill="1" applyBorder="1" applyAlignment="1">
      <alignment vertical="top" wrapText="1"/>
    </xf>
    <xf numFmtId="49" fontId="29" fillId="2" borderId="7" xfId="0" applyNumberFormat="1" applyFont="1" applyFill="1" applyBorder="1" applyAlignment="1">
      <alignment vertical="center" wrapText="1"/>
    </xf>
    <xf numFmtId="49" fontId="29" fillId="2" borderId="2" xfId="0" applyNumberFormat="1" applyFont="1" applyFill="1" applyBorder="1" applyAlignment="1">
      <alignment vertical="center" wrapText="1"/>
    </xf>
    <xf numFmtId="49" fontId="14" fillId="2" borderId="8" xfId="0" applyNumberFormat="1" applyFont="1" applyFill="1" applyBorder="1" applyAlignment="1">
      <alignment vertical="center" wrapText="1"/>
    </xf>
    <xf numFmtId="49" fontId="14" fillId="2" borderId="3" xfId="0" applyNumberFormat="1" applyFont="1" applyFill="1" applyBorder="1" applyAlignment="1">
      <alignment vertical="center" wrapText="1"/>
    </xf>
    <xf numFmtId="49" fontId="29" fillId="2" borderId="4" xfId="0" applyNumberFormat="1" applyFont="1" applyFill="1" applyBorder="1" applyAlignment="1">
      <alignment vertical="center" wrapText="1"/>
    </xf>
    <xf numFmtId="49" fontId="14" fillId="2" borderId="4" xfId="0" applyNumberFormat="1" applyFont="1" applyFill="1" applyBorder="1" applyAlignment="1">
      <alignment vertical="top" wrapText="1"/>
    </xf>
    <xf numFmtId="0" fontId="15" fillId="2" borderId="4" xfId="0" applyNumberFormat="1" applyFont="1" applyFill="1" applyBorder="1" applyAlignment="1">
      <alignment horizontal="center" vertical="center" wrapText="1"/>
    </xf>
    <xf numFmtId="49" fontId="29" fillId="2" borderId="3" xfId="0" applyNumberFormat="1" applyFont="1" applyFill="1" applyBorder="1" applyAlignment="1">
      <alignment vertical="top" wrapText="1"/>
    </xf>
    <xf numFmtId="0" fontId="19" fillId="2" borderId="5" xfId="0" applyFont="1" applyFill="1" applyBorder="1" applyAlignment="1">
      <alignment horizontal="center" vertical="center" wrapText="1"/>
    </xf>
    <xf numFmtId="49" fontId="29" fillId="2" borderId="8" xfId="0" applyNumberFormat="1" applyFont="1" applyFill="1" applyBorder="1" applyAlignment="1">
      <alignment vertical="center" wrapText="1"/>
    </xf>
    <xf numFmtId="0" fontId="32" fillId="2" borderId="3" xfId="0" applyNumberFormat="1" applyFont="1" applyFill="1" applyBorder="1" applyAlignment="1">
      <alignment horizontal="center" vertical="center" wrapText="1"/>
    </xf>
    <xf numFmtId="0" fontId="32" fillId="2" borderId="3" xfId="0" applyFont="1" applyFill="1" applyBorder="1" applyAlignment="1">
      <alignment horizontal="center" vertical="top"/>
    </xf>
    <xf numFmtId="0" fontId="32" fillId="2" borderId="3" xfId="0" applyNumberFormat="1" applyFont="1" applyFill="1" applyBorder="1" applyAlignment="1">
      <alignment horizontal="center" vertical="top" wrapText="1"/>
    </xf>
    <xf numFmtId="49" fontId="19" fillId="2" borderId="5" xfId="0" applyNumberFormat="1" applyFont="1" applyFill="1" applyBorder="1" applyAlignment="1">
      <alignment horizontal="center" vertical="center" wrapText="1"/>
    </xf>
    <xf numFmtId="0" fontId="15" fillId="2" borderId="7"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29" fillId="2" borderId="7" xfId="0" applyFont="1" applyFill="1" applyBorder="1" applyAlignment="1">
      <alignment horizontal="left" vertical="center" wrapText="1"/>
    </xf>
    <xf numFmtId="0" fontId="29" fillId="2" borderId="3" xfId="0" applyFont="1" applyFill="1" applyBorder="1" applyAlignment="1">
      <alignment horizontal="left" vertical="center" wrapText="1"/>
    </xf>
    <xf numFmtId="49" fontId="29" fillId="2" borderId="3" xfId="0" applyNumberFormat="1" applyFont="1" applyFill="1" applyBorder="1" applyAlignment="1">
      <alignment horizontal="left" vertical="center" wrapText="1"/>
    </xf>
    <xf numFmtId="49" fontId="15" fillId="2" borderId="5" xfId="0" applyNumberFormat="1" applyFont="1" applyFill="1" applyBorder="1" applyAlignment="1">
      <alignment horizontal="center" vertical="center" wrapText="1"/>
    </xf>
    <xf numFmtId="0" fontId="15" fillId="2" borderId="5" xfId="0" applyNumberFormat="1" applyFont="1" applyFill="1" applyBorder="1" applyAlignment="1">
      <alignment horizontal="center" vertical="center" wrapText="1"/>
    </xf>
    <xf numFmtId="1" fontId="19" fillId="2" borderId="3" xfId="0" applyNumberFormat="1" applyFont="1" applyFill="1" applyBorder="1" applyAlignment="1">
      <alignment horizontal="center" vertical="center" wrapText="1"/>
    </xf>
    <xf numFmtId="1" fontId="25" fillId="2" borderId="3" xfId="0" applyNumberFormat="1" applyFont="1" applyFill="1" applyBorder="1" applyAlignment="1">
      <alignment horizontal="center" vertical="top" wrapText="1"/>
    </xf>
    <xf numFmtId="0" fontId="25" fillId="2" borderId="3" xfId="0" applyNumberFormat="1" applyFont="1" applyFill="1" applyBorder="1" applyAlignment="1">
      <alignment horizontal="center" vertical="center" wrapText="1"/>
    </xf>
    <xf numFmtId="1" fontId="32" fillId="2" borderId="3" xfId="0" applyNumberFormat="1" applyFont="1" applyFill="1" applyBorder="1" applyAlignment="1">
      <alignment horizontal="center" vertical="center" wrapText="1"/>
    </xf>
    <xf numFmtId="1" fontId="25" fillId="2" borderId="3" xfId="0" applyNumberFormat="1" applyFont="1" applyFill="1" applyBorder="1" applyAlignment="1">
      <alignment horizontal="center" vertical="center" wrapText="1"/>
    </xf>
    <xf numFmtId="0" fontId="26" fillId="2" borderId="3" xfId="0" applyFont="1" applyFill="1" applyBorder="1" applyAlignment="1">
      <alignment vertical="center"/>
    </xf>
    <xf numFmtId="49" fontId="29" fillId="2" borderId="3" xfId="0" applyNumberFormat="1" applyFont="1" applyFill="1" applyBorder="1" applyAlignment="1" applyProtection="1">
      <alignment horizontal="center" vertical="center" wrapText="1"/>
      <protection locked="0"/>
    </xf>
    <xf numFmtId="0" fontId="33" fillId="2" borderId="3" xfId="0" applyFont="1" applyFill="1" applyBorder="1" applyAlignment="1">
      <alignment horizontal="center"/>
    </xf>
    <xf numFmtId="49" fontId="14" fillId="2" borderId="3" xfId="0" applyNumberFormat="1" applyFont="1" applyFill="1" applyBorder="1" applyAlignment="1">
      <alignment horizontal="left" vertical="center" wrapText="1"/>
    </xf>
    <xf numFmtId="0" fontId="25" fillId="2" borderId="3" xfId="6" applyFont="1" applyFill="1" applyBorder="1" applyAlignment="1">
      <alignment horizontal="center" vertical="center" wrapText="1"/>
    </xf>
    <xf numFmtId="49" fontId="19" fillId="2" borderId="5" xfId="0" applyNumberFormat="1" applyFont="1" applyFill="1" applyBorder="1" applyAlignment="1">
      <alignment horizontal="left" vertical="center" wrapText="1"/>
    </xf>
    <xf numFmtId="1" fontId="15" fillId="2" borderId="3" xfId="0" applyNumberFormat="1" applyFont="1" applyFill="1" applyBorder="1" applyAlignment="1">
      <alignment horizontal="center" vertical="center" wrapText="1"/>
    </xf>
    <xf numFmtId="49" fontId="15" fillId="2" borderId="5" xfId="0" applyNumberFormat="1" applyFont="1" applyFill="1" applyBorder="1" applyAlignment="1">
      <alignment horizontal="left" vertical="center" wrapText="1"/>
    </xf>
    <xf numFmtId="0" fontId="19" fillId="2" borderId="3" xfId="0" applyFont="1" applyFill="1" applyBorder="1" applyAlignment="1">
      <alignment horizontal="center" vertical="center" wrapText="1"/>
    </xf>
    <xf numFmtId="0" fontId="19" fillId="2" borderId="4" xfId="0" applyNumberFormat="1" applyFont="1" applyFill="1" applyBorder="1" applyAlignment="1">
      <alignment horizontal="center" vertical="center"/>
    </xf>
    <xf numFmtId="0" fontId="19" fillId="2" borderId="5" xfId="0" applyNumberFormat="1" applyFont="1" applyFill="1" applyBorder="1" applyAlignment="1">
      <alignment horizontal="center" vertical="center"/>
    </xf>
    <xf numFmtId="0" fontId="19" fillId="2" borderId="6" xfId="0" applyNumberFormat="1" applyFont="1" applyFill="1" applyBorder="1" applyAlignment="1">
      <alignment horizontal="center" vertical="center"/>
    </xf>
    <xf numFmtId="0" fontId="19" fillId="2" borderId="7" xfId="0" applyFont="1" applyFill="1" applyBorder="1" applyAlignment="1" applyProtection="1">
      <alignment horizontal="left" vertical="center"/>
      <protection locked="0"/>
    </xf>
    <xf numFmtId="0" fontId="15" fillId="2" borderId="7" xfId="0" applyFont="1" applyFill="1" applyBorder="1" applyAlignment="1" applyProtection="1">
      <alignment horizontal="left" vertical="center"/>
      <protection locked="0"/>
    </xf>
    <xf numFmtId="0" fontId="15" fillId="2" borderId="2" xfId="0" applyFont="1" applyFill="1" applyBorder="1" applyAlignment="1" applyProtection="1">
      <alignment horizontal="left" vertical="center"/>
      <protection locked="0"/>
    </xf>
    <xf numFmtId="0" fontId="19" fillId="2" borderId="2" xfId="0" applyFont="1" applyFill="1" applyBorder="1" applyAlignment="1" applyProtection="1">
      <alignment horizontal="left" vertical="center"/>
      <protection locked="0"/>
    </xf>
    <xf numFmtId="0" fontId="43" fillId="2" borderId="3" xfId="0" applyFont="1" applyFill="1" applyBorder="1" applyAlignment="1" applyProtection="1">
      <alignment horizontal="left" vertical="center" wrapText="1"/>
      <protection locked="0"/>
    </xf>
    <xf numFmtId="0" fontId="28" fillId="2" borderId="7" xfId="0" applyFont="1" applyFill="1" applyBorder="1" applyAlignment="1" applyProtection="1">
      <alignment horizontal="left" vertical="center"/>
      <protection locked="0"/>
    </xf>
    <xf numFmtId="0" fontId="38" fillId="2" borderId="7" xfId="0" applyFont="1" applyFill="1" applyBorder="1" applyAlignment="1" applyProtection="1">
      <alignment horizontal="left" vertical="center"/>
      <protection locked="0"/>
    </xf>
    <xf numFmtId="0" fontId="38" fillId="2" borderId="2" xfId="0" applyFont="1" applyFill="1" applyBorder="1" applyAlignment="1" applyProtection="1">
      <alignment horizontal="left" vertical="center"/>
      <protection locked="0"/>
    </xf>
    <xf numFmtId="0" fontId="28" fillId="2" borderId="2" xfId="0" applyFont="1" applyFill="1" applyBorder="1" applyAlignment="1" applyProtection="1">
      <alignment horizontal="left" vertical="center"/>
      <protection locked="0"/>
    </xf>
    <xf numFmtId="0" fontId="19" fillId="2" borderId="7" xfId="0" applyFont="1" applyFill="1" applyBorder="1" applyAlignment="1">
      <alignment horizontal="left" vertical="center" wrapText="1"/>
    </xf>
    <xf numFmtId="0" fontId="17" fillId="2" borderId="7" xfId="0" applyFont="1" applyFill="1" applyBorder="1" applyAlignment="1" applyProtection="1">
      <alignment horizontal="left" vertical="center"/>
      <protection locked="0"/>
    </xf>
    <xf numFmtId="0" fontId="17" fillId="2" borderId="2" xfId="0" applyFont="1" applyFill="1" applyBorder="1" applyAlignment="1" applyProtection="1">
      <alignment horizontal="left" vertical="center"/>
      <protection locked="0"/>
    </xf>
    <xf numFmtId="0" fontId="19" fillId="2" borderId="7" xfId="0" applyFont="1" applyFill="1" applyBorder="1" applyAlignment="1" applyProtection="1">
      <alignment vertical="center"/>
      <protection locked="0"/>
    </xf>
    <xf numFmtId="0" fontId="15" fillId="2" borderId="7" xfId="0" applyFont="1" applyFill="1" applyBorder="1" applyAlignment="1" applyProtection="1">
      <alignment vertical="center"/>
      <protection locked="0"/>
    </xf>
    <xf numFmtId="0" fontId="15" fillId="2" borderId="2" xfId="0" applyFont="1" applyFill="1" applyBorder="1" applyAlignment="1" applyProtection="1">
      <alignment vertical="center"/>
      <protection locked="0"/>
    </xf>
    <xf numFmtId="0" fontId="19" fillId="2" borderId="2" xfId="0" applyFont="1" applyFill="1" applyBorder="1" applyAlignment="1" applyProtection="1">
      <alignment vertical="center"/>
      <protection locked="0"/>
    </xf>
    <xf numFmtId="0" fontId="29" fillId="2" borderId="0" xfId="0" applyNumberFormat="1" applyFont="1" applyFill="1" applyBorder="1" applyAlignment="1">
      <alignment horizontal="center" vertical="center" wrapText="1"/>
    </xf>
    <xf numFmtId="0" fontId="29" fillId="2" borderId="0" xfId="0" applyNumberFormat="1" applyFont="1" applyFill="1" applyBorder="1" applyAlignment="1">
      <alignment horizontal="left" vertical="center" wrapText="1"/>
    </xf>
    <xf numFmtId="0" fontId="29" fillId="2" borderId="0" xfId="0" applyNumberFormat="1" applyFont="1" applyFill="1" applyAlignment="1">
      <alignment horizontal="center" vertical="center" wrapText="1"/>
    </xf>
    <xf numFmtId="0" fontId="15" fillId="2" borderId="0" xfId="0" applyNumberFormat="1" applyFont="1" applyFill="1" applyAlignment="1">
      <alignment horizontal="center" vertical="center" wrapText="1"/>
    </xf>
    <xf numFmtId="0" fontId="19" fillId="2" borderId="0" xfId="0" applyNumberFormat="1" applyFont="1" applyFill="1" applyAlignment="1">
      <alignment horizontal="center" vertical="center" wrapText="1"/>
    </xf>
    <xf numFmtId="0" fontId="30" fillId="2" borderId="7" xfId="0" applyFont="1" applyFill="1" applyBorder="1" applyAlignment="1" applyProtection="1">
      <alignment horizontal="left" vertical="center"/>
      <protection locked="0"/>
    </xf>
    <xf numFmtId="0" fontId="43" fillId="2" borderId="7" xfId="0" applyFont="1" applyFill="1" applyBorder="1" applyAlignment="1" applyProtection="1">
      <alignment horizontal="left" vertical="center"/>
      <protection locked="0"/>
    </xf>
    <xf numFmtId="0" fontId="43" fillId="2" borderId="2" xfId="0" applyFont="1" applyFill="1" applyBorder="1" applyAlignment="1" applyProtection="1">
      <alignment horizontal="left" vertical="center"/>
      <protection locked="0"/>
    </xf>
    <xf numFmtId="0" fontId="30" fillId="2" borderId="2" xfId="0" applyFont="1" applyFill="1" applyBorder="1" applyAlignment="1" applyProtection="1">
      <alignment horizontal="left" vertical="center"/>
      <protection locked="0"/>
    </xf>
    <xf numFmtId="0" fontId="23" fillId="2" borderId="10" xfId="0" applyFont="1" applyFill="1" applyBorder="1" applyAlignment="1">
      <alignment horizontal="center" vertical="center" wrapText="1"/>
    </xf>
    <xf numFmtId="0" fontId="23" fillId="2" borderId="14"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15"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2" xfId="0" applyFont="1" applyFill="1" applyBorder="1" applyAlignment="1">
      <alignment horizontal="center" vertical="center" wrapText="1"/>
    </xf>
    <xf numFmtId="0" fontId="23" fillId="2" borderId="9"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9" fillId="2" borderId="4" xfId="0" applyFont="1" applyFill="1" applyBorder="1" applyAlignment="1">
      <alignment horizontal="center" vertical="center" textRotation="90" wrapText="1"/>
    </xf>
    <xf numFmtId="0" fontId="29" fillId="2" borderId="5" xfId="0" applyFont="1" applyFill="1" applyBorder="1" applyAlignment="1">
      <alignment horizontal="center" vertical="center" textRotation="90" wrapText="1"/>
    </xf>
    <xf numFmtId="0" fontId="29" fillId="2" borderId="6" xfId="0" applyFont="1" applyFill="1" applyBorder="1" applyAlignment="1">
      <alignment horizontal="center" vertical="center" textRotation="90" wrapText="1"/>
    </xf>
    <xf numFmtId="0" fontId="47" fillId="2" borderId="3" xfId="0" applyFont="1" applyFill="1" applyBorder="1" applyAlignment="1">
      <alignment horizontal="center" vertical="center"/>
    </xf>
    <xf numFmtId="9" fontId="47" fillId="2" borderId="3" xfId="0" applyNumberFormat="1" applyFont="1" applyFill="1" applyBorder="1" applyAlignment="1">
      <alignment horizontal="center" vertical="center"/>
    </xf>
    <xf numFmtId="173" fontId="48" fillId="2" borderId="3" xfId="0" applyNumberFormat="1" applyFont="1" applyFill="1" applyBorder="1" applyAlignment="1">
      <alignment horizontal="center" vertical="center" wrapText="1"/>
    </xf>
    <xf numFmtId="0" fontId="45" fillId="2" borderId="6" xfId="0" applyFont="1" applyFill="1" applyBorder="1" applyAlignment="1" applyProtection="1">
      <alignment horizontal="left" vertical="center"/>
      <protection locked="0"/>
    </xf>
    <xf numFmtId="0" fontId="45" fillId="2" borderId="3" xfId="0" applyFont="1" applyFill="1" applyBorder="1" applyAlignment="1" applyProtection="1">
      <alignment horizontal="left" vertical="center" wrapText="1"/>
      <protection locked="0"/>
    </xf>
    <xf numFmtId="0" fontId="45" fillId="2" borderId="7" xfId="6" applyFont="1" applyFill="1" applyBorder="1" applyAlignment="1" applyProtection="1">
      <alignment horizontal="left" vertical="center"/>
      <protection locked="0"/>
    </xf>
    <xf numFmtId="0" fontId="45" fillId="2" borderId="8" xfId="6" applyFont="1" applyFill="1" applyBorder="1" applyAlignment="1" applyProtection="1">
      <alignment horizontal="left" vertical="center"/>
      <protection locked="0"/>
    </xf>
    <xf numFmtId="1" fontId="29" fillId="2" borderId="6" xfId="0" applyNumberFormat="1" applyFont="1" applyFill="1" applyBorder="1" applyAlignment="1">
      <alignment horizontal="center" vertical="center" wrapText="1"/>
    </xf>
  </cellXfs>
  <cellStyles count="32">
    <cellStyle name="Currency 3" xfId="1" xr:uid="{00000000-0005-0000-0000-000000000000}"/>
    <cellStyle name="Header1" xfId="2" xr:uid="{00000000-0005-0000-0000-000001000000}"/>
    <cellStyle name="Header2" xfId="3" xr:uid="{00000000-0005-0000-0000-000002000000}"/>
    <cellStyle name="Hyperlink" xfId="30" builtinId="8"/>
    <cellStyle name="Normal" xfId="0" builtinId="0"/>
    <cellStyle name="Normal 2" xfId="4" xr:uid="{00000000-0005-0000-0000-000005000000}"/>
    <cellStyle name="Normal 3" xfId="5" xr:uid="{00000000-0005-0000-0000-000006000000}"/>
    <cellStyle name="Normal 4" xfId="6" xr:uid="{00000000-0005-0000-0000-000007000000}"/>
    <cellStyle name="Normal 4 2" xfId="7" xr:uid="{00000000-0005-0000-0000-000008000000}"/>
    <cellStyle name="Normal 4 3" xfId="8" xr:uid="{00000000-0005-0000-0000-000009000000}"/>
    <cellStyle name="Normal 6" xfId="9" xr:uid="{00000000-0005-0000-0000-00000A000000}"/>
    <cellStyle name="Percent" xfId="31" builtinId="5"/>
    <cellStyle name="Percent 2" xfId="11" xr:uid="{00000000-0005-0000-0000-00000C000000}"/>
    <cellStyle name="Percent 3" xfId="12" xr:uid="{00000000-0005-0000-0000-00000D000000}"/>
    <cellStyle name="Percent 4" xfId="13" xr:uid="{00000000-0005-0000-0000-00000E000000}"/>
    <cellStyle name="Percent 5" xfId="10" xr:uid="{00000000-0005-0000-0000-00000F000000}"/>
    <cellStyle name="똿뗦먛귟 [0.00]_PRODUCT DETAIL Q1" xfId="14" xr:uid="{00000000-0005-0000-0000-000010000000}"/>
    <cellStyle name="똿뗦먛귟_PRODUCT DETAIL Q1" xfId="15" xr:uid="{00000000-0005-0000-0000-000011000000}"/>
    <cellStyle name="믅됞 [0.00]_PRODUCT DETAIL Q1" xfId="16" xr:uid="{00000000-0005-0000-0000-000012000000}"/>
    <cellStyle name="믅됞_PRODUCT DETAIL Q1" xfId="17" xr:uid="{00000000-0005-0000-0000-000013000000}"/>
    <cellStyle name="백분율_95" xfId="18" xr:uid="{00000000-0005-0000-0000-000014000000}"/>
    <cellStyle name="뷭?_BOOKSHIP" xfId="19" xr:uid="{00000000-0005-0000-0000-000015000000}"/>
    <cellStyle name="콤마 [0]_1202" xfId="23" xr:uid="{00000000-0005-0000-0000-000016000000}"/>
    <cellStyle name="콤마_1202" xfId="24" xr:uid="{00000000-0005-0000-0000-000017000000}"/>
    <cellStyle name="통화 [0]_1202" xfId="25" xr:uid="{00000000-0005-0000-0000-000018000000}"/>
    <cellStyle name="통화_1202" xfId="26" xr:uid="{00000000-0005-0000-0000-000019000000}"/>
    <cellStyle name="표준_(정보부문)월별인원계획" xfId="27" xr:uid="{00000000-0005-0000-0000-00001A000000}"/>
    <cellStyle name="一般_Book1" xfId="20" xr:uid="{00000000-0005-0000-0000-00001B000000}"/>
    <cellStyle name="千分位[0]_Book1" xfId="21" xr:uid="{00000000-0005-0000-0000-00001C000000}"/>
    <cellStyle name="千分位_Book1" xfId="22" xr:uid="{00000000-0005-0000-0000-00001D000000}"/>
    <cellStyle name="貨幣 [0]_Book1" xfId="28" xr:uid="{00000000-0005-0000-0000-00001E000000}"/>
    <cellStyle name="貨幣_Book1" xfId="29" xr:uid="{00000000-0005-0000-0000-00001F000000}"/>
  </cellStyles>
  <dxfs count="0"/>
  <tableStyles count="0" defaultTableStyle="TableStyleMedium2" defaultPivotStyle="PivotStyleLight16"/>
  <colors>
    <mruColors>
      <color rgb="FFFFFFCC"/>
      <color rgb="FFFFCCCC"/>
      <color rgb="FFFFFF00"/>
      <color rgb="FF66FFFF"/>
      <color rgb="FF00FF00"/>
      <color rgb="FFFF9900"/>
      <color rgb="FFFFFF99"/>
      <color rgb="FFFFCC66"/>
      <color rgb="FFCCFF33"/>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Documents/Zalo%20Received%20Files/LINH%20TINH/nh&#7841;c,%20video/nh&#7841;c%20ch&#7911;%20&#273;i&#7875;m%20PTGT.mp3" TargetMode="External"/><Relationship Id="rId13" Type="http://schemas.openxmlformats.org/officeDocument/2006/relationships/printerSettings" Target="../printerSettings/printerSettings1.bin"/><Relationship Id="rId3" Type="http://schemas.openxmlformats.org/officeDocument/2006/relationships/hyperlink" Target="..\Documents\Zalo%20Received%20Files\LINH%20TINH\nh&#7841;c,%20video\TDS%20C&#272;BT.mp3" TargetMode="External"/><Relationship Id="rId7" Type="http://schemas.openxmlformats.org/officeDocument/2006/relationships/hyperlink" Target="../Documents/Zalo%20Received%20Files/LINH%20TINH/nh&#7841;c,%20video/nh&#7841;c%20ch&#7911;%20&#273;i&#7875;m%20th&#7921;c%20v&#7853;t.mp3" TargetMode="External"/><Relationship Id="rId12" Type="http://schemas.openxmlformats.org/officeDocument/2006/relationships/hyperlink" Target="../Documents/Zalo%20Received%20Files/LINH%20TINH/nh&#7841;c,%20video/NH&#7840;C%20B&#192;I%20T&#7852;P%20PTC.mp3" TargetMode="External"/><Relationship Id="rId2" Type="http://schemas.openxmlformats.org/officeDocument/2006/relationships/hyperlink" Target="../Documents/Zalo%20Received%20Files/LINH%20TINH/nh&#7841;c,%20video/TDS%20C&#272;%20TMN.mp3" TargetMode="External"/><Relationship Id="rId1" Type="http://schemas.openxmlformats.org/officeDocument/2006/relationships/hyperlink" Target="https://drive.google.com/file/d/1yR4QZ2NmYgY9q430t8Y4A1k2zy8kvETM/view?usp=sharing" TargetMode="External"/><Relationship Id="rId6" Type="http://schemas.openxmlformats.org/officeDocument/2006/relationships/hyperlink" Target="../Documents/Zalo%20Received%20Files/LINH%20TINH/nh&#7841;c,%20video/TDS%20C&#272;%20NGHE&#770;&#768;%20NGHIE&#803;&#770;P.mp3" TargetMode="External"/><Relationship Id="rId11" Type="http://schemas.openxmlformats.org/officeDocument/2006/relationships/hyperlink" Target="../Documents/Zalo%20Received%20Files/LINH%20TINH/nh&#7841;c,%20video/NH&#7840;C%20B&#192;I%20T&#7852;P%20PTC.mp3" TargetMode="External"/><Relationship Id="rId5" Type="http://schemas.openxmlformats.org/officeDocument/2006/relationships/hyperlink" Target="../Documents/Zalo%20Received%20Files/LINH%20TINH/nh&#7841;c,%20video/nh&#7841;c%20ch&#7911;%20&#273;i&#7875;m%20&#273;&#7897;ng%20v&#7853;t.mp3" TargetMode="External"/><Relationship Id="rId10" Type="http://schemas.openxmlformats.org/officeDocument/2006/relationships/hyperlink" Target="../Documents/Zalo%20Received%20Files/LINH%20TINH/nh&#7841;c,%20video/NH&#7840;C%20B&#192;I%20T&#7852;P%20PTC.mp3" TargetMode="External"/><Relationship Id="rId4" Type="http://schemas.openxmlformats.org/officeDocument/2006/relationships/hyperlink" Target="../Documents/Zalo%20Received%20Files/LINH%20TINH/nh&#7841;c,%20video/TDSC&#272;%20GIA%20&#272;I&#768;NH.mp3" TargetMode="External"/><Relationship Id="rId9" Type="http://schemas.openxmlformats.org/officeDocument/2006/relationships/hyperlink" Target="../Documents/Zalo%20Received%20Files/LINH%20TINH/nh&#7841;c,%20video/TDS%20CHU&#7848;N%20C&#272;%20HTTN.mp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D788"/>
  <sheetViews>
    <sheetView tabSelected="1" topLeftCell="B1" zoomScale="60" zoomScaleNormal="60" zoomScaleSheetLayoutView="78" workbookViewId="0">
      <pane xSplit="6" ySplit="5" topLeftCell="H259" activePane="bottomRight" state="frozen"/>
      <selection activeCell="B1" sqref="B1"/>
      <selection pane="topRight" activeCell="H1" sqref="H1"/>
      <selection pane="bottomLeft" activeCell="B6" sqref="B6"/>
      <selection pane="bottomRight" activeCell="H261" sqref="H261"/>
    </sheetView>
  </sheetViews>
  <sheetFormatPr defaultRowHeight="18.75"/>
  <cols>
    <col min="1" max="1" width="6.42578125" style="10" hidden="1" customWidth="1"/>
    <col min="2" max="2" width="5.7109375" style="395" customWidth="1"/>
    <col min="3" max="3" width="20.42578125" style="246" customWidth="1"/>
    <col min="4" max="4" width="7.7109375" style="359" customWidth="1"/>
    <col min="5" max="5" width="27.7109375" style="246" hidden="1" customWidth="1"/>
    <col min="6" max="6" width="9.5703125" style="359" hidden="1" customWidth="1"/>
    <col min="7" max="7" width="5.42578125" style="359" customWidth="1"/>
    <col min="8" max="9" width="20.28515625" style="359" customWidth="1"/>
    <col min="10" max="10" width="8" style="359" customWidth="1"/>
    <col min="11" max="11" width="6.28515625" style="231" customWidth="1"/>
    <col min="12" max="12" width="5.42578125" style="231" customWidth="1"/>
    <col min="13" max="13" width="8" style="1" hidden="1" customWidth="1"/>
    <col min="14" max="14" width="12.28515625" style="1" hidden="1" customWidth="1"/>
    <col min="15" max="15" width="9.42578125" style="10" hidden="1" customWidth="1"/>
    <col min="16" max="16" width="8.42578125" style="24" hidden="1" customWidth="1"/>
    <col min="17" max="17" width="7.7109375" style="24" hidden="1" customWidth="1"/>
    <col min="18" max="19" width="7.7109375" style="247" hidden="1" customWidth="1"/>
    <col min="20" max="27" width="7.7109375" style="2" hidden="1" customWidth="1"/>
    <col min="28" max="30" width="9.85546875" style="24" hidden="1" customWidth="1"/>
    <col min="31" max="55" width="4.5703125" style="2" hidden="1" customWidth="1"/>
    <col min="56" max="56" width="5.85546875" style="2" hidden="1" customWidth="1"/>
    <col min="57" max="58" width="5.140625" style="2" hidden="1" customWidth="1"/>
    <col min="59" max="62" width="4.5703125" style="2" hidden="1" customWidth="1"/>
    <col min="63" max="63" width="10.42578125" style="2" hidden="1" customWidth="1"/>
    <col min="64" max="64" width="10.28515625" style="2" hidden="1" customWidth="1"/>
    <col min="65" max="68" width="8.140625" style="247" hidden="1" customWidth="1"/>
    <col min="69" max="88" width="4.5703125" style="2" hidden="1" customWidth="1"/>
    <col min="89" max="89" width="4.7109375" style="2" hidden="1" customWidth="1"/>
    <col min="90" max="97" width="6.42578125" style="2" hidden="1" customWidth="1"/>
    <col min="98" max="98" width="11.140625" style="2" hidden="1" customWidth="1"/>
    <col min="99" max="99" width="12" style="2" hidden="1" customWidth="1"/>
    <col min="100" max="102" width="7.140625" style="247" customWidth="1"/>
    <col min="103" max="115" width="4.7109375" style="2" hidden="1" customWidth="1"/>
    <col min="116" max="116" width="7.85546875" style="2" hidden="1" customWidth="1"/>
    <col min="117" max="117" width="6.85546875" style="359" customWidth="1"/>
    <col min="118" max="205" width="9.140625" style="359"/>
    <col min="206" max="206" width="20.140625" style="359" customWidth="1"/>
    <col min="207" max="207" width="4.28515625" style="359" customWidth="1"/>
    <col min="208" max="208" width="39" style="359" customWidth="1"/>
    <col min="209" max="209" width="53.5703125" style="359" customWidth="1"/>
    <col min="210" max="213" width="7.7109375" style="359" customWidth="1"/>
    <col min="214" max="214" width="10" style="359" customWidth="1"/>
    <col min="215" max="216" width="9.28515625" style="359" customWidth="1"/>
    <col min="217" max="217" width="8" style="359" customWidth="1"/>
    <col min="218" max="461" width="9.140625" style="359"/>
    <col min="462" max="462" width="20.140625" style="359" customWidth="1"/>
    <col min="463" max="463" width="4.28515625" style="359" customWidth="1"/>
    <col min="464" max="464" width="39" style="359" customWidth="1"/>
    <col min="465" max="465" width="53.5703125" style="359" customWidth="1"/>
    <col min="466" max="469" width="7.7109375" style="359" customWidth="1"/>
    <col min="470" max="470" width="10" style="359" customWidth="1"/>
    <col min="471" max="472" width="9.28515625" style="359" customWidth="1"/>
    <col min="473" max="473" width="8" style="359" customWidth="1"/>
    <col min="474" max="717" width="9.140625" style="359"/>
    <col min="718" max="718" width="20.140625" style="359" customWidth="1"/>
    <col min="719" max="719" width="4.28515625" style="359" customWidth="1"/>
    <col min="720" max="720" width="39" style="359" customWidth="1"/>
    <col min="721" max="721" width="53.5703125" style="359" customWidth="1"/>
    <col min="722" max="725" width="7.7109375" style="359" customWidth="1"/>
    <col min="726" max="726" width="10" style="359" customWidth="1"/>
    <col min="727" max="728" width="9.28515625" style="359" customWidth="1"/>
    <col min="729" max="729" width="8" style="359" customWidth="1"/>
    <col min="730" max="973" width="9.140625" style="359"/>
    <col min="974" max="974" width="20.140625" style="359" customWidth="1"/>
    <col min="975" max="975" width="4.28515625" style="359" customWidth="1"/>
    <col min="976" max="976" width="39" style="359" customWidth="1"/>
    <col min="977" max="977" width="53.5703125" style="359" customWidth="1"/>
    <col min="978" max="981" width="7.7109375" style="359" customWidth="1"/>
    <col min="982" max="982" width="10" style="359" customWidth="1"/>
    <col min="983" max="984" width="9.28515625" style="359" customWidth="1"/>
    <col min="985" max="985" width="8" style="359" customWidth="1"/>
    <col min="986" max="1229" width="9.140625" style="359"/>
    <col min="1230" max="1230" width="20.140625" style="359" customWidth="1"/>
    <col min="1231" max="1231" width="4.28515625" style="359" customWidth="1"/>
    <col min="1232" max="1232" width="39" style="359" customWidth="1"/>
    <col min="1233" max="1233" width="53.5703125" style="359" customWidth="1"/>
    <col min="1234" max="1237" width="7.7109375" style="359" customWidth="1"/>
    <col min="1238" max="1238" width="10" style="359" customWidth="1"/>
    <col min="1239" max="1240" width="9.28515625" style="359" customWidth="1"/>
    <col min="1241" max="1241" width="8" style="359" customWidth="1"/>
    <col min="1242" max="1485" width="9.140625" style="359"/>
    <col min="1486" max="1486" width="20.140625" style="359" customWidth="1"/>
    <col min="1487" max="1487" width="4.28515625" style="359" customWidth="1"/>
    <col min="1488" max="1488" width="39" style="359" customWidth="1"/>
    <col min="1489" max="1489" width="53.5703125" style="359" customWidth="1"/>
    <col min="1490" max="1493" width="7.7109375" style="359" customWidth="1"/>
    <col min="1494" max="1494" width="10" style="359" customWidth="1"/>
    <col min="1495" max="1496" width="9.28515625" style="359" customWidth="1"/>
    <col min="1497" max="1497" width="8" style="359" customWidth="1"/>
    <col min="1498" max="1741" width="9.140625" style="359"/>
    <col min="1742" max="1742" width="20.140625" style="359" customWidth="1"/>
    <col min="1743" max="1743" width="4.28515625" style="359" customWidth="1"/>
    <col min="1744" max="1744" width="39" style="359" customWidth="1"/>
    <col min="1745" max="1745" width="53.5703125" style="359" customWidth="1"/>
    <col min="1746" max="1749" width="7.7109375" style="359" customWidth="1"/>
    <col min="1750" max="1750" width="10" style="359" customWidth="1"/>
    <col min="1751" max="1752" width="9.28515625" style="359" customWidth="1"/>
    <col min="1753" max="1753" width="8" style="359" customWidth="1"/>
    <col min="1754" max="1997" width="9.140625" style="359"/>
    <col min="1998" max="1998" width="20.140625" style="359" customWidth="1"/>
    <col min="1999" max="1999" width="4.28515625" style="359" customWidth="1"/>
    <col min="2000" max="2000" width="39" style="359" customWidth="1"/>
    <col min="2001" max="2001" width="53.5703125" style="359" customWidth="1"/>
    <col min="2002" max="2005" width="7.7109375" style="359" customWidth="1"/>
    <col min="2006" max="2006" width="10" style="359" customWidth="1"/>
    <col min="2007" max="2008" width="9.28515625" style="359" customWidth="1"/>
    <col min="2009" max="2009" width="8" style="359" customWidth="1"/>
    <col min="2010" max="2253" width="9.140625" style="359"/>
    <col min="2254" max="2254" width="20.140625" style="359" customWidth="1"/>
    <col min="2255" max="2255" width="4.28515625" style="359" customWidth="1"/>
    <col min="2256" max="2256" width="39" style="359" customWidth="1"/>
    <col min="2257" max="2257" width="53.5703125" style="359" customWidth="1"/>
    <col min="2258" max="2261" width="7.7109375" style="359" customWidth="1"/>
    <col min="2262" max="2262" width="10" style="359" customWidth="1"/>
    <col min="2263" max="2264" width="9.28515625" style="359" customWidth="1"/>
    <col min="2265" max="2265" width="8" style="359" customWidth="1"/>
    <col min="2266" max="2509" width="9.140625" style="359"/>
    <col min="2510" max="2510" width="20.140625" style="359" customWidth="1"/>
    <col min="2511" max="2511" width="4.28515625" style="359" customWidth="1"/>
    <col min="2512" max="2512" width="39" style="359" customWidth="1"/>
    <col min="2513" max="2513" width="53.5703125" style="359" customWidth="1"/>
    <col min="2514" max="2517" width="7.7109375" style="359" customWidth="1"/>
    <col min="2518" max="2518" width="10" style="359" customWidth="1"/>
    <col min="2519" max="2520" width="9.28515625" style="359" customWidth="1"/>
    <col min="2521" max="2521" width="8" style="359" customWidth="1"/>
    <col min="2522" max="2765" width="9.140625" style="359"/>
    <col min="2766" max="2766" width="20.140625" style="359" customWidth="1"/>
    <col min="2767" max="2767" width="4.28515625" style="359" customWidth="1"/>
    <col min="2768" max="2768" width="39" style="359" customWidth="1"/>
    <col min="2769" max="2769" width="53.5703125" style="359" customWidth="1"/>
    <col min="2770" max="2773" width="7.7109375" style="359" customWidth="1"/>
    <col min="2774" max="2774" width="10" style="359" customWidth="1"/>
    <col min="2775" max="2776" width="9.28515625" style="359" customWidth="1"/>
    <col min="2777" max="2777" width="8" style="359" customWidth="1"/>
    <col min="2778" max="3021" width="9.140625" style="359"/>
    <col min="3022" max="3022" width="20.140625" style="359" customWidth="1"/>
    <col min="3023" max="3023" width="4.28515625" style="359" customWidth="1"/>
    <col min="3024" max="3024" width="39" style="359" customWidth="1"/>
    <col min="3025" max="3025" width="53.5703125" style="359" customWidth="1"/>
    <col min="3026" max="3029" width="7.7109375" style="359" customWidth="1"/>
    <col min="3030" max="3030" width="10" style="359" customWidth="1"/>
    <col min="3031" max="3032" width="9.28515625" style="359" customWidth="1"/>
    <col min="3033" max="3033" width="8" style="359" customWidth="1"/>
    <col min="3034" max="3277" width="9.140625" style="359"/>
    <col min="3278" max="3278" width="20.140625" style="359" customWidth="1"/>
    <col min="3279" max="3279" width="4.28515625" style="359" customWidth="1"/>
    <col min="3280" max="3280" width="39" style="359" customWidth="1"/>
    <col min="3281" max="3281" width="53.5703125" style="359" customWidth="1"/>
    <col min="3282" max="3285" width="7.7109375" style="359" customWidth="1"/>
    <col min="3286" max="3286" width="10" style="359" customWidth="1"/>
    <col min="3287" max="3288" width="9.28515625" style="359" customWidth="1"/>
    <col min="3289" max="3289" width="8" style="359" customWidth="1"/>
    <col min="3290" max="3533" width="9.140625" style="359"/>
    <col min="3534" max="3534" width="20.140625" style="359" customWidth="1"/>
    <col min="3535" max="3535" width="4.28515625" style="359" customWidth="1"/>
    <col min="3536" max="3536" width="39" style="359" customWidth="1"/>
    <col min="3537" max="3537" width="53.5703125" style="359" customWidth="1"/>
    <col min="3538" max="3541" width="7.7109375" style="359" customWidth="1"/>
    <col min="3542" max="3542" width="10" style="359" customWidth="1"/>
    <col min="3543" max="3544" width="9.28515625" style="359" customWidth="1"/>
    <col min="3545" max="3545" width="8" style="359" customWidth="1"/>
    <col min="3546" max="3789" width="9.140625" style="359"/>
    <col min="3790" max="3790" width="20.140625" style="359" customWidth="1"/>
    <col min="3791" max="3791" width="4.28515625" style="359" customWidth="1"/>
    <col min="3792" max="3792" width="39" style="359" customWidth="1"/>
    <col min="3793" max="3793" width="53.5703125" style="359" customWidth="1"/>
    <col min="3794" max="3797" width="7.7109375" style="359" customWidth="1"/>
    <col min="3798" max="3798" width="10" style="359" customWidth="1"/>
    <col min="3799" max="3800" width="9.28515625" style="359" customWidth="1"/>
    <col min="3801" max="3801" width="8" style="359" customWidth="1"/>
    <col min="3802" max="4045" width="9.140625" style="359"/>
    <col min="4046" max="4046" width="20.140625" style="359" customWidth="1"/>
    <col min="4047" max="4047" width="4.28515625" style="359" customWidth="1"/>
    <col min="4048" max="4048" width="39" style="359" customWidth="1"/>
    <col min="4049" max="4049" width="53.5703125" style="359" customWidth="1"/>
    <col min="4050" max="4053" width="7.7109375" style="359" customWidth="1"/>
    <col min="4054" max="4054" width="10" style="359" customWidth="1"/>
    <col min="4055" max="4056" width="9.28515625" style="359" customWidth="1"/>
    <col min="4057" max="4057" width="8" style="359" customWidth="1"/>
    <col min="4058" max="4301" width="9.140625" style="359"/>
    <col min="4302" max="4302" width="20.140625" style="359" customWidth="1"/>
    <col min="4303" max="4303" width="4.28515625" style="359" customWidth="1"/>
    <col min="4304" max="4304" width="39" style="359" customWidth="1"/>
    <col min="4305" max="4305" width="53.5703125" style="359" customWidth="1"/>
    <col min="4306" max="4309" width="7.7109375" style="359" customWidth="1"/>
    <col min="4310" max="4310" width="10" style="359" customWidth="1"/>
    <col min="4311" max="4312" width="9.28515625" style="359" customWidth="1"/>
    <col min="4313" max="4313" width="8" style="359" customWidth="1"/>
    <col min="4314" max="4557" width="9.140625" style="359"/>
    <col min="4558" max="4558" width="20.140625" style="359" customWidth="1"/>
    <col min="4559" max="4559" width="4.28515625" style="359" customWidth="1"/>
    <col min="4560" max="4560" width="39" style="359" customWidth="1"/>
    <col min="4561" max="4561" width="53.5703125" style="359" customWidth="1"/>
    <col min="4562" max="4565" width="7.7109375" style="359" customWidth="1"/>
    <col min="4566" max="4566" width="10" style="359" customWidth="1"/>
    <col min="4567" max="4568" width="9.28515625" style="359" customWidth="1"/>
    <col min="4569" max="4569" width="8" style="359" customWidth="1"/>
    <col min="4570" max="4813" width="9.140625" style="359"/>
    <col min="4814" max="4814" width="20.140625" style="359" customWidth="1"/>
    <col min="4815" max="4815" width="4.28515625" style="359" customWidth="1"/>
    <col min="4816" max="4816" width="39" style="359" customWidth="1"/>
    <col min="4817" max="4817" width="53.5703125" style="359" customWidth="1"/>
    <col min="4818" max="4821" width="7.7109375" style="359" customWidth="1"/>
    <col min="4822" max="4822" width="10" style="359" customWidth="1"/>
    <col min="4823" max="4824" width="9.28515625" style="359" customWidth="1"/>
    <col min="4825" max="4825" width="8" style="359" customWidth="1"/>
    <col min="4826" max="5069" width="9.140625" style="359"/>
    <col min="5070" max="5070" width="20.140625" style="359" customWidth="1"/>
    <col min="5071" max="5071" width="4.28515625" style="359" customWidth="1"/>
    <col min="5072" max="5072" width="39" style="359" customWidth="1"/>
    <col min="5073" max="5073" width="53.5703125" style="359" customWidth="1"/>
    <col min="5074" max="5077" width="7.7109375" style="359" customWidth="1"/>
    <col min="5078" max="5078" width="10" style="359" customWidth="1"/>
    <col min="5079" max="5080" width="9.28515625" style="359" customWidth="1"/>
    <col min="5081" max="5081" width="8" style="359" customWidth="1"/>
    <col min="5082" max="5325" width="9.140625" style="359"/>
    <col min="5326" max="5326" width="20.140625" style="359" customWidth="1"/>
    <col min="5327" max="5327" width="4.28515625" style="359" customWidth="1"/>
    <col min="5328" max="5328" width="39" style="359" customWidth="1"/>
    <col min="5329" max="5329" width="53.5703125" style="359" customWidth="1"/>
    <col min="5330" max="5333" width="7.7109375" style="359" customWidth="1"/>
    <col min="5334" max="5334" width="10" style="359" customWidth="1"/>
    <col min="5335" max="5336" width="9.28515625" style="359" customWidth="1"/>
    <col min="5337" max="5337" width="8" style="359" customWidth="1"/>
    <col min="5338" max="5581" width="9.140625" style="359"/>
    <col min="5582" max="5582" width="20.140625" style="359" customWidth="1"/>
    <col min="5583" max="5583" width="4.28515625" style="359" customWidth="1"/>
    <col min="5584" max="5584" width="39" style="359" customWidth="1"/>
    <col min="5585" max="5585" width="53.5703125" style="359" customWidth="1"/>
    <col min="5586" max="5589" width="7.7109375" style="359" customWidth="1"/>
    <col min="5590" max="5590" width="10" style="359" customWidth="1"/>
    <col min="5591" max="5592" width="9.28515625" style="359" customWidth="1"/>
    <col min="5593" max="5593" width="8" style="359" customWidth="1"/>
    <col min="5594" max="5837" width="9.140625" style="359"/>
    <col min="5838" max="5838" width="20.140625" style="359" customWidth="1"/>
    <col min="5839" max="5839" width="4.28515625" style="359" customWidth="1"/>
    <col min="5840" max="5840" width="39" style="359" customWidth="1"/>
    <col min="5841" max="5841" width="53.5703125" style="359" customWidth="1"/>
    <col min="5842" max="5845" width="7.7109375" style="359" customWidth="1"/>
    <col min="5846" max="5846" width="10" style="359" customWidth="1"/>
    <col min="5847" max="5848" width="9.28515625" style="359" customWidth="1"/>
    <col min="5849" max="5849" width="8" style="359" customWidth="1"/>
    <col min="5850" max="6093" width="9.140625" style="359"/>
    <col min="6094" max="6094" width="20.140625" style="359" customWidth="1"/>
    <col min="6095" max="6095" width="4.28515625" style="359" customWidth="1"/>
    <col min="6096" max="6096" width="39" style="359" customWidth="1"/>
    <col min="6097" max="6097" width="53.5703125" style="359" customWidth="1"/>
    <col min="6098" max="6101" width="7.7109375" style="359" customWidth="1"/>
    <col min="6102" max="6102" width="10" style="359" customWidth="1"/>
    <col min="6103" max="6104" width="9.28515625" style="359" customWidth="1"/>
    <col min="6105" max="6105" width="8" style="359" customWidth="1"/>
    <col min="6106" max="6349" width="9.140625" style="359"/>
    <col min="6350" max="6350" width="20.140625" style="359" customWidth="1"/>
    <col min="6351" max="6351" width="4.28515625" style="359" customWidth="1"/>
    <col min="6352" max="6352" width="39" style="359" customWidth="1"/>
    <col min="6353" max="6353" width="53.5703125" style="359" customWidth="1"/>
    <col min="6354" max="6357" width="7.7109375" style="359" customWidth="1"/>
    <col min="6358" max="6358" width="10" style="359" customWidth="1"/>
    <col min="6359" max="6360" width="9.28515625" style="359" customWidth="1"/>
    <col min="6361" max="6361" width="8" style="359" customWidth="1"/>
    <col min="6362" max="6605" width="9.140625" style="359"/>
    <col min="6606" max="6606" width="20.140625" style="359" customWidth="1"/>
    <col min="6607" max="6607" width="4.28515625" style="359" customWidth="1"/>
    <col min="6608" max="6608" width="39" style="359" customWidth="1"/>
    <col min="6609" max="6609" width="53.5703125" style="359" customWidth="1"/>
    <col min="6610" max="6613" width="7.7109375" style="359" customWidth="1"/>
    <col min="6614" max="6614" width="10" style="359" customWidth="1"/>
    <col min="6615" max="6616" width="9.28515625" style="359" customWidth="1"/>
    <col min="6617" max="6617" width="8" style="359" customWidth="1"/>
    <col min="6618" max="6861" width="9.140625" style="359"/>
    <col min="6862" max="6862" width="20.140625" style="359" customWidth="1"/>
    <col min="6863" max="6863" width="4.28515625" style="359" customWidth="1"/>
    <col min="6864" max="6864" width="39" style="359" customWidth="1"/>
    <col min="6865" max="6865" width="53.5703125" style="359" customWidth="1"/>
    <col min="6866" max="6869" width="7.7109375" style="359" customWidth="1"/>
    <col min="6870" max="6870" width="10" style="359" customWidth="1"/>
    <col min="6871" max="6872" width="9.28515625" style="359" customWidth="1"/>
    <col min="6873" max="6873" width="8" style="359" customWidth="1"/>
    <col min="6874" max="7117" width="9.140625" style="359"/>
    <col min="7118" max="7118" width="20.140625" style="359" customWidth="1"/>
    <col min="7119" max="7119" width="4.28515625" style="359" customWidth="1"/>
    <col min="7120" max="7120" width="39" style="359" customWidth="1"/>
    <col min="7121" max="7121" width="53.5703125" style="359" customWidth="1"/>
    <col min="7122" max="7125" width="7.7109375" style="359" customWidth="1"/>
    <col min="7126" max="7126" width="10" style="359" customWidth="1"/>
    <col min="7127" max="7128" width="9.28515625" style="359" customWidth="1"/>
    <col min="7129" max="7129" width="8" style="359" customWidth="1"/>
    <col min="7130" max="7373" width="9.140625" style="359"/>
    <col min="7374" max="7374" width="20.140625" style="359" customWidth="1"/>
    <col min="7375" max="7375" width="4.28515625" style="359" customWidth="1"/>
    <col min="7376" max="7376" width="39" style="359" customWidth="1"/>
    <col min="7377" max="7377" width="53.5703125" style="359" customWidth="1"/>
    <col min="7378" max="7381" width="7.7109375" style="359" customWidth="1"/>
    <col min="7382" max="7382" width="10" style="359" customWidth="1"/>
    <col min="7383" max="7384" width="9.28515625" style="359" customWidth="1"/>
    <col min="7385" max="7385" width="8" style="359" customWidth="1"/>
    <col min="7386" max="7629" width="9.140625" style="359"/>
    <col min="7630" max="7630" width="20.140625" style="359" customWidth="1"/>
    <col min="7631" max="7631" width="4.28515625" style="359" customWidth="1"/>
    <col min="7632" max="7632" width="39" style="359" customWidth="1"/>
    <col min="7633" max="7633" width="53.5703125" style="359" customWidth="1"/>
    <col min="7634" max="7637" width="7.7109375" style="359" customWidth="1"/>
    <col min="7638" max="7638" width="10" style="359" customWidth="1"/>
    <col min="7639" max="7640" width="9.28515625" style="359" customWidth="1"/>
    <col min="7641" max="7641" width="8" style="359" customWidth="1"/>
    <col min="7642" max="7885" width="9.140625" style="359"/>
    <col min="7886" max="7886" width="20.140625" style="359" customWidth="1"/>
    <col min="7887" max="7887" width="4.28515625" style="359" customWidth="1"/>
    <col min="7888" max="7888" width="39" style="359" customWidth="1"/>
    <col min="7889" max="7889" width="53.5703125" style="359" customWidth="1"/>
    <col min="7890" max="7893" width="7.7109375" style="359" customWidth="1"/>
    <col min="7894" max="7894" width="10" style="359" customWidth="1"/>
    <col min="7895" max="7896" width="9.28515625" style="359" customWidth="1"/>
    <col min="7897" max="7897" width="8" style="359" customWidth="1"/>
    <col min="7898" max="8141" width="9.140625" style="359"/>
    <col min="8142" max="8142" width="20.140625" style="359" customWidth="1"/>
    <col min="8143" max="8143" width="4.28515625" style="359" customWidth="1"/>
    <col min="8144" max="8144" width="39" style="359" customWidth="1"/>
    <col min="8145" max="8145" width="53.5703125" style="359" customWidth="1"/>
    <col min="8146" max="8149" width="7.7109375" style="359" customWidth="1"/>
    <col min="8150" max="8150" width="10" style="359" customWidth="1"/>
    <col min="8151" max="8152" width="9.28515625" style="359" customWidth="1"/>
    <col min="8153" max="8153" width="8" style="359" customWidth="1"/>
    <col min="8154" max="8397" width="9.140625" style="359"/>
    <col min="8398" max="8398" width="20.140625" style="359" customWidth="1"/>
    <col min="8399" max="8399" width="4.28515625" style="359" customWidth="1"/>
    <col min="8400" max="8400" width="39" style="359" customWidth="1"/>
    <col min="8401" max="8401" width="53.5703125" style="359" customWidth="1"/>
    <col min="8402" max="8405" width="7.7109375" style="359" customWidth="1"/>
    <col min="8406" max="8406" width="10" style="359" customWidth="1"/>
    <col min="8407" max="8408" width="9.28515625" style="359" customWidth="1"/>
    <col min="8409" max="8409" width="8" style="359" customWidth="1"/>
    <col min="8410" max="8653" width="9.140625" style="359"/>
    <col min="8654" max="8654" width="20.140625" style="359" customWidth="1"/>
    <col min="8655" max="8655" width="4.28515625" style="359" customWidth="1"/>
    <col min="8656" max="8656" width="39" style="359" customWidth="1"/>
    <col min="8657" max="8657" width="53.5703125" style="359" customWidth="1"/>
    <col min="8658" max="8661" width="7.7109375" style="359" customWidth="1"/>
    <col min="8662" max="8662" width="10" style="359" customWidth="1"/>
    <col min="8663" max="8664" width="9.28515625" style="359" customWidth="1"/>
    <col min="8665" max="8665" width="8" style="359" customWidth="1"/>
    <col min="8666" max="8909" width="9.140625" style="359"/>
    <col min="8910" max="8910" width="20.140625" style="359" customWidth="1"/>
    <col min="8911" max="8911" width="4.28515625" style="359" customWidth="1"/>
    <col min="8912" max="8912" width="39" style="359" customWidth="1"/>
    <col min="8913" max="8913" width="53.5703125" style="359" customWidth="1"/>
    <col min="8914" max="8917" width="7.7109375" style="359" customWidth="1"/>
    <col min="8918" max="8918" width="10" style="359" customWidth="1"/>
    <col min="8919" max="8920" width="9.28515625" style="359" customWidth="1"/>
    <col min="8921" max="8921" width="8" style="359" customWidth="1"/>
    <col min="8922" max="9165" width="9.140625" style="359"/>
    <col min="9166" max="9166" width="20.140625" style="359" customWidth="1"/>
    <col min="9167" max="9167" width="4.28515625" style="359" customWidth="1"/>
    <col min="9168" max="9168" width="39" style="359" customWidth="1"/>
    <col min="9169" max="9169" width="53.5703125" style="359" customWidth="1"/>
    <col min="9170" max="9173" width="7.7109375" style="359" customWidth="1"/>
    <col min="9174" max="9174" width="10" style="359" customWidth="1"/>
    <col min="9175" max="9176" width="9.28515625" style="359" customWidth="1"/>
    <col min="9177" max="9177" width="8" style="359" customWidth="1"/>
    <col min="9178" max="9421" width="9.140625" style="359"/>
    <col min="9422" max="9422" width="20.140625" style="359" customWidth="1"/>
    <col min="9423" max="9423" width="4.28515625" style="359" customWidth="1"/>
    <col min="9424" max="9424" width="39" style="359" customWidth="1"/>
    <col min="9425" max="9425" width="53.5703125" style="359" customWidth="1"/>
    <col min="9426" max="9429" width="7.7109375" style="359" customWidth="1"/>
    <col min="9430" max="9430" width="10" style="359" customWidth="1"/>
    <col min="9431" max="9432" width="9.28515625" style="359" customWidth="1"/>
    <col min="9433" max="9433" width="8" style="359" customWidth="1"/>
    <col min="9434" max="9677" width="9.140625" style="359"/>
    <col min="9678" max="9678" width="20.140625" style="359" customWidth="1"/>
    <col min="9679" max="9679" width="4.28515625" style="359" customWidth="1"/>
    <col min="9680" max="9680" width="39" style="359" customWidth="1"/>
    <col min="9681" max="9681" width="53.5703125" style="359" customWidth="1"/>
    <col min="9682" max="9685" width="7.7109375" style="359" customWidth="1"/>
    <col min="9686" max="9686" width="10" style="359" customWidth="1"/>
    <col min="9687" max="9688" width="9.28515625" style="359" customWidth="1"/>
    <col min="9689" max="9689" width="8" style="359" customWidth="1"/>
    <col min="9690" max="9933" width="9.140625" style="359"/>
    <col min="9934" max="9934" width="20.140625" style="359" customWidth="1"/>
    <col min="9935" max="9935" width="4.28515625" style="359" customWidth="1"/>
    <col min="9936" max="9936" width="39" style="359" customWidth="1"/>
    <col min="9937" max="9937" width="53.5703125" style="359" customWidth="1"/>
    <col min="9938" max="9941" width="7.7109375" style="359" customWidth="1"/>
    <col min="9942" max="9942" width="10" style="359" customWidth="1"/>
    <col min="9943" max="9944" width="9.28515625" style="359" customWidth="1"/>
    <col min="9945" max="9945" width="8" style="359" customWidth="1"/>
    <col min="9946" max="10189" width="9.140625" style="359"/>
    <col min="10190" max="10190" width="20.140625" style="359" customWidth="1"/>
    <col min="10191" max="10191" width="4.28515625" style="359" customWidth="1"/>
    <col min="10192" max="10192" width="39" style="359" customWidth="1"/>
    <col min="10193" max="10193" width="53.5703125" style="359" customWidth="1"/>
    <col min="10194" max="10197" width="7.7109375" style="359" customWidth="1"/>
    <col min="10198" max="10198" width="10" style="359" customWidth="1"/>
    <col min="10199" max="10200" width="9.28515625" style="359" customWidth="1"/>
    <col min="10201" max="10201" width="8" style="359" customWidth="1"/>
    <col min="10202" max="10445" width="9.140625" style="359"/>
    <col min="10446" max="10446" width="20.140625" style="359" customWidth="1"/>
    <col min="10447" max="10447" width="4.28515625" style="359" customWidth="1"/>
    <col min="10448" max="10448" width="39" style="359" customWidth="1"/>
    <col min="10449" max="10449" width="53.5703125" style="359" customWidth="1"/>
    <col min="10450" max="10453" width="7.7109375" style="359" customWidth="1"/>
    <col min="10454" max="10454" width="10" style="359" customWidth="1"/>
    <col min="10455" max="10456" width="9.28515625" style="359" customWidth="1"/>
    <col min="10457" max="10457" width="8" style="359" customWidth="1"/>
    <col min="10458" max="10701" width="9.140625" style="359"/>
    <col min="10702" max="10702" width="20.140625" style="359" customWidth="1"/>
    <col min="10703" max="10703" width="4.28515625" style="359" customWidth="1"/>
    <col min="10704" max="10704" width="39" style="359" customWidth="1"/>
    <col min="10705" max="10705" width="53.5703125" style="359" customWidth="1"/>
    <col min="10706" max="10709" width="7.7109375" style="359" customWidth="1"/>
    <col min="10710" max="10710" width="10" style="359" customWidth="1"/>
    <col min="10711" max="10712" width="9.28515625" style="359" customWidth="1"/>
    <col min="10713" max="10713" width="8" style="359" customWidth="1"/>
    <col min="10714" max="10957" width="9.140625" style="359"/>
    <col min="10958" max="10958" width="20.140625" style="359" customWidth="1"/>
    <col min="10959" max="10959" width="4.28515625" style="359" customWidth="1"/>
    <col min="10960" max="10960" width="39" style="359" customWidth="1"/>
    <col min="10961" max="10961" width="53.5703125" style="359" customWidth="1"/>
    <col min="10962" max="10965" width="7.7109375" style="359" customWidth="1"/>
    <col min="10966" max="10966" width="10" style="359" customWidth="1"/>
    <col min="10967" max="10968" width="9.28515625" style="359" customWidth="1"/>
    <col min="10969" max="10969" width="8" style="359" customWidth="1"/>
    <col min="10970" max="11213" width="9.140625" style="359"/>
    <col min="11214" max="11214" width="20.140625" style="359" customWidth="1"/>
    <col min="11215" max="11215" width="4.28515625" style="359" customWidth="1"/>
    <col min="11216" max="11216" width="39" style="359" customWidth="1"/>
    <col min="11217" max="11217" width="53.5703125" style="359" customWidth="1"/>
    <col min="11218" max="11221" width="7.7109375" style="359" customWidth="1"/>
    <col min="11222" max="11222" width="10" style="359" customWidth="1"/>
    <col min="11223" max="11224" width="9.28515625" style="359" customWidth="1"/>
    <col min="11225" max="11225" width="8" style="359" customWidth="1"/>
    <col min="11226" max="11469" width="9.140625" style="359"/>
    <col min="11470" max="11470" width="20.140625" style="359" customWidth="1"/>
    <col min="11471" max="11471" width="4.28515625" style="359" customWidth="1"/>
    <col min="11472" max="11472" width="39" style="359" customWidth="1"/>
    <col min="11473" max="11473" width="53.5703125" style="359" customWidth="1"/>
    <col min="11474" max="11477" width="7.7109375" style="359" customWidth="1"/>
    <col min="11478" max="11478" width="10" style="359" customWidth="1"/>
    <col min="11479" max="11480" width="9.28515625" style="359" customWidth="1"/>
    <col min="11481" max="11481" width="8" style="359" customWidth="1"/>
    <col min="11482" max="11725" width="9.140625" style="359"/>
    <col min="11726" max="11726" width="20.140625" style="359" customWidth="1"/>
    <col min="11727" max="11727" width="4.28515625" style="359" customWidth="1"/>
    <col min="11728" max="11728" width="39" style="359" customWidth="1"/>
    <col min="11729" max="11729" width="53.5703125" style="359" customWidth="1"/>
    <col min="11730" max="11733" width="7.7109375" style="359" customWidth="1"/>
    <col min="11734" max="11734" width="10" style="359" customWidth="1"/>
    <col min="11735" max="11736" width="9.28515625" style="359" customWidth="1"/>
    <col min="11737" max="11737" width="8" style="359" customWidth="1"/>
    <col min="11738" max="11981" width="9.140625" style="359"/>
    <col min="11982" max="11982" width="20.140625" style="359" customWidth="1"/>
    <col min="11983" max="11983" width="4.28515625" style="359" customWidth="1"/>
    <col min="11984" max="11984" width="39" style="359" customWidth="1"/>
    <col min="11985" max="11985" width="53.5703125" style="359" customWidth="1"/>
    <col min="11986" max="11989" width="7.7109375" style="359" customWidth="1"/>
    <col min="11990" max="11990" width="10" style="359" customWidth="1"/>
    <col min="11991" max="11992" width="9.28515625" style="359" customWidth="1"/>
    <col min="11993" max="11993" width="8" style="359" customWidth="1"/>
    <col min="11994" max="12237" width="9.140625" style="359"/>
    <col min="12238" max="12238" width="20.140625" style="359" customWidth="1"/>
    <col min="12239" max="12239" width="4.28515625" style="359" customWidth="1"/>
    <col min="12240" max="12240" width="39" style="359" customWidth="1"/>
    <col min="12241" max="12241" width="53.5703125" style="359" customWidth="1"/>
    <col min="12242" max="12245" width="7.7109375" style="359" customWidth="1"/>
    <col min="12246" max="12246" width="10" style="359" customWidth="1"/>
    <col min="12247" max="12248" width="9.28515625" style="359" customWidth="1"/>
    <col min="12249" max="12249" width="8" style="359" customWidth="1"/>
    <col min="12250" max="12493" width="9.140625" style="359"/>
    <col min="12494" max="12494" width="20.140625" style="359" customWidth="1"/>
    <col min="12495" max="12495" width="4.28515625" style="359" customWidth="1"/>
    <col min="12496" max="12496" width="39" style="359" customWidth="1"/>
    <col min="12497" max="12497" width="53.5703125" style="359" customWidth="1"/>
    <col min="12498" max="12501" width="7.7109375" style="359" customWidth="1"/>
    <col min="12502" max="12502" width="10" style="359" customWidth="1"/>
    <col min="12503" max="12504" width="9.28515625" style="359" customWidth="1"/>
    <col min="12505" max="12505" width="8" style="359" customWidth="1"/>
    <col min="12506" max="12749" width="9.140625" style="359"/>
    <col min="12750" max="12750" width="20.140625" style="359" customWidth="1"/>
    <col min="12751" max="12751" width="4.28515625" style="359" customWidth="1"/>
    <col min="12752" max="12752" width="39" style="359" customWidth="1"/>
    <col min="12753" max="12753" width="53.5703125" style="359" customWidth="1"/>
    <col min="12754" max="12757" width="7.7109375" style="359" customWidth="1"/>
    <col min="12758" max="12758" width="10" style="359" customWidth="1"/>
    <col min="12759" max="12760" width="9.28515625" style="359" customWidth="1"/>
    <col min="12761" max="12761" width="8" style="359" customWidth="1"/>
    <col min="12762" max="13005" width="9.140625" style="359"/>
    <col min="13006" max="13006" width="20.140625" style="359" customWidth="1"/>
    <col min="13007" max="13007" width="4.28515625" style="359" customWidth="1"/>
    <col min="13008" max="13008" width="39" style="359" customWidth="1"/>
    <col min="13009" max="13009" width="53.5703125" style="359" customWidth="1"/>
    <col min="13010" max="13013" width="7.7109375" style="359" customWidth="1"/>
    <col min="13014" max="13014" width="10" style="359" customWidth="1"/>
    <col min="13015" max="13016" width="9.28515625" style="359" customWidth="1"/>
    <col min="13017" max="13017" width="8" style="359" customWidth="1"/>
    <col min="13018" max="13261" width="9.140625" style="359"/>
    <col min="13262" max="13262" width="20.140625" style="359" customWidth="1"/>
    <col min="13263" max="13263" width="4.28515625" style="359" customWidth="1"/>
    <col min="13264" max="13264" width="39" style="359" customWidth="1"/>
    <col min="13265" max="13265" width="53.5703125" style="359" customWidth="1"/>
    <col min="13266" max="13269" width="7.7109375" style="359" customWidth="1"/>
    <col min="13270" max="13270" width="10" style="359" customWidth="1"/>
    <col min="13271" max="13272" width="9.28515625" style="359" customWidth="1"/>
    <col min="13273" max="13273" width="8" style="359" customWidth="1"/>
    <col min="13274" max="13517" width="9.140625" style="359"/>
    <col min="13518" max="13518" width="20.140625" style="359" customWidth="1"/>
    <col min="13519" max="13519" width="4.28515625" style="359" customWidth="1"/>
    <col min="13520" max="13520" width="39" style="359" customWidth="1"/>
    <col min="13521" max="13521" width="53.5703125" style="359" customWidth="1"/>
    <col min="13522" max="13525" width="7.7109375" style="359" customWidth="1"/>
    <col min="13526" max="13526" width="10" style="359" customWidth="1"/>
    <col min="13527" max="13528" width="9.28515625" style="359" customWidth="1"/>
    <col min="13529" max="13529" width="8" style="359" customWidth="1"/>
    <col min="13530" max="13773" width="9.140625" style="359"/>
    <col min="13774" max="13774" width="20.140625" style="359" customWidth="1"/>
    <col min="13775" max="13775" width="4.28515625" style="359" customWidth="1"/>
    <col min="13776" max="13776" width="39" style="359" customWidth="1"/>
    <col min="13777" max="13777" width="53.5703125" style="359" customWidth="1"/>
    <col min="13778" max="13781" width="7.7109375" style="359" customWidth="1"/>
    <col min="13782" max="13782" width="10" style="359" customWidth="1"/>
    <col min="13783" max="13784" width="9.28515625" style="359" customWidth="1"/>
    <col min="13785" max="13785" width="8" style="359" customWidth="1"/>
    <col min="13786" max="14029" width="9.140625" style="359"/>
    <col min="14030" max="14030" width="20.140625" style="359" customWidth="1"/>
    <col min="14031" max="14031" width="4.28515625" style="359" customWidth="1"/>
    <col min="14032" max="14032" width="39" style="359" customWidth="1"/>
    <col min="14033" max="14033" width="53.5703125" style="359" customWidth="1"/>
    <col min="14034" max="14037" width="7.7109375" style="359" customWidth="1"/>
    <col min="14038" max="14038" width="10" style="359" customWidth="1"/>
    <col min="14039" max="14040" width="9.28515625" style="359" customWidth="1"/>
    <col min="14041" max="14041" width="8" style="359" customWidth="1"/>
    <col min="14042" max="14285" width="9.140625" style="359"/>
    <col min="14286" max="14286" width="20.140625" style="359" customWidth="1"/>
    <col min="14287" max="14287" width="4.28515625" style="359" customWidth="1"/>
    <col min="14288" max="14288" width="39" style="359" customWidth="1"/>
    <col min="14289" max="14289" width="53.5703125" style="359" customWidth="1"/>
    <col min="14290" max="14293" width="7.7109375" style="359" customWidth="1"/>
    <col min="14294" max="14294" width="10" style="359" customWidth="1"/>
    <col min="14295" max="14296" width="9.28515625" style="359" customWidth="1"/>
    <col min="14297" max="14297" width="8" style="359" customWidth="1"/>
    <col min="14298" max="14541" width="9.140625" style="359"/>
    <col min="14542" max="14542" width="20.140625" style="359" customWidth="1"/>
    <col min="14543" max="14543" width="4.28515625" style="359" customWidth="1"/>
    <col min="14544" max="14544" width="39" style="359" customWidth="1"/>
    <col min="14545" max="14545" width="53.5703125" style="359" customWidth="1"/>
    <col min="14546" max="14549" width="7.7109375" style="359" customWidth="1"/>
    <col min="14550" max="14550" width="10" style="359" customWidth="1"/>
    <col min="14551" max="14552" width="9.28515625" style="359" customWidth="1"/>
    <col min="14553" max="14553" width="8" style="359" customWidth="1"/>
    <col min="14554" max="14797" width="9.140625" style="359"/>
    <col min="14798" max="14798" width="20.140625" style="359" customWidth="1"/>
    <col min="14799" max="14799" width="4.28515625" style="359" customWidth="1"/>
    <col min="14800" max="14800" width="39" style="359" customWidth="1"/>
    <col min="14801" max="14801" width="53.5703125" style="359" customWidth="1"/>
    <col min="14802" max="14805" width="7.7109375" style="359" customWidth="1"/>
    <col min="14806" max="14806" width="10" style="359" customWidth="1"/>
    <col min="14807" max="14808" width="9.28515625" style="359" customWidth="1"/>
    <col min="14809" max="14809" width="8" style="359" customWidth="1"/>
    <col min="14810" max="15053" width="9.140625" style="359"/>
    <col min="15054" max="15054" width="20.140625" style="359" customWidth="1"/>
    <col min="15055" max="15055" width="4.28515625" style="359" customWidth="1"/>
    <col min="15056" max="15056" width="39" style="359" customWidth="1"/>
    <col min="15057" max="15057" width="53.5703125" style="359" customWidth="1"/>
    <col min="15058" max="15061" width="7.7109375" style="359" customWidth="1"/>
    <col min="15062" max="15062" width="10" style="359" customWidth="1"/>
    <col min="15063" max="15064" width="9.28515625" style="359" customWidth="1"/>
    <col min="15065" max="15065" width="8" style="359" customWidth="1"/>
    <col min="15066" max="15309" width="9.140625" style="359"/>
    <col min="15310" max="15310" width="20.140625" style="359" customWidth="1"/>
    <col min="15311" max="15311" width="4.28515625" style="359" customWidth="1"/>
    <col min="15312" max="15312" width="39" style="359" customWidth="1"/>
    <col min="15313" max="15313" width="53.5703125" style="359" customWidth="1"/>
    <col min="15314" max="15317" width="7.7109375" style="359" customWidth="1"/>
    <col min="15318" max="15318" width="10" style="359" customWidth="1"/>
    <col min="15319" max="15320" width="9.28515625" style="359" customWidth="1"/>
    <col min="15321" max="15321" width="8" style="359" customWidth="1"/>
    <col min="15322" max="15565" width="9.140625" style="359"/>
    <col min="15566" max="15566" width="20.140625" style="359" customWidth="1"/>
    <col min="15567" max="15567" width="4.28515625" style="359" customWidth="1"/>
    <col min="15568" max="15568" width="39" style="359" customWidth="1"/>
    <col min="15569" max="15569" width="53.5703125" style="359" customWidth="1"/>
    <col min="15570" max="15573" width="7.7109375" style="359" customWidth="1"/>
    <col min="15574" max="15574" width="10" style="359" customWidth="1"/>
    <col min="15575" max="15576" width="9.28515625" style="359" customWidth="1"/>
    <col min="15577" max="15577" width="8" style="359" customWidth="1"/>
    <col min="15578" max="15821" width="9.140625" style="359"/>
    <col min="15822" max="15822" width="20.140625" style="359" customWidth="1"/>
    <col min="15823" max="15823" width="4.28515625" style="359" customWidth="1"/>
    <col min="15824" max="15824" width="39" style="359" customWidth="1"/>
    <col min="15825" max="15825" width="53.5703125" style="359" customWidth="1"/>
    <col min="15826" max="15829" width="7.7109375" style="359" customWidth="1"/>
    <col min="15830" max="15830" width="10" style="359" customWidth="1"/>
    <col min="15831" max="15832" width="9.28515625" style="359" customWidth="1"/>
    <col min="15833" max="15833" width="8" style="359" customWidth="1"/>
    <col min="15834" max="16077" width="9.140625" style="359"/>
    <col min="16078" max="16078" width="20.140625" style="359" customWidth="1"/>
    <col min="16079" max="16079" width="4.28515625" style="359" customWidth="1"/>
    <col min="16080" max="16080" width="39" style="359" customWidth="1"/>
    <col min="16081" max="16081" width="53.5703125" style="359" customWidth="1"/>
    <col min="16082" max="16085" width="7.7109375" style="359" customWidth="1"/>
    <col min="16086" max="16086" width="10" style="359" customWidth="1"/>
    <col min="16087" max="16088" width="9.28515625" style="359" customWidth="1"/>
    <col min="16089" max="16089" width="8" style="359" customWidth="1"/>
    <col min="16090" max="16384" width="9.140625" style="359"/>
  </cols>
  <sheetData>
    <row r="1" spans="1:391" ht="24" customHeight="1">
      <c r="A1" s="439" t="s">
        <v>1318</v>
      </c>
      <c r="B1" s="440"/>
      <c r="C1" s="440"/>
      <c r="D1" s="440"/>
      <c r="E1" s="439"/>
      <c r="F1" s="439"/>
      <c r="G1" s="440"/>
      <c r="H1" s="440"/>
      <c r="I1" s="440"/>
      <c r="J1" s="440"/>
      <c r="K1" s="440"/>
      <c r="L1" s="440"/>
      <c r="M1" s="439"/>
      <c r="N1" s="439"/>
      <c r="O1" s="439"/>
      <c r="P1" s="439"/>
      <c r="Q1" s="439"/>
      <c r="R1" s="439"/>
      <c r="S1" s="440"/>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376"/>
      <c r="CW1" s="376"/>
      <c r="CX1" s="376"/>
      <c r="CY1" s="3"/>
      <c r="CZ1" s="3"/>
      <c r="DA1" s="3"/>
      <c r="DB1" s="3"/>
      <c r="DC1" s="3"/>
      <c r="DD1" s="3"/>
      <c r="DE1" s="3"/>
      <c r="DF1" s="3"/>
      <c r="DG1" s="3"/>
      <c r="DH1" s="3"/>
      <c r="DI1" s="3"/>
      <c r="DJ1" s="3"/>
      <c r="DK1" s="3"/>
      <c r="DL1" s="3"/>
      <c r="DM1" s="177"/>
    </row>
    <row r="2" spans="1:391" ht="16.5" customHeight="1">
      <c r="A2" s="441" t="s">
        <v>1319</v>
      </c>
      <c r="B2" s="441"/>
      <c r="C2" s="441"/>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441"/>
      <c r="AG2" s="441"/>
      <c r="AH2" s="441"/>
      <c r="AI2" s="441"/>
      <c r="AJ2" s="441"/>
      <c r="AK2" s="441"/>
      <c r="AL2" s="441"/>
      <c r="AM2" s="441"/>
      <c r="AN2" s="441"/>
      <c r="AO2" s="441"/>
      <c r="AP2" s="441"/>
      <c r="AQ2" s="441"/>
      <c r="AR2" s="441"/>
      <c r="AS2" s="441"/>
      <c r="AT2" s="441"/>
      <c r="AU2" s="441"/>
      <c r="AV2" s="441"/>
      <c r="AW2" s="441"/>
      <c r="AX2" s="441"/>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41"/>
      <c r="BX2" s="441"/>
      <c r="BY2" s="441"/>
      <c r="BZ2" s="441"/>
      <c r="CA2" s="441"/>
      <c r="CB2" s="441"/>
      <c r="CC2" s="441"/>
      <c r="CD2" s="441"/>
      <c r="CE2" s="441"/>
      <c r="CF2" s="441"/>
      <c r="CG2" s="441"/>
      <c r="CH2" s="441"/>
      <c r="CI2" s="441"/>
      <c r="CJ2" s="441"/>
      <c r="CK2" s="441"/>
      <c r="CL2" s="441"/>
      <c r="CM2" s="441"/>
      <c r="CN2" s="441"/>
      <c r="CO2" s="441"/>
      <c r="CP2" s="441"/>
      <c r="CQ2" s="441"/>
      <c r="CR2" s="441"/>
      <c r="CS2" s="441"/>
      <c r="CT2" s="441"/>
      <c r="CU2" s="441"/>
      <c r="CV2" s="376"/>
      <c r="CW2" s="376"/>
      <c r="CX2" s="376"/>
      <c r="CY2" s="3"/>
      <c r="CZ2" s="3"/>
      <c r="DA2" s="3"/>
      <c r="DB2" s="3"/>
      <c r="DC2" s="3"/>
      <c r="DD2" s="3"/>
      <c r="DE2" s="3"/>
      <c r="DF2" s="3"/>
      <c r="DG2" s="3"/>
      <c r="DH2" s="3"/>
      <c r="DI2" s="3"/>
      <c r="DJ2" s="3"/>
      <c r="DK2" s="3"/>
      <c r="DL2" s="3"/>
      <c r="DM2" s="177"/>
    </row>
    <row r="3" spans="1:391" s="230" customFormat="1" ht="30.75" customHeight="1">
      <c r="A3" s="508" t="s">
        <v>169</v>
      </c>
      <c r="B3" s="495" t="s">
        <v>1189</v>
      </c>
      <c r="C3" s="495" t="s">
        <v>140</v>
      </c>
      <c r="D3" s="495"/>
      <c r="E3" s="495" t="s">
        <v>61</v>
      </c>
      <c r="F3" s="495"/>
      <c r="G3" s="495" t="s">
        <v>697</v>
      </c>
      <c r="H3" s="495" t="s">
        <v>703</v>
      </c>
      <c r="I3" s="495" t="s">
        <v>702</v>
      </c>
      <c r="J3" s="497" t="s">
        <v>112</v>
      </c>
      <c r="K3" s="497" t="s">
        <v>113</v>
      </c>
      <c r="L3" s="497" t="s">
        <v>104</v>
      </c>
      <c r="M3" s="515" t="s">
        <v>73</v>
      </c>
      <c r="N3" s="515" t="s">
        <v>94</v>
      </c>
      <c r="O3" s="508" t="s">
        <v>699</v>
      </c>
      <c r="P3" s="507" t="s">
        <v>694</v>
      </c>
      <c r="Q3" s="509" t="s">
        <v>170</v>
      </c>
      <c r="R3" s="509"/>
      <c r="S3" s="509"/>
      <c r="T3" s="510"/>
      <c r="U3" s="510"/>
      <c r="V3" s="510"/>
      <c r="W3" s="510"/>
      <c r="X3" s="510"/>
      <c r="Y3" s="510"/>
      <c r="Z3" s="510"/>
      <c r="AA3" s="510"/>
      <c r="AB3" s="512" t="s">
        <v>654</v>
      </c>
      <c r="AC3" s="512"/>
      <c r="AD3" s="512"/>
      <c r="AE3" s="449" t="s">
        <v>1216</v>
      </c>
      <c r="AF3" s="449" t="s">
        <v>1217</v>
      </c>
      <c r="AG3" s="449" t="s">
        <v>1218</v>
      </c>
      <c r="AH3" s="449" t="s">
        <v>1219</v>
      </c>
      <c r="AI3" s="449" t="s">
        <v>1220</v>
      </c>
      <c r="AJ3" s="449" t="s">
        <v>1221</v>
      </c>
      <c r="AK3" s="449" t="s">
        <v>1222</v>
      </c>
      <c r="AL3" s="449" t="s">
        <v>1223</v>
      </c>
      <c r="AM3" s="449" t="s">
        <v>1224</v>
      </c>
      <c r="AN3" s="449" t="s">
        <v>1225</v>
      </c>
      <c r="AO3" s="449" t="s">
        <v>1226</v>
      </c>
      <c r="AP3" s="449" t="s">
        <v>1227</v>
      </c>
      <c r="AQ3" s="449" t="s">
        <v>1228</v>
      </c>
      <c r="AR3" s="449" t="s">
        <v>1229</v>
      </c>
      <c r="AS3" s="449" t="s">
        <v>1230</v>
      </c>
      <c r="AT3" s="449" t="s">
        <v>1231</v>
      </c>
      <c r="AU3" s="449" t="s">
        <v>1232</v>
      </c>
      <c r="AV3" s="449" t="s">
        <v>1233</v>
      </c>
      <c r="AW3" s="449" t="s">
        <v>1234</v>
      </c>
      <c r="AX3" s="449" t="s">
        <v>1235</v>
      </c>
      <c r="AY3" s="449" t="s">
        <v>1236</v>
      </c>
      <c r="AZ3" s="449" t="s">
        <v>1237</v>
      </c>
      <c r="BA3" s="449" t="s">
        <v>1238</v>
      </c>
      <c r="BB3" s="449" t="s">
        <v>1239</v>
      </c>
      <c r="BC3" s="452" t="s">
        <v>1214</v>
      </c>
      <c r="BD3" s="453"/>
      <c r="BE3" s="453"/>
      <c r="BF3" s="453"/>
      <c r="BG3" s="453"/>
      <c r="BH3" s="453"/>
      <c r="BI3" s="453"/>
      <c r="BJ3" s="454"/>
      <c r="BK3" s="442" t="s">
        <v>1215</v>
      </c>
      <c r="BL3" s="443"/>
      <c r="BM3" s="446" t="s">
        <v>1160</v>
      </c>
      <c r="BN3" s="447"/>
      <c r="BO3" s="447"/>
      <c r="BP3" s="448"/>
      <c r="BQ3" s="449" t="s">
        <v>1216</v>
      </c>
      <c r="BR3" s="449" t="s">
        <v>1217</v>
      </c>
      <c r="BS3" s="449" t="s">
        <v>1218</v>
      </c>
      <c r="BT3" s="449" t="s">
        <v>1219</v>
      </c>
      <c r="BU3" s="449" t="s">
        <v>1220</v>
      </c>
      <c r="BV3" s="449" t="s">
        <v>1221</v>
      </c>
      <c r="BW3" s="449" t="s">
        <v>1222</v>
      </c>
      <c r="BX3" s="449" t="s">
        <v>1223</v>
      </c>
      <c r="BY3" s="449" t="s">
        <v>1224</v>
      </c>
      <c r="BZ3" s="449" t="s">
        <v>1227</v>
      </c>
      <c r="CA3" s="449" t="s">
        <v>1228</v>
      </c>
      <c r="CB3" s="449" t="s">
        <v>1229</v>
      </c>
      <c r="CC3" s="449" t="s">
        <v>1230</v>
      </c>
      <c r="CD3" s="449" t="s">
        <v>1231</v>
      </c>
      <c r="CE3" s="449" t="s">
        <v>1233</v>
      </c>
      <c r="CF3" s="449" t="s">
        <v>1234</v>
      </c>
      <c r="CG3" s="449" t="s">
        <v>1235</v>
      </c>
      <c r="CH3" s="449" t="s">
        <v>1236</v>
      </c>
      <c r="CI3" s="449" t="s">
        <v>1237</v>
      </c>
      <c r="CJ3" s="449" t="s">
        <v>1238</v>
      </c>
      <c r="CK3" s="449" t="s">
        <v>1239</v>
      </c>
      <c r="CL3" s="452" t="s">
        <v>1214</v>
      </c>
      <c r="CM3" s="453"/>
      <c r="CN3" s="453"/>
      <c r="CO3" s="453"/>
      <c r="CP3" s="453"/>
      <c r="CQ3" s="453"/>
      <c r="CR3" s="453"/>
      <c r="CS3" s="454"/>
      <c r="CT3" s="442" t="s">
        <v>1215</v>
      </c>
      <c r="CU3" s="443"/>
      <c r="CV3" s="446" t="s">
        <v>1300</v>
      </c>
      <c r="CW3" s="447"/>
      <c r="CX3" s="448"/>
      <c r="CY3" s="318"/>
      <c r="CZ3" s="318"/>
      <c r="DA3" s="318"/>
      <c r="DB3" s="422"/>
      <c r="DC3" s="422"/>
      <c r="DD3" s="422"/>
      <c r="DE3" s="318"/>
      <c r="DF3" s="318"/>
      <c r="DG3" s="318"/>
      <c r="DH3" s="318"/>
      <c r="DI3" s="318"/>
      <c r="DJ3" s="322"/>
      <c r="DK3" s="322"/>
      <c r="DL3" s="510" t="s">
        <v>693</v>
      </c>
      <c r="DM3" s="495" t="s">
        <v>89</v>
      </c>
    </row>
    <row r="4" spans="1:391" s="230" customFormat="1" ht="41.25" customHeight="1">
      <c r="A4" s="508"/>
      <c r="B4" s="513"/>
      <c r="C4" s="495"/>
      <c r="D4" s="495"/>
      <c r="E4" s="495"/>
      <c r="F4" s="495"/>
      <c r="G4" s="495"/>
      <c r="H4" s="495"/>
      <c r="I4" s="495"/>
      <c r="J4" s="497"/>
      <c r="K4" s="497"/>
      <c r="L4" s="497"/>
      <c r="M4" s="515"/>
      <c r="N4" s="515"/>
      <c r="O4" s="508"/>
      <c r="P4" s="507"/>
      <c r="Q4" s="178" t="s">
        <v>105</v>
      </c>
      <c r="R4" s="263" t="s">
        <v>106</v>
      </c>
      <c r="S4" s="372" t="s">
        <v>109</v>
      </c>
      <c r="T4" s="34" t="s">
        <v>108</v>
      </c>
      <c r="U4" s="34" t="s">
        <v>110</v>
      </c>
      <c r="V4" s="34" t="s">
        <v>664</v>
      </c>
      <c r="W4" s="34" t="s">
        <v>107</v>
      </c>
      <c r="X4" s="34" t="s">
        <v>111</v>
      </c>
      <c r="Y4" s="61" t="s">
        <v>706</v>
      </c>
      <c r="Z4" s="61" t="s">
        <v>705</v>
      </c>
      <c r="AA4" s="61" t="s">
        <v>704</v>
      </c>
      <c r="AB4" s="180" t="s">
        <v>655</v>
      </c>
      <c r="AC4" s="180" t="s">
        <v>656</v>
      </c>
      <c r="AD4" s="180" t="s">
        <v>657</v>
      </c>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2" t="s">
        <v>1210</v>
      </c>
      <c r="BD4" s="454"/>
      <c r="BE4" s="452" t="s">
        <v>1211</v>
      </c>
      <c r="BF4" s="454"/>
      <c r="BG4" s="452" t="s">
        <v>1212</v>
      </c>
      <c r="BH4" s="454"/>
      <c r="BI4" s="452" t="s">
        <v>1213</v>
      </c>
      <c r="BJ4" s="454"/>
      <c r="BK4" s="444"/>
      <c r="BL4" s="445"/>
      <c r="BM4" s="294" t="s">
        <v>1284</v>
      </c>
      <c r="BN4" s="294" t="s">
        <v>1281</v>
      </c>
      <c r="BO4" s="294" t="s">
        <v>1282</v>
      </c>
      <c r="BP4" s="264" t="s">
        <v>1283</v>
      </c>
      <c r="BQ4" s="450"/>
      <c r="BR4" s="450"/>
      <c r="BS4" s="450"/>
      <c r="BT4" s="450"/>
      <c r="BU4" s="450"/>
      <c r="BV4" s="450"/>
      <c r="BW4" s="450"/>
      <c r="BX4" s="450"/>
      <c r="BY4" s="450"/>
      <c r="BZ4" s="450"/>
      <c r="CA4" s="450"/>
      <c r="CB4" s="450"/>
      <c r="CC4" s="450"/>
      <c r="CD4" s="450"/>
      <c r="CE4" s="450"/>
      <c r="CF4" s="450"/>
      <c r="CG4" s="450"/>
      <c r="CH4" s="450"/>
      <c r="CI4" s="450"/>
      <c r="CJ4" s="450"/>
      <c r="CK4" s="450"/>
      <c r="CL4" s="452" t="s">
        <v>1210</v>
      </c>
      <c r="CM4" s="454"/>
      <c r="CN4" s="452" t="s">
        <v>1211</v>
      </c>
      <c r="CO4" s="454"/>
      <c r="CP4" s="452" t="s">
        <v>1212</v>
      </c>
      <c r="CQ4" s="454"/>
      <c r="CR4" s="452" t="s">
        <v>1213</v>
      </c>
      <c r="CS4" s="454"/>
      <c r="CT4" s="444"/>
      <c r="CU4" s="445"/>
      <c r="CV4" s="373" t="s">
        <v>655</v>
      </c>
      <c r="CW4" s="373" t="s">
        <v>656</v>
      </c>
      <c r="CX4" s="373" t="s">
        <v>657</v>
      </c>
      <c r="CY4" s="319"/>
      <c r="CZ4" s="319"/>
      <c r="DA4" s="319"/>
      <c r="DB4" s="423"/>
      <c r="DC4" s="423"/>
      <c r="DD4" s="423"/>
      <c r="DE4" s="319"/>
      <c r="DF4" s="319"/>
      <c r="DG4" s="319"/>
      <c r="DH4" s="319"/>
      <c r="DI4" s="319"/>
      <c r="DJ4" s="323"/>
      <c r="DK4" s="323"/>
      <c r="DL4" s="511"/>
      <c r="DM4" s="495"/>
    </row>
    <row r="5" spans="1:391" s="230" customFormat="1" ht="15.75" customHeight="1">
      <c r="A5" s="508"/>
      <c r="B5" s="513"/>
      <c r="C5" s="496" t="s">
        <v>653</v>
      </c>
      <c r="D5" s="497" t="s">
        <v>62</v>
      </c>
      <c r="E5" s="497" t="s">
        <v>652</v>
      </c>
      <c r="F5" s="497" t="s">
        <v>62</v>
      </c>
      <c r="G5" s="495"/>
      <c r="H5" s="495"/>
      <c r="I5" s="495"/>
      <c r="J5" s="497"/>
      <c r="K5" s="371"/>
      <c r="L5" s="371"/>
      <c r="M5" s="515"/>
      <c r="N5" s="515"/>
      <c r="O5" s="508"/>
      <c r="P5" s="507"/>
      <c r="Q5" s="171">
        <v>3</v>
      </c>
      <c r="R5" s="262">
        <v>4</v>
      </c>
      <c r="S5" s="370">
        <v>3</v>
      </c>
      <c r="T5" s="35">
        <v>5</v>
      </c>
      <c r="U5" s="35">
        <v>4</v>
      </c>
      <c r="V5" s="35">
        <v>4</v>
      </c>
      <c r="W5" s="35">
        <v>4</v>
      </c>
      <c r="X5" s="35">
        <v>4</v>
      </c>
      <c r="Y5" s="59">
        <v>2</v>
      </c>
      <c r="Z5" s="59">
        <v>1</v>
      </c>
      <c r="AA5" s="35">
        <v>1</v>
      </c>
      <c r="AB5" s="171" t="s">
        <v>661</v>
      </c>
      <c r="AC5" s="171" t="s">
        <v>661</v>
      </c>
      <c r="AD5" s="171" t="s">
        <v>661</v>
      </c>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c r="BC5" s="33" t="s">
        <v>1206</v>
      </c>
      <c r="BD5" s="33" t="s">
        <v>1207</v>
      </c>
      <c r="BE5" s="33" t="s">
        <v>1206</v>
      </c>
      <c r="BF5" s="33" t="s">
        <v>1207</v>
      </c>
      <c r="BG5" s="33" t="s">
        <v>1206</v>
      </c>
      <c r="BH5" s="33" t="s">
        <v>1207</v>
      </c>
      <c r="BI5" s="33" t="s">
        <v>1206</v>
      </c>
      <c r="BJ5" s="33" t="s">
        <v>1207</v>
      </c>
      <c r="BK5" s="33" t="s">
        <v>1208</v>
      </c>
      <c r="BL5" s="33" t="s">
        <v>1209</v>
      </c>
      <c r="BM5" s="262" t="s">
        <v>661</v>
      </c>
      <c r="BN5" s="262" t="s">
        <v>661</v>
      </c>
      <c r="BO5" s="262" t="s">
        <v>661</v>
      </c>
      <c r="BP5" s="262" t="s">
        <v>661</v>
      </c>
      <c r="BQ5" s="451"/>
      <c r="BR5" s="451"/>
      <c r="BS5" s="451"/>
      <c r="BT5" s="451"/>
      <c r="BU5" s="451"/>
      <c r="BV5" s="451"/>
      <c r="BW5" s="451"/>
      <c r="BX5" s="451"/>
      <c r="BY5" s="451"/>
      <c r="BZ5" s="451"/>
      <c r="CA5" s="451"/>
      <c r="CB5" s="451"/>
      <c r="CC5" s="451"/>
      <c r="CD5" s="451"/>
      <c r="CE5" s="451"/>
      <c r="CF5" s="451"/>
      <c r="CG5" s="451"/>
      <c r="CH5" s="451"/>
      <c r="CI5" s="451"/>
      <c r="CJ5" s="451"/>
      <c r="CK5" s="451"/>
      <c r="CL5" s="33" t="s">
        <v>1206</v>
      </c>
      <c r="CM5" s="33" t="s">
        <v>1207</v>
      </c>
      <c r="CN5" s="33" t="s">
        <v>1206</v>
      </c>
      <c r="CO5" s="33" t="s">
        <v>1207</v>
      </c>
      <c r="CP5" s="33" t="s">
        <v>1206</v>
      </c>
      <c r="CQ5" s="33" t="s">
        <v>1207</v>
      </c>
      <c r="CR5" s="33" t="s">
        <v>1206</v>
      </c>
      <c r="CS5" s="33" t="s">
        <v>1207</v>
      </c>
      <c r="CT5" s="33" t="s">
        <v>1208</v>
      </c>
      <c r="CU5" s="33" t="s">
        <v>1209</v>
      </c>
      <c r="CV5" s="370" t="s">
        <v>661</v>
      </c>
      <c r="CW5" s="370" t="s">
        <v>661</v>
      </c>
      <c r="CX5" s="370" t="s">
        <v>661</v>
      </c>
      <c r="CY5" s="33"/>
      <c r="CZ5" s="33"/>
      <c r="DA5" s="33"/>
      <c r="DB5" s="33"/>
      <c r="DC5" s="33"/>
      <c r="DD5" s="33"/>
      <c r="DE5" s="33"/>
      <c r="DF5" s="33"/>
      <c r="DG5" s="33"/>
      <c r="DH5" s="33"/>
      <c r="DI5" s="33"/>
      <c r="DJ5" s="35"/>
      <c r="DK5" s="35"/>
      <c r="DL5" s="511"/>
      <c r="DM5" s="495"/>
    </row>
    <row r="6" spans="1:391" s="230" customFormat="1" ht="0.75" customHeight="1">
      <c r="A6" s="508"/>
      <c r="B6" s="513"/>
      <c r="C6" s="496"/>
      <c r="D6" s="497"/>
      <c r="E6" s="497"/>
      <c r="F6" s="497"/>
      <c r="G6" s="495"/>
      <c r="H6" s="370"/>
      <c r="I6" s="495"/>
      <c r="J6" s="497"/>
      <c r="K6" s="370"/>
      <c r="L6" s="370"/>
      <c r="M6" s="36"/>
      <c r="N6" s="36"/>
      <c r="O6" s="137" t="s">
        <v>171</v>
      </c>
      <c r="P6" s="507"/>
      <c r="Q6" s="179" t="s">
        <v>1187</v>
      </c>
      <c r="R6" s="179" t="s">
        <v>707</v>
      </c>
      <c r="S6" s="375" t="s">
        <v>1145</v>
      </c>
      <c r="T6" s="37" t="s">
        <v>1146</v>
      </c>
      <c r="U6" s="37" t="s">
        <v>1147</v>
      </c>
      <c r="V6" s="37" t="s">
        <v>1148</v>
      </c>
      <c r="W6" s="37" t="s">
        <v>1149</v>
      </c>
      <c r="X6" s="37" t="s">
        <v>1150</v>
      </c>
      <c r="Y6" s="37" t="s">
        <v>1151</v>
      </c>
      <c r="Z6" s="37" t="s">
        <v>1152</v>
      </c>
      <c r="AA6" s="37" t="s">
        <v>1153</v>
      </c>
      <c r="AB6" s="181"/>
      <c r="AC6" s="181"/>
      <c r="AD6" s="181"/>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181"/>
      <c r="BN6" s="181"/>
      <c r="BO6" s="181"/>
      <c r="BP6" s="181"/>
      <c r="BQ6" s="33"/>
      <c r="BR6" s="33"/>
      <c r="BS6" s="33"/>
      <c r="BT6" s="33"/>
      <c r="BU6" s="33"/>
      <c r="BV6" s="33"/>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179"/>
      <c r="CW6" s="179"/>
      <c r="CX6" s="179"/>
      <c r="CY6" s="37"/>
      <c r="CZ6" s="37"/>
      <c r="DA6" s="37"/>
      <c r="DB6" s="37"/>
      <c r="DC6" s="37"/>
      <c r="DD6" s="37"/>
      <c r="DE6" s="37"/>
      <c r="DF6" s="37"/>
      <c r="DG6" s="37"/>
      <c r="DH6" s="37"/>
      <c r="DI6" s="37"/>
      <c r="DJ6" s="37"/>
      <c r="DK6" s="37"/>
      <c r="DL6" s="511"/>
      <c r="DM6" s="182"/>
    </row>
    <row r="7" spans="1:391" s="152" customFormat="1" ht="30" customHeight="1">
      <c r="A7" s="132"/>
      <c r="B7" s="167"/>
      <c r="C7" s="503" t="s">
        <v>17</v>
      </c>
      <c r="D7" s="503"/>
      <c r="E7" s="514"/>
      <c r="F7" s="135"/>
      <c r="G7" s="172">
        <f>G8+G108</f>
        <v>18</v>
      </c>
      <c r="H7" s="173"/>
      <c r="I7" s="173"/>
      <c r="J7" s="173"/>
      <c r="K7" s="173"/>
      <c r="L7" s="173"/>
      <c r="M7" s="8" t="s">
        <v>82</v>
      </c>
      <c r="N7" s="8" t="s">
        <v>82</v>
      </c>
      <c r="O7" s="9">
        <f>O8+O108</f>
        <v>73</v>
      </c>
      <c r="P7" s="9">
        <f>P8+P108</f>
        <v>92</v>
      </c>
      <c r="Q7" s="172" t="s">
        <v>142</v>
      </c>
      <c r="R7" s="9" t="s">
        <v>142</v>
      </c>
      <c r="S7" s="172" t="s">
        <v>142</v>
      </c>
      <c r="T7" s="9"/>
      <c r="U7" s="9"/>
      <c r="V7" s="9"/>
      <c r="W7" s="9"/>
      <c r="X7" s="9"/>
      <c r="Y7" s="9"/>
      <c r="Z7" s="9"/>
      <c r="AA7" s="9"/>
      <c r="AB7" s="181"/>
      <c r="AC7" s="181"/>
      <c r="AD7" s="181"/>
      <c r="AE7" s="207"/>
      <c r="AF7" s="207"/>
      <c r="AG7" s="207"/>
      <c r="AH7" s="207"/>
      <c r="AI7" s="207"/>
      <c r="AJ7" s="207"/>
      <c r="AK7" s="207"/>
      <c r="AL7" s="207"/>
      <c r="AM7" s="207"/>
      <c r="AN7" s="207"/>
      <c r="AO7" s="207"/>
      <c r="AP7" s="207"/>
      <c r="AQ7" s="207"/>
      <c r="AR7" s="207"/>
      <c r="AS7" s="207"/>
      <c r="AT7" s="207"/>
      <c r="AU7" s="207"/>
      <c r="AV7" s="207"/>
      <c r="AW7" s="207"/>
      <c r="AX7" s="207"/>
      <c r="AY7" s="207"/>
      <c r="AZ7" s="207"/>
      <c r="BA7" s="207"/>
      <c r="BB7" s="207"/>
      <c r="BC7" s="39"/>
      <c r="BD7" s="38"/>
      <c r="BE7" s="39"/>
      <c r="BF7" s="38"/>
      <c r="BG7" s="38"/>
      <c r="BH7" s="38"/>
      <c r="BI7" s="38"/>
      <c r="BJ7" s="39"/>
      <c r="BK7" s="40"/>
      <c r="BL7" s="40"/>
      <c r="BM7" s="33"/>
      <c r="BN7" s="33"/>
      <c r="BO7" s="33"/>
      <c r="BP7" s="33"/>
      <c r="BQ7" s="33"/>
      <c r="BR7" s="33"/>
      <c r="BS7" s="33"/>
      <c r="BT7" s="33"/>
      <c r="BU7" s="33"/>
      <c r="BV7" s="33"/>
      <c r="BW7" s="9"/>
      <c r="BX7" s="9"/>
      <c r="BY7" s="9"/>
      <c r="BZ7" s="9"/>
      <c r="CA7" s="9"/>
      <c r="CB7" s="9"/>
      <c r="CC7" s="9"/>
      <c r="CD7" s="9"/>
      <c r="CE7" s="9"/>
      <c r="CF7" s="9"/>
      <c r="CG7" s="9"/>
      <c r="CH7" s="9"/>
      <c r="CI7" s="9"/>
      <c r="CJ7" s="9"/>
      <c r="CK7" s="9"/>
      <c r="CL7" s="9"/>
      <c r="CM7" s="9"/>
      <c r="CN7" s="9"/>
      <c r="CO7" s="9"/>
      <c r="CP7" s="9"/>
      <c r="CQ7" s="9"/>
      <c r="CR7" s="9"/>
      <c r="CS7" s="9"/>
      <c r="CT7" s="9"/>
      <c r="CU7" s="9"/>
      <c r="CV7" s="172"/>
      <c r="CW7" s="172"/>
      <c r="CX7" s="172"/>
      <c r="CY7" s="9"/>
      <c r="CZ7" s="9"/>
      <c r="DA7" s="9"/>
      <c r="DB7" s="9"/>
      <c r="DC7" s="9"/>
      <c r="DD7" s="9"/>
      <c r="DE7" s="9"/>
      <c r="DF7" s="9"/>
      <c r="DG7" s="9"/>
      <c r="DH7" s="9"/>
      <c r="DI7" s="9"/>
      <c r="DJ7" s="9"/>
      <c r="DK7" s="9"/>
      <c r="DL7" s="9"/>
      <c r="DM7" s="173"/>
      <c r="DN7" s="308"/>
      <c r="DO7" s="308"/>
      <c r="DP7" s="308"/>
      <c r="DQ7" s="308"/>
      <c r="DR7" s="308"/>
      <c r="DS7" s="308"/>
      <c r="DT7" s="308"/>
      <c r="DU7" s="308"/>
      <c r="DV7" s="308"/>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row>
    <row r="8" spans="1:391" s="10" customFormat="1" ht="19.5" customHeight="1">
      <c r="A8" s="132"/>
      <c r="B8" s="167"/>
      <c r="C8" s="503" t="s">
        <v>34</v>
      </c>
      <c r="D8" s="503"/>
      <c r="E8" s="514"/>
      <c r="F8" s="135"/>
      <c r="G8" s="172">
        <f>G9+G21+G74</f>
        <v>13</v>
      </c>
      <c r="H8" s="173"/>
      <c r="I8" s="173"/>
      <c r="J8" s="173"/>
      <c r="K8" s="173"/>
      <c r="L8" s="173"/>
      <c r="M8" s="8" t="s">
        <v>82</v>
      </c>
      <c r="N8" s="8" t="s">
        <v>82</v>
      </c>
      <c r="O8" s="9">
        <f>O9+O21+O74</f>
        <v>46</v>
      </c>
      <c r="P8" s="9">
        <f>P9+P21+P74</f>
        <v>49</v>
      </c>
      <c r="Q8" s="172" t="s">
        <v>142</v>
      </c>
      <c r="R8" s="9" t="s">
        <v>142</v>
      </c>
      <c r="S8" s="172" t="s">
        <v>142</v>
      </c>
      <c r="T8" s="9"/>
      <c r="U8" s="9"/>
      <c r="V8" s="9"/>
      <c r="W8" s="9"/>
      <c r="X8" s="9"/>
      <c r="Y8" s="9"/>
      <c r="Z8" s="9"/>
      <c r="AA8" s="9"/>
      <c r="AB8" s="181"/>
      <c r="AC8" s="181"/>
      <c r="AD8" s="181"/>
      <c r="AE8" s="207"/>
      <c r="AF8" s="207"/>
      <c r="AG8" s="207"/>
      <c r="AH8" s="207"/>
      <c r="AI8" s="207"/>
      <c r="AJ8" s="207"/>
      <c r="AK8" s="207"/>
      <c r="AL8" s="207"/>
      <c r="AM8" s="207"/>
      <c r="AN8" s="207"/>
      <c r="AO8" s="207"/>
      <c r="AP8" s="207"/>
      <c r="AQ8" s="207"/>
      <c r="AR8" s="207"/>
      <c r="AS8" s="207"/>
      <c r="AT8" s="207"/>
      <c r="AU8" s="207"/>
      <c r="AV8" s="207"/>
      <c r="AW8" s="207"/>
      <c r="AX8" s="207"/>
      <c r="AY8" s="207"/>
      <c r="AZ8" s="207"/>
      <c r="BA8" s="207"/>
      <c r="BB8" s="207"/>
      <c r="BC8" s="33"/>
      <c r="BD8" s="33"/>
      <c r="BE8" s="33"/>
      <c r="BF8" s="33"/>
      <c r="BG8" s="33"/>
      <c r="BH8" s="33"/>
      <c r="BI8" s="33"/>
      <c r="BJ8" s="33"/>
      <c r="BK8" s="33"/>
      <c r="BL8" s="33"/>
      <c r="BM8" s="33"/>
      <c r="BN8" s="33"/>
      <c r="BO8" s="33"/>
      <c r="BP8" s="33"/>
      <c r="BQ8" s="33"/>
      <c r="BR8" s="33"/>
      <c r="BS8" s="33"/>
      <c r="BT8" s="33"/>
      <c r="BU8" s="33"/>
      <c r="BV8" s="33"/>
      <c r="BW8" s="9"/>
      <c r="BX8" s="9"/>
      <c r="BY8" s="9"/>
      <c r="BZ8" s="9"/>
      <c r="CA8" s="9"/>
      <c r="CB8" s="9"/>
      <c r="CC8" s="9"/>
      <c r="CD8" s="9"/>
      <c r="CE8" s="9"/>
      <c r="CF8" s="9"/>
      <c r="CG8" s="9"/>
      <c r="CH8" s="9"/>
      <c r="CI8" s="9"/>
      <c r="CJ8" s="9"/>
      <c r="CK8" s="9"/>
      <c r="CL8" s="9"/>
      <c r="CM8" s="9"/>
      <c r="CN8" s="9"/>
      <c r="CO8" s="9"/>
      <c r="CP8" s="9"/>
      <c r="CQ8" s="9"/>
      <c r="CR8" s="9"/>
      <c r="CS8" s="9"/>
      <c r="CT8" s="9"/>
      <c r="CU8" s="9"/>
      <c r="CV8" s="172"/>
      <c r="CW8" s="172"/>
      <c r="CX8" s="172"/>
      <c r="CY8" s="9"/>
      <c r="CZ8" s="9"/>
      <c r="DA8" s="9"/>
      <c r="DB8" s="9"/>
      <c r="DC8" s="9"/>
      <c r="DD8" s="9"/>
      <c r="DE8" s="9"/>
      <c r="DF8" s="9"/>
      <c r="DG8" s="9"/>
      <c r="DH8" s="9"/>
      <c r="DI8" s="9"/>
      <c r="DJ8" s="9"/>
      <c r="DK8" s="9"/>
      <c r="DL8" s="9"/>
      <c r="DM8" s="173"/>
      <c r="DN8" s="308"/>
      <c r="DO8" s="308"/>
      <c r="DP8" s="308"/>
      <c r="DQ8" s="308"/>
      <c r="DR8" s="308"/>
      <c r="DS8" s="308"/>
      <c r="DT8" s="308"/>
      <c r="DU8" s="308"/>
      <c r="DV8" s="308"/>
    </row>
    <row r="9" spans="1:391" s="10" customFormat="1" ht="54" customHeight="1">
      <c r="A9" s="132"/>
      <c r="B9" s="414"/>
      <c r="C9" s="503" t="s">
        <v>1191</v>
      </c>
      <c r="D9" s="503"/>
      <c r="E9" s="514"/>
      <c r="F9" s="135"/>
      <c r="G9" s="172">
        <f>COUNTIF(G10:G20,"x")</f>
        <v>0</v>
      </c>
      <c r="H9" s="173"/>
      <c r="I9" s="173"/>
      <c r="J9" s="173"/>
      <c r="K9" s="173"/>
      <c r="L9" s="173"/>
      <c r="M9" s="8" t="s">
        <v>82</v>
      </c>
      <c r="N9" s="8" t="s">
        <v>82</v>
      </c>
      <c r="O9" s="9">
        <f>COUNTIF(O10:O20,"x")</f>
        <v>1</v>
      </c>
      <c r="P9" s="9">
        <f>SUM(P10:P20)</f>
        <v>11</v>
      </c>
      <c r="Q9" s="172" t="s">
        <v>142</v>
      </c>
      <c r="R9" s="9" t="s">
        <v>142</v>
      </c>
      <c r="S9" s="172" t="s">
        <v>142</v>
      </c>
      <c r="T9" s="9"/>
      <c r="U9" s="9"/>
      <c r="V9" s="9"/>
      <c r="W9" s="9"/>
      <c r="X9" s="9"/>
      <c r="Y9" s="9"/>
      <c r="Z9" s="9"/>
      <c r="AA9" s="9"/>
      <c r="AB9" s="181"/>
      <c r="AC9" s="181"/>
      <c r="AD9" s="181"/>
      <c r="AE9" s="207"/>
      <c r="AF9" s="207"/>
      <c r="AG9" s="207"/>
      <c r="AH9" s="207"/>
      <c r="AI9" s="207"/>
      <c r="AJ9" s="207"/>
      <c r="AK9" s="207"/>
      <c r="AL9" s="207"/>
      <c r="AM9" s="207"/>
      <c r="AN9" s="207"/>
      <c r="AO9" s="207"/>
      <c r="AP9" s="207"/>
      <c r="AQ9" s="207"/>
      <c r="AR9" s="207"/>
      <c r="AS9" s="207"/>
      <c r="AT9" s="207"/>
      <c r="AU9" s="207"/>
      <c r="AV9" s="207"/>
      <c r="AW9" s="207"/>
      <c r="AX9" s="207"/>
      <c r="AY9" s="207"/>
      <c r="AZ9" s="207"/>
      <c r="BA9" s="207"/>
      <c r="BB9" s="207"/>
      <c r="BC9" s="33"/>
      <c r="BD9" s="33"/>
      <c r="BE9" s="33"/>
      <c r="BF9" s="33"/>
      <c r="BG9" s="33"/>
      <c r="BH9" s="33"/>
      <c r="BI9" s="33"/>
      <c r="BJ9" s="33"/>
      <c r="BK9" s="33"/>
      <c r="BL9" s="33"/>
      <c r="BM9" s="33"/>
      <c r="BN9" s="33"/>
      <c r="BO9" s="33"/>
      <c r="BP9" s="33"/>
      <c r="BQ9" s="33"/>
      <c r="BR9" s="33"/>
      <c r="BS9" s="33"/>
      <c r="BT9" s="33"/>
      <c r="BU9" s="33"/>
      <c r="BV9" s="33"/>
      <c r="BW9" s="9"/>
      <c r="BX9" s="9"/>
      <c r="BY9" s="9"/>
      <c r="BZ9" s="9"/>
      <c r="CA9" s="9"/>
      <c r="CB9" s="9"/>
      <c r="CC9" s="9"/>
      <c r="CD9" s="9"/>
      <c r="CE9" s="9"/>
      <c r="CF9" s="9"/>
      <c r="CG9" s="9"/>
      <c r="CH9" s="9"/>
      <c r="CI9" s="9"/>
      <c r="CJ9" s="9"/>
      <c r="CK9" s="9"/>
      <c r="CL9" s="9"/>
      <c r="CM9" s="9"/>
      <c r="CN9" s="9"/>
      <c r="CO9" s="9"/>
      <c r="CP9" s="9"/>
      <c r="CQ9" s="9"/>
      <c r="CR9" s="9"/>
      <c r="CS9" s="9"/>
      <c r="CT9" s="9"/>
      <c r="CU9" s="9"/>
      <c r="CV9" s="172"/>
      <c r="CW9" s="172"/>
      <c r="CX9" s="172"/>
      <c r="CY9" s="9"/>
      <c r="CZ9" s="9"/>
      <c r="DA9" s="9"/>
      <c r="DB9" s="9"/>
      <c r="DC9" s="9"/>
      <c r="DD9" s="9"/>
      <c r="DE9" s="9"/>
      <c r="DF9" s="9"/>
      <c r="DG9" s="9"/>
      <c r="DH9" s="9"/>
      <c r="DI9" s="9"/>
      <c r="DJ9" s="9"/>
      <c r="DK9" s="9"/>
      <c r="DL9" s="9"/>
      <c r="DM9" s="173"/>
      <c r="DN9" s="308"/>
      <c r="DO9" s="308"/>
      <c r="DP9" s="308"/>
      <c r="DQ9" s="308"/>
      <c r="DR9" s="308"/>
      <c r="DS9" s="308"/>
      <c r="DT9" s="308"/>
      <c r="DU9" s="308"/>
      <c r="DV9" s="308"/>
    </row>
    <row r="10" spans="1:391" s="10" customFormat="1" ht="173.25" hidden="1" customHeight="1">
      <c r="A10" s="460">
        <v>1</v>
      </c>
      <c r="B10" s="414">
        <v>1</v>
      </c>
      <c r="C10" s="169" t="s">
        <v>172</v>
      </c>
      <c r="D10" s="170" t="s">
        <v>0</v>
      </c>
      <c r="E10" s="29" t="s">
        <v>143</v>
      </c>
      <c r="F10" s="135" t="s">
        <v>1</v>
      </c>
      <c r="G10" s="170"/>
      <c r="H10" s="169" t="s">
        <v>173</v>
      </c>
      <c r="I10" s="174" t="s">
        <v>649</v>
      </c>
      <c r="J10" s="175" t="s">
        <v>634</v>
      </c>
      <c r="K10" s="176" t="s">
        <v>128</v>
      </c>
      <c r="L10" s="176" t="s">
        <v>114</v>
      </c>
      <c r="M10" s="5" t="s">
        <v>78</v>
      </c>
      <c r="N10" s="4" t="s">
        <v>171</v>
      </c>
      <c r="O10" s="478" t="s">
        <v>28</v>
      </c>
      <c r="P10" s="458">
        <v>11</v>
      </c>
      <c r="Q10" s="176" t="s">
        <v>28</v>
      </c>
      <c r="R10" s="6"/>
      <c r="S10" s="6"/>
      <c r="T10" s="6"/>
      <c r="U10" s="6"/>
      <c r="V10" s="6"/>
      <c r="W10" s="6"/>
      <c r="X10" s="6"/>
      <c r="Y10" s="60"/>
      <c r="Z10" s="60"/>
      <c r="AA10" s="6"/>
      <c r="AB10" s="181" t="s">
        <v>658</v>
      </c>
      <c r="AC10" s="181" t="s">
        <v>658</v>
      </c>
      <c r="AD10" s="181" t="s">
        <v>658</v>
      </c>
      <c r="AE10" s="207">
        <v>2</v>
      </c>
      <c r="AF10" s="207">
        <v>2</v>
      </c>
      <c r="AG10" s="207">
        <v>1</v>
      </c>
      <c r="AH10" s="207">
        <v>1</v>
      </c>
      <c r="AI10" s="207">
        <v>2</v>
      </c>
      <c r="AJ10" s="207">
        <v>2</v>
      </c>
      <c r="AK10" s="207">
        <v>2</v>
      </c>
      <c r="AL10" s="207">
        <v>2</v>
      </c>
      <c r="AM10" s="207">
        <v>1</v>
      </c>
      <c r="AN10" s="207">
        <v>1</v>
      </c>
      <c r="AO10" s="207">
        <v>2</v>
      </c>
      <c r="AP10" s="207">
        <v>2</v>
      </c>
      <c r="AQ10" s="207">
        <v>2</v>
      </c>
      <c r="AR10" s="207">
        <v>2</v>
      </c>
      <c r="AS10" s="207">
        <v>1</v>
      </c>
      <c r="AT10" s="207">
        <v>2</v>
      </c>
      <c r="AU10" s="207">
        <v>1</v>
      </c>
      <c r="AV10" s="207">
        <v>1</v>
      </c>
      <c r="AW10" s="207">
        <v>2</v>
      </c>
      <c r="AX10" s="207">
        <v>2</v>
      </c>
      <c r="AY10" s="207">
        <v>2</v>
      </c>
      <c r="AZ10" s="207">
        <v>2</v>
      </c>
      <c r="BA10" s="207">
        <v>2</v>
      </c>
      <c r="BB10" s="207">
        <v>2</v>
      </c>
      <c r="BC10" s="209">
        <f>COUNTIF(AE10:BB10,"2")</f>
        <v>17</v>
      </c>
      <c r="BD10" s="210">
        <f>BC10/(BC10+BE10+BG10+BI10)</f>
        <v>0.70833333333333337</v>
      </c>
      <c r="BE10" s="209">
        <f>COUNTIF(AE10:BB10,"1")</f>
        <v>7</v>
      </c>
      <c r="BF10" s="210">
        <f t="shared" ref="BF10" si="0">BE10/(BC10+BE10+BG10+BI10)</f>
        <v>0.29166666666666669</v>
      </c>
      <c r="BG10" s="209">
        <f>COUNTIF(AE10:BB10,"0")</f>
        <v>0</v>
      </c>
      <c r="BH10" s="210">
        <f t="shared" ref="BH10" si="1">BG10/(BC10+BE10+BG10+BI10)</f>
        <v>0</v>
      </c>
      <c r="BI10" s="209">
        <f>COUNTIF(AE10:BB10,"KĐG")</f>
        <v>0</v>
      </c>
      <c r="BJ10" s="210">
        <f t="shared" ref="BJ10" si="2">BI10/(BC10+BE10+BG10+BI10)</f>
        <v>0</v>
      </c>
      <c r="BK10" s="211">
        <f>(((BC10*2)+(BE10*1)+(BG10*0)))/(BC10+BE10+BG10)</f>
        <v>1.7083333333333333</v>
      </c>
      <c r="BL10" s="212" t="str">
        <f>IF(BJ10&gt;=50%,"KĐG",IF(BK10&gt;=1.6,"ĐMT",IF(BK10&gt;=1,"CCG","CĐ")))</f>
        <v>ĐMT</v>
      </c>
      <c r="BM10" s="33"/>
      <c r="BN10" s="33"/>
      <c r="BO10" s="33"/>
      <c r="BP10" s="33"/>
      <c r="BQ10" s="33"/>
      <c r="BR10" s="33"/>
      <c r="BS10" s="33"/>
      <c r="BT10" s="33"/>
      <c r="BU10" s="33"/>
      <c r="BV10" s="33"/>
      <c r="BW10" s="6"/>
      <c r="BX10" s="6"/>
      <c r="BY10" s="6"/>
      <c r="BZ10" s="6"/>
      <c r="CA10" s="6"/>
      <c r="CB10" s="6"/>
      <c r="CC10" s="6"/>
      <c r="CD10" s="6"/>
      <c r="CE10" s="6"/>
      <c r="CF10" s="6"/>
      <c r="CG10" s="6"/>
      <c r="CH10" s="6"/>
      <c r="CI10" s="6"/>
      <c r="CJ10" s="6"/>
      <c r="CK10" s="6"/>
      <c r="CL10" s="6"/>
      <c r="CM10" s="6"/>
      <c r="CN10" s="6"/>
      <c r="CO10" s="6"/>
      <c r="CP10" s="6"/>
      <c r="CQ10" s="6"/>
      <c r="CR10" s="6"/>
      <c r="CS10" s="6"/>
      <c r="CT10" s="313"/>
      <c r="CU10" s="313"/>
      <c r="CV10" s="313"/>
      <c r="CW10" s="313"/>
      <c r="CX10" s="313"/>
      <c r="CY10" s="313"/>
      <c r="CZ10" s="313"/>
      <c r="DA10" s="313"/>
      <c r="DB10" s="424"/>
      <c r="DC10" s="424"/>
      <c r="DD10" s="424"/>
      <c r="DE10" s="313"/>
      <c r="DF10" s="313"/>
      <c r="DG10" s="313"/>
      <c r="DH10" s="313"/>
      <c r="DI10" s="313"/>
      <c r="DJ10" s="6"/>
      <c r="DK10" s="6"/>
      <c r="DL10" s="6">
        <f t="shared" ref="DL10:DL17" si="3">COUNTIF(Q10:AA10,"x")</f>
        <v>1</v>
      </c>
      <c r="DM10" s="168"/>
    </row>
    <row r="11" spans="1:391" s="231" customFormat="1" ht="28.5" hidden="1" customHeight="1">
      <c r="A11" s="461"/>
      <c r="B11" s="414">
        <v>1</v>
      </c>
      <c r="C11" s="169" t="s">
        <v>172</v>
      </c>
      <c r="D11" s="170" t="s">
        <v>0</v>
      </c>
      <c r="E11" s="29" t="s">
        <v>174</v>
      </c>
      <c r="F11" s="5" t="s">
        <v>1</v>
      </c>
      <c r="G11" s="170"/>
      <c r="H11" s="169" t="s">
        <v>174</v>
      </c>
      <c r="I11" s="174" t="s">
        <v>650</v>
      </c>
      <c r="J11" s="175" t="s">
        <v>635</v>
      </c>
      <c r="K11" s="256" t="s">
        <v>128</v>
      </c>
      <c r="L11" s="256" t="s">
        <v>114</v>
      </c>
      <c r="M11" s="5" t="s">
        <v>78</v>
      </c>
      <c r="N11" s="4" t="s">
        <v>171</v>
      </c>
      <c r="O11" s="478"/>
      <c r="P11" s="465"/>
      <c r="Q11" s="6"/>
      <c r="R11" s="256" t="s">
        <v>28</v>
      </c>
      <c r="S11" s="6"/>
      <c r="T11" s="6"/>
      <c r="U11" s="6"/>
      <c r="V11" s="6"/>
      <c r="W11" s="6"/>
      <c r="X11" s="6"/>
      <c r="Y11" s="60"/>
      <c r="Z11" s="60"/>
      <c r="AA11" s="6"/>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181" t="s">
        <v>658</v>
      </c>
      <c r="BN11" s="181" t="s">
        <v>658</v>
      </c>
      <c r="BO11" s="181" t="s">
        <v>658</v>
      </c>
      <c r="BP11" s="181" t="s">
        <v>658</v>
      </c>
      <c r="BQ11" s="320">
        <v>2</v>
      </c>
      <c r="BR11" s="320">
        <v>2</v>
      </c>
      <c r="BS11" s="320">
        <v>2</v>
      </c>
      <c r="BT11" s="320">
        <v>2</v>
      </c>
      <c r="BU11" s="320">
        <v>2</v>
      </c>
      <c r="BV11" s="320">
        <v>2</v>
      </c>
      <c r="BW11" s="320">
        <v>2</v>
      </c>
      <c r="BX11" s="320">
        <v>2</v>
      </c>
      <c r="BY11" s="320">
        <v>2</v>
      </c>
      <c r="BZ11" s="320">
        <v>2</v>
      </c>
      <c r="CA11" s="320">
        <v>2</v>
      </c>
      <c r="CB11" s="320">
        <v>2</v>
      </c>
      <c r="CC11" s="320">
        <v>2</v>
      </c>
      <c r="CD11" s="320">
        <v>2</v>
      </c>
      <c r="CE11" s="320">
        <v>2</v>
      </c>
      <c r="CF11" s="320">
        <v>2</v>
      </c>
      <c r="CG11" s="320">
        <v>2</v>
      </c>
      <c r="CH11" s="320">
        <v>2</v>
      </c>
      <c r="CI11" s="320">
        <v>2</v>
      </c>
      <c r="CJ11" s="320">
        <v>2</v>
      </c>
      <c r="CK11" s="320">
        <v>2</v>
      </c>
      <c r="CL11" s="348">
        <f>COUNTIF(BQ11:CK11,"2")</f>
        <v>21</v>
      </c>
      <c r="CM11" s="349">
        <f>CL11/(CL11+CN11+CP11+CR11)</f>
        <v>1</v>
      </c>
      <c r="CN11" s="348">
        <f>COUNTIF(BQ11:CK11,"1")</f>
        <v>0</v>
      </c>
      <c r="CO11" s="349">
        <f t="shared" ref="CO11" si="4">CN11/(CL11+CN11+CP11+CR11)</f>
        <v>0</v>
      </c>
      <c r="CP11" s="348">
        <f>COUNTIF(BQ11:CK11,"0")</f>
        <v>0</v>
      </c>
      <c r="CQ11" s="349">
        <f t="shared" ref="CQ11" si="5">CP11/(CL11+CN11+CP11+CR11)</f>
        <v>0</v>
      </c>
      <c r="CR11" s="348">
        <f>COUNTIF(BQ11:CK11,"KĐG")</f>
        <v>0</v>
      </c>
      <c r="CS11" s="349">
        <f t="shared" ref="CS11" si="6">CR11/(CL11+CN11+CP11+CR11)</f>
        <v>0</v>
      </c>
      <c r="CT11" s="350">
        <f>(((CL11*2)+(CN11*1)+(CP11*0)))/(CL11+CN11+CP11)</f>
        <v>2</v>
      </c>
      <c r="CU11" s="351" t="str">
        <f>IF(CS11&gt;=50%,"KĐG",IF(CT11&gt;=1.6,"ĐMT",IF(CT11&gt;=1,"CCG","CĐ")))</f>
        <v>ĐMT</v>
      </c>
      <c r="CV11" s="313"/>
      <c r="CW11" s="313"/>
      <c r="CX11" s="313"/>
      <c r="CY11" s="313"/>
      <c r="CZ11" s="313"/>
      <c r="DA11" s="313"/>
      <c r="DB11" s="424"/>
      <c r="DC11" s="424"/>
      <c r="DD11" s="424"/>
      <c r="DE11" s="313"/>
      <c r="DF11" s="313"/>
      <c r="DG11" s="313"/>
      <c r="DH11" s="313"/>
      <c r="DI11" s="313"/>
      <c r="DJ11" s="6"/>
      <c r="DK11" s="6"/>
      <c r="DL11" s="6">
        <f t="shared" si="3"/>
        <v>1</v>
      </c>
      <c r="DM11" s="261"/>
      <c r="DO11" s="231" t="s">
        <v>1301</v>
      </c>
    </row>
    <row r="12" spans="1:391" s="231" customFormat="1" ht="177" customHeight="1">
      <c r="A12" s="461"/>
      <c r="B12" s="414">
        <v>1</v>
      </c>
      <c r="C12" s="169" t="s">
        <v>172</v>
      </c>
      <c r="D12" s="377" t="s">
        <v>0</v>
      </c>
      <c r="E12" s="169" t="s">
        <v>662</v>
      </c>
      <c r="F12" s="170" t="s">
        <v>1</v>
      </c>
      <c r="G12" s="377"/>
      <c r="H12" s="169" t="s">
        <v>175</v>
      </c>
      <c r="I12" s="174" t="s">
        <v>651</v>
      </c>
      <c r="J12" s="175" t="s">
        <v>636</v>
      </c>
      <c r="K12" s="364" t="s">
        <v>128</v>
      </c>
      <c r="L12" s="364" t="s">
        <v>114</v>
      </c>
      <c r="M12" s="5" t="s">
        <v>78</v>
      </c>
      <c r="N12" s="4" t="s">
        <v>171</v>
      </c>
      <c r="O12" s="478"/>
      <c r="P12" s="465"/>
      <c r="Q12" s="6"/>
      <c r="R12" s="6"/>
      <c r="S12" s="364" t="s">
        <v>28</v>
      </c>
      <c r="T12" s="6"/>
      <c r="U12" s="6"/>
      <c r="V12" s="6"/>
      <c r="W12" s="6"/>
      <c r="X12" s="6"/>
      <c r="Y12" s="60"/>
      <c r="Z12" s="60"/>
      <c r="AA12" s="6"/>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6"/>
      <c r="BX12" s="6"/>
      <c r="BY12" s="6"/>
      <c r="BZ12" s="6"/>
      <c r="CA12" s="6"/>
      <c r="CB12" s="6"/>
      <c r="CC12" s="6"/>
      <c r="CD12" s="6"/>
      <c r="CE12" s="6"/>
      <c r="CF12" s="6"/>
      <c r="CG12" s="6"/>
      <c r="CH12" s="6"/>
      <c r="CI12" s="6"/>
      <c r="CJ12" s="6"/>
      <c r="CK12" s="6"/>
      <c r="CL12" s="6"/>
      <c r="CM12" s="6"/>
      <c r="CN12" s="6"/>
      <c r="CO12" s="6"/>
      <c r="CP12" s="6"/>
      <c r="CQ12" s="6"/>
      <c r="CR12" s="6"/>
      <c r="CS12" s="6"/>
      <c r="CT12" s="313"/>
      <c r="CU12" s="313"/>
      <c r="CV12" s="388" t="s">
        <v>658</v>
      </c>
      <c r="CW12" s="388" t="s">
        <v>658</v>
      </c>
      <c r="CX12" s="388" t="s">
        <v>658</v>
      </c>
      <c r="CY12" s="313"/>
      <c r="CZ12" s="313"/>
      <c r="DA12" s="313"/>
      <c r="DB12" s="424"/>
      <c r="DC12" s="424"/>
      <c r="DD12" s="424"/>
      <c r="DE12" s="313"/>
      <c r="DF12" s="313"/>
      <c r="DG12" s="313"/>
      <c r="DH12" s="313"/>
      <c r="DI12" s="313"/>
      <c r="DJ12" s="6"/>
      <c r="DK12" s="6"/>
      <c r="DL12" s="6">
        <f t="shared" si="3"/>
        <v>1</v>
      </c>
      <c r="DM12" s="353"/>
    </row>
    <row r="13" spans="1:391" s="1" customFormat="1" ht="180" hidden="1" customHeight="1">
      <c r="A13" s="461"/>
      <c r="B13" s="414">
        <v>1</v>
      </c>
      <c r="C13" s="29" t="s">
        <v>172</v>
      </c>
      <c r="D13" s="5" t="s">
        <v>0</v>
      </c>
      <c r="E13" s="29" t="s">
        <v>177</v>
      </c>
      <c r="F13" s="5" t="s">
        <v>1</v>
      </c>
      <c r="G13" s="5"/>
      <c r="H13" s="29" t="s">
        <v>176</v>
      </c>
      <c r="I13" s="41" t="s">
        <v>643</v>
      </c>
      <c r="J13" s="42" t="s">
        <v>637</v>
      </c>
      <c r="K13" s="6" t="s">
        <v>128</v>
      </c>
      <c r="L13" s="6" t="s">
        <v>114</v>
      </c>
      <c r="M13" s="5" t="s">
        <v>78</v>
      </c>
      <c r="N13" s="4" t="s">
        <v>171</v>
      </c>
      <c r="O13" s="478"/>
      <c r="P13" s="465"/>
      <c r="Q13" s="6"/>
      <c r="R13" s="6"/>
      <c r="S13" s="6"/>
      <c r="T13" s="6" t="s">
        <v>28</v>
      </c>
      <c r="U13" s="6"/>
      <c r="V13" s="6"/>
      <c r="W13" s="6"/>
      <c r="X13" s="6"/>
      <c r="Y13" s="60"/>
      <c r="Z13" s="60"/>
      <c r="AA13" s="6"/>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6"/>
      <c r="BX13" s="6"/>
      <c r="BY13" s="6"/>
      <c r="BZ13" s="6"/>
      <c r="CA13" s="6"/>
      <c r="CB13" s="6"/>
      <c r="CC13" s="6"/>
      <c r="CD13" s="6"/>
      <c r="CE13" s="6"/>
      <c r="CF13" s="6"/>
      <c r="CG13" s="6"/>
      <c r="CH13" s="6"/>
      <c r="CI13" s="6"/>
      <c r="CJ13" s="6"/>
      <c r="CK13" s="6"/>
      <c r="CL13" s="6"/>
      <c r="CM13" s="6"/>
      <c r="CN13" s="6"/>
      <c r="CO13" s="6"/>
      <c r="CP13" s="6"/>
      <c r="CQ13" s="6"/>
      <c r="CR13" s="6"/>
      <c r="CS13" s="6"/>
      <c r="CT13" s="313"/>
      <c r="CU13" s="313"/>
      <c r="CV13" s="313"/>
      <c r="CW13" s="313"/>
      <c r="CX13" s="313"/>
      <c r="CY13" s="313"/>
      <c r="CZ13" s="313"/>
      <c r="DA13" s="313"/>
      <c r="DB13" s="424"/>
      <c r="DC13" s="424"/>
      <c r="DD13" s="424"/>
      <c r="DE13" s="313"/>
      <c r="DF13" s="313"/>
      <c r="DG13" s="313"/>
      <c r="DH13" s="313"/>
      <c r="DI13" s="313"/>
      <c r="DJ13" s="6"/>
      <c r="DK13" s="6"/>
      <c r="DL13" s="6">
        <f t="shared" si="3"/>
        <v>1</v>
      </c>
      <c r="DM13" s="4"/>
    </row>
    <row r="14" spans="1:391" s="1" customFormat="1" ht="180" hidden="1" customHeight="1">
      <c r="A14" s="461"/>
      <c r="B14" s="414">
        <v>1</v>
      </c>
      <c r="C14" s="29" t="s">
        <v>172</v>
      </c>
      <c r="D14" s="5" t="s">
        <v>0</v>
      </c>
      <c r="E14" s="29" t="s">
        <v>175</v>
      </c>
      <c r="F14" s="5" t="s">
        <v>1</v>
      </c>
      <c r="G14" s="5"/>
      <c r="H14" s="29" t="s">
        <v>177</v>
      </c>
      <c r="I14" s="41" t="s">
        <v>644</v>
      </c>
      <c r="J14" s="42" t="s">
        <v>638</v>
      </c>
      <c r="K14" s="6" t="s">
        <v>128</v>
      </c>
      <c r="L14" s="6" t="s">
        <v>114</v>
      </c>
      <c r="M14" s="5" t="s">
        <v>78</v>
      </c>
      <c r="N14" s="4" t="s">
        <v>171</v>
      </c>
      <c r="O14" s="478"/>
      <c r="P14" s="465"/>
      <c r="Q14" s="6"/>
      <c r="R14" s="6"/>
      <c r="S14" s="6"/>
      <c r="T14" s="6"/>
      <c r="U14" s="6" t="s">
        <v>28</v>
      </c>
      <c r="V14" s="6"/>
      <c r="W14" s="6"/>
      <c r="X14" s="6"/>
      <c r="Y14" s="60"/>
      <c r="Z14" s="60"/>
      <c r="AA14" s="6"/>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6"/>
      <c r="BX14" s="6"/>
      <c r="BY14" s="6"/>
      <c r="BZ14" s="6"/>
      <c r="CA14" s="6"/>
      <c r="CB14" s="6"/>
      <c r="CC14" s="6"/>
      <c r="CD14" s="6"/>
      <c r="CE14" s="6"/>
      <c r="CF14" s="6"/>
      <c r="CG14" s="6"/>
      <c r="CH14" s="6"/>
      <c r="CI14" s="6"/>
      <c r="CJ14" s="6"/>
      <c r="CK14" s="6"/>
      <c r="CL14" s="6"/>
      <c r="CM14" s="6"/>
      <c r="CN14" s="6"/>
      <c r="CO14" s="6"/>
      <c r="CP14" s="6"/>
      <c r="CQ14" s="6"/>
      <c r="CR14" s="6"/>
      <c r="CS14" s="6"/>
      <c r="CT14" s="313"/>
      <c r="CU14" s="313"/>
      <c r="CV14" s="313"/>
      <c r="CW14" s="313"/>
      <c r="CX14" s="313"/>
      <c r="CY14" s="313"/>
      <c r="CZ14" s="313"/>
      <c r="DA14" s="313"/>
      <c r="DB14" s="424"/>
      <c r="DC14" s="424"/>
      <c r="DD14" s="424"/>
      <c r="DE14" s="313"/>
      <c r="DF14" s="313"/>
      <c r="DG14" s="313"/>
      <c r="DH14" s="313"/>
      <c r="DI14" s="313"/>
      <c r="DJ14" s="6"/>
      <c r="DK14" s="6"/>
      <c r="DL14" s="6">
        <f t="shared" si="3"/>
        <v>1</v>
      </c>
      <c r="DM14" s="4"/>
    </row>
    <row r="15" spans="1:391" s="1" customFormat="1" ht="180" hidden="1" customHeight="1">
      <c r="A15" s="461"/>
      <c r="B15" s="414">
        <v>1</v>
      </c>
      <c r="C15" s="29" t="s">
        <v>172</v>
      </c>
      <c r="D15" s="5" t="s">
        <v>0</v>
      </c>
      <c r="E15" s="29" t="s">
        <v>178</v>
      </c>
      <c r="F15" s="5" t="s">
        <v>1</v>
      </c>
      <c r="G15" s="5"/>
      <c r="H15" s="29" t="s">
        <v>178</v>
      </c>
      <c r="I15" s="41" t="s">
        <v>645</v>
      </c>
      <c r="J15" s="42" t="s">
        <v>639</v>
      </c>
      <c r="K15" s="6" t="s">
        <v>128</v>
      </c>
      <c r="L15" s="6" t="s">
        <v>114</v>
      </c>
      <c r="M15" s="5" t="s">
        <v>78</v>
      </c>
      <c r="N15" s="4" t="s">
        <v>171</v>
      </c>
      <c r="O15" s="478"/>
      <c r="P15" s="465"/>
      <c r="Q15" s="6"/>
      <c r="R15" s="6"/>
      <c r="S15" s="6"/>
      <c r="T15" s="6"/>
      <c r="U15" s="6"/>
      <c r="V15" s="6" t="s">
        <v>28</v>
      </c>
      <c r="W15" s="6"/>
      <c r="X15" s="6"/>
      <c r="Y15" s="60"/>
      <c r="Z15" s="60"/>
      <c r="AA15" s="6"/>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6"/>
      <c r="BX15" s="6"/>
      <c r="BY15" s="6"/>
      <c r="BZ15" s="6"/>
      <c r="CA15" s="6"/>
      <c r="CB15" s="6"/>
      <c r="CC15" s="6"/>
      <c r="CD15" s="6"/>
      <c r="CE15" s="6"/>
      <c r="CF15" s="6"/>
      <c r="CG15" s="6"/>
      <c r="CH15" s="6"/>
      <c r="CI15" s="6"/>
      <c r="CJ15" s="6"/>
      <c r="CK15" s="6"/>
      <c r="CL15" s="6"/>
      <c r="CM15" s="6"/>
      <c r="CN15" s="6"/>
      <c r="CO15" s="6"/>
      <c r="CP15" s="6"/>
      <c r="CQ15" s="6"/>
      <c r="CR15" s="6"/>
      <c r="CS15" s="6"/>
      <c r="CT15" s="313"/>
      <c r="CU15" s="313"/>
      <c r="CV15" s="313"/>
      <c r="CW15" s="313"/>
      <c r="CX15" s="313"/>
      <c r="CY15" s="313"/>
      <c r="CZ15" s="313"/>
      <c r="DA15" s="313"/>
      <c r="DB15" s="424"/>
      <c r="DC15" s="424"/>
      <c r="DD15" s="424"/>
      <c r="DE15" s="313"/>
      <c r="DF15" s="313"/>
      <c r="DG15" s="313"/>
      <c r="DH15" s="313"/>
      <c r="DI15" s="313"/>
      <c r="DJ15" s="6"/>
      <c r="DK15" s="6"/>
      <c r="DL15" s="6">
        <f t="shared" si="3"/>
        <v>1</v>
      </c>
      <c r="DM15" s="4"/>
    </row>
    <row r="16" spans="1:391" s="1" customFormat="1" ht="180" hidden="1" customHeight="1">
      <c r="A16" s="461"/>
      <c r="B16" s="414">
        <v>1</v>
      </c>
      <c r="C16" s="29" t="s">
        <v>172</v>
      </c>
      <c r="D16" s="5" t="s">
        <v>0</v>
      </c>
      <c r="E16" s="29" t="s">
        <v>179</v>
      </c>
      <c r="F16" s="5" t="s">
        <v>1</v>
      </c>
      <c r="G16" s="5"/>
      <c r="H16" s="29" t="s">
        <v>179</v>
      </c>
      <c r="I16" s="41" t="s">
        <v>646</v>
      </c>
      <c r="J16" s="42" t="s">
        <v>640</v>
      </c>
      <c r="K16" s="6" t="s">
        <v>128</v>
      </c>
      <c r="L16" s="6" t="s">
        <v>114</v>
      </c>
      <c r="M16" s="5" t="s">
        <v>78</v>
      </c>
      <c r="N16" s="4" t="s">
        <v>171</v>
      </c>
      <c r="O16" s="478"/>
      <c r="P16" s="465"/>
      <c r="Q16" s="6"/>
      <c r="R16" s="6"/>
      <c r="S16" s="6"/>
      <c r="T16" s="6"/>
      <c r="U16" s="6"/>
      <c r="V16" s="6"/>
      <c r="W16" s="6" t="s">
        <v>28</v>
      </c>
      <c r="X16" s="6"/>
      <c r="Y16" s="60"/>
      <c r="Z16" s="60"/>
      <c r="AA16" s="6"/>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6"/>
      <c r="BX16" s="6"/>
      <c r="BY16" s="6"/>
      <c r="BZ16" s="6"/>
      <c r="CA16" s="6"/>
      <c r="CB16" s="6"/>
      <c r="CC16" s="6"/>
      <c r="CD16" s="6"/>
      <c r="CE16" s="6"/>
      <c r="CF16" s="6"/>
      <c r="CG16" s="6"/>
      <c r="CH16" s="6"/>
      <c r="CI16" s="6"/>
      <c r="CJ16" s="6"/>
      <c r="CK16" s="6"/>
      <c r="CL16" s="6"/>
      <c r="CM16" s="6"/>
      <c r="CN16" s="6"/>
      <c r="CO16" s="6"/>
      <c r="CP16" s="6"/>
      <c r="CQ16" s="6"/>
      <c r="CR16" s="6"/>
      <c r="CS16" s="6"/>
      <c r="CT16" s="313"/>
      <c r="CU16" s="313"/>
      <c r="CV16" s="313"/>
      <c r="CW16" s="313"/>
      <c r="CX16" s="313"/>
      <c r="CY16" s="313"/>
      <c r="CZ16" s="313"/>
      <c r="DA16" s="313"/>
      <c r="DB16" s="424"/>
      <c r="DC16" s="424"/>
      <c r="DD16" s="424"/>
      <c r="DE16" s="313"/>
      <c r="DF16" s="313"/>
      <c r="DG16" s="313"/>
      <c r="DH16" s="313"/>
      <c r="DI16" s="313"/>
      <c r="DJ16" s="6"/>
      <c r="DK16" s="6"/>
      <c r="DL16" s="6">
        <f t="shared" si="3"/>
        <v>1</v>
      </c>
      <c r="DM16" s="4"/>
    </row>
    <row r="17" spans="1:117" s="1" customFormat="1" ht="180" hidden="1" customHeight="1">
      <c r="A17" s="461"/>
      <c r="B17" s="414">
        <v>1</v>
      </c>
      <c r="C17" s="29" t="s">
        <v>172</v>
      </c>
      <c r="D17" s="5" t="s">
        <v>0</v>
      </c>
      <c r="E17" s="29" t="s">
        <v>180</v>
      </c>
      <c r="F17" s="5" t="s">
        <v>1</v>
      </c>
      <c r="G17" s="5"/>
      <c r="H17" s="29" t="s">
        <v>708</v>
      </c>
      <c r="I17" s="41" t="s">
        <v>647</v>
      </c>
      <c r="J17" s="42" t="s">
        <v>641</v>
      </c>
      <c r="K17" s="6" t="s">
        <v>128</v>
      </c>
      <c r="L17" s="6" t="s">
        <v>114</v>
      </c>
      <c r="M17" s="5" t="s">
        <v>78</v>
      </c>
      <c r="N17" s="4" t="s">
        <v>171</v>
      </c>
      <c r="O17" s="478"/>
      <c r="P17" s="465"/>
      <c r="Q17" s="6"/>
      <c r="R17" s="6"/>
      <c r="S17" s="6"/>
      <c r="T17" s="6"/>
      <c r="U17" s="6"/>
      <c r="V17" s="6"/>
      <c r="W17" s="6"/>
      <c r="X17" s="6" t="s">
        <v>28</v>
      </c>
      <c r="Y17" s="60"/>
      <c r="Z17" s="60"/>
      <c r="AA17" s="6"/>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6"/>
      <c r="BX17" s="6"/>
      <c r="BY17" s="6"/>
      <c r="BZ17" s="6"/>
      <c r="CA17" s="6"/>
      <c r="CB17" s="6"/>
      <c r="CC17" s="6"/>
      <c r="CD17" s="6"/>
      <c r="CE17" s="6"/>
      <c r="CF17" s="6"/>
      <c r="CG17" s="6"/>
      <c r="CH17" s="6"/>
      <c r="CI17" s="6"/>
      <c r="CJ17" s="6"/>
      <c r="CK17" s="6"/>
      <c r="CL17" s="6"/>
      <c r="CM17" s="6"/>
      <c r="CN17" s="6"/>
      <c r="CO17" s="6"/>
      <c r="CP17" s="6"/>
      <c r="CQ17" s="6"/>
      <c r="CR17" s="6"/>
      <c r="CS17" s="6"/>
      <c r="CT17" s="313"/>
      <c r="CU17" s="313"/>
      <c r="CV17" s="313"/>
      <c r="CW17" s="313"/>
      <c r="CX17" s="313"/>
      <c r="CY17" s="313"/>
      <c r="CZ17" s="313"/>
      <c r="DA17" s="313"/>
      <c r="DB17" s="424"/>
      <c r="DC17" s="424"/>
      <c r="DD17" s="424"/>
      <c r="DE17" s="313"/>
      <c r="DF17" s="313"/>
      <c r="DG17" s="313"/>
      <c r="DH17" s="313"/>
      <c r="DI17" s="313"/>
      <c r="DJ17" s="6"/>
      <c r="DK17" s="6"/>
      <c r="DL17" s="6">
        <f t="shared" si="3"/>
        <v>1</v>
      </c>
      <c r="DM17" s="4"/>
    </row>
    <row r="18" spans="1:117" s="57" customFormat="1" ht="180" hidden="1" customHeight="1">
      <c r="A18" s="461"/>
      <c r="B18" s="414">
        <v>1</v>
      </c>
      <c r="C18" s="29" t="s">
        <v>172</v>
      </c>
      <c r="D18" s="55" t="s">
        <v>0</v>
      </c>
      <c r="E18" s="29" t="s">
        <v>180</v>
      </c>
      <c r="F18" s="55" t="s">
        <v>1</v>
      </c>
      <c r="G18" s="55"/>
      <c r="H18" s="29" t="s">
        <v>709</v>
      </c>
      <c r="I18" s="41" t="s">
        <v>648</v>
      </c>
      <c r="J18" s="42" t="s">
        <v>642</v>
      </c>
      <c r="K18" s="60"/>
      <c r="L18" s="125" t="s">
        <v>114</v>
      </c>
      <c r="M18" s="126" t="s">
        <v>78</v>
      </c>
      <c r="N18" s="127" t="s">
        <v>171</v>
      </c>
      <c r="O18" s="478"/>
      <c r="P18" s="465"/>
      <c r="Q18" s="60"/>
      <c r="R18" s="60"/>
      <c r="S18" s="60"/>
      <c r="T18" s="60"/>
      <c r="U18" s="60"/>
      <c r="V18" s="60"/>
      <c r="W18" s="60"/>
      <c r="X18" s="60"/>
      <c r="Y18" s="60" t="s">
        <v>28</v>
      </c>
      <c r="Z18" s="60"/>
      <c r="AA18" s="60"/>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60"/>
      <c r="BX18" s="60"/>
      <c r="BY18" s="60"/>
      <c r="BZ18" s="60"/>
      <c r="CA18" s="60"/>
      <c r="CB18" s="60"/>
      <c r="CC18" s="60"/>
      <c r="CD18" s="60"/>
      <c r="CE18" s="60"/>
      <c r="CF18" s="60"/>
      <c r="CG18" s="60"/>
      <c r="CH18" s="60"/>
      <c r="CI18" s="60"/>
      <c r="CJ18" s="60"/>
      <c r="CK18" s="60"/>
      <c r="CL18" s="60"/>
      <c r="CM18" s="60"/>
      <c r="CN18" s="60"/>
      <c r="CO18" s="60"/>
      <c r="CP18" s="60"/>
      <c r="CQ18" s="60"/>
      <c r="CR18" s="60"/>
      <c r="CS18" s="60"/>
      <c r="CT18" s="313"/>
      <c r="CU18" s="313"/>
      <c r="CV18" s="313"/>
      <c r="CW18" s="313"/>
      <c r="CX18" s="313"/>
      <c r="CY18" s="313"/>
      <c r="CZ18" s="313"/>
      <c r="DA18" s="313"/>
      <c r="DB18" s="424"/>
      <c r="DC18" s="424"/>
      <c r="DD18" s="424"/>
      <c r="DE18" s="313"/>
      <c r="DF18" s="313"/>
      <c r="DG18" s="313"/>
      <c r="DH18" s="313"/>
      <c r="DI18" s="313"/>
      <c r="DJ18" s="60"/>
      <c r="DK18" s="60"/>
      <c r="DL18" s="60">
        <v>1</v>
      </c>
      <c r="DM18" s="56"/>
    </row>
    <row r="19" spans="1:117" s="57" customFormat="1" ht="180" hidden="1" customHeight="1">
      <c r="A19" s="461"/>
      <c r="B19" s="400">
        <v>1</v>
      </c>
      <c r="C19" s="29" t="s">
        <v>172</v>
      </c>
      <c r="D19" s="55" t="s">
        <v>0</v>
      </c>
      <c r="E19" s="29" t="s">
        <v>180</v>
      </c>
      <c r="F19" s="55" t="s">
        <v>1</v>
      </c>
      <c r="G19" s="55"/>
      <c r="H19" s="29" t="s">
        <v>710</v>
      </c>
      <c r="I19" s="41" t="s">
        <v>648</v>
      </c>
      <c r="J19" s="42" t="s">
        <v>642</v>
      </c>
      <c r="K19" s="60"/>
      <c r="L19" s="125" t="s">
        <v>114</v>
      </c>
      <c r="M19" s="126" t="s">
        <v>78</v>
      </c>
      <c r="N19" s="127" t="s">
        <v>171</v>
      </c>
      <c r="O19" s="478"/>
      <c r="P19" s="465"/>
      <c r="Q19" s="60"/>
      <c r="R19" s="60"/>
      <c r="S19" s="60"/>
      <c r="T19" s="60"/>
      <c r="U19" s="60"/>
      <c r="V19" s="60"/>
      <c r="W19" s="60"/>
      <c r="X19" s="60"/>
      <c r="Y19" s="60"/>
      <c r="Z19" s="60" t="s">
        <v>28</v>
      </c>
      <c r="AA19" s="60"/>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313"/>
      <c r="CU19" s="313"/>
      <c r="CV19" s="313"/>
      <c r="CW19" s="313"/>
      <c r="CX19" s="313"/>
      <c r="CY19" s="313"/>
      <c r="CZ19" s="313"/>
      <c r="DA19" s="313"/>
      <c r="DB19" s="424"/>
      <c r="DC19" s="424"/>
      <c r="DD19" s="424"/>
      <c r="DE19" s="313"/>
      <c r="DF19" s="313"/>
      <c r="DG19" s="313"/>
      <c r="DH19" s="313"/>
      <c r="DI19" s="313"/>
      <c r="DJ19" s="60"/>
      <c r="DK19" s="60"/>
      <c r="DL19" s="60">
        <v>1</v>
      </c>
      <c r="DM19" s="56"/>
    </row>
    <row r="20" spans="1:117" s="1" customFormat="1" ht="180" hidden="1" customHeight="1">
      <c r="A20" s="462"/>
      <c r="B20" s="400">
        <v>1</v>
      </c>
      <c r="C20" s="29" t="s">
        <v>172</v>
      </c>
      <c r="D20" s="5" t="s">
        <v>0</v>
      </c>
      <c r="E20" s="29" t="s">
        <v>181</v>
      </c>
      <c r="F20" s="5" t="s">
        <v>1</v>
      </c>
      <c r="G20" s="5"/>
      <c r="H20" s="29" t="s">
        <v>711</v>
      </c>
      <c r="I20" s="41" t="s">
        <v>648</v>
      </c>
      <c r="J20" s="42" t="s">
        <v>642</v>
      </c>
      <c r="K20" s="6" t="s">
        <v>128</v>
      </c>
      <c r="L20" s="6" t="s">
        <v>114</v>
      </c>
      <c r="M20" s="5" t="s">
        <v>78</v>
      </c>
      <c r="N20" s="4" t="s">
        <v>171</v>
      </c>
      <c r="O20" s="478"/>
      <c r="P20" s="459"/>
      <c r="Q20" s="6"/>
      <c r="R20" s="6"/>
      <c r="S20" s="6"/>
      <c r="T20" s="6"/>
      <c r="U20" s="6"/>
      <c r="V20" s="6"/>
      <c r="W20" s="6"/>
      <c r="X20" s="6"/>
      <c r="Y20" s="60"/>
      <c r="Z20" s="60"/>
      <c r="AA20" s="6" t="s">
        <v>28</v>
      </c>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6"/>
      <c r="BX20" s="6"/>
      <c r="BY20" s="6"/>
      <c r="BZ20" s="6"/>
      <c r="CA20" s="6"/>
      <c r="CB20" s="6"/>
      <c r="CC20" s="6"/>
      <c r="CD20" s="6"/>
      <c r="CE20" s="6"/>
      <c r="CF20" s="6"/>
      <c r="CG20" s="6"/>
      <c r="CH20" s="6"/>
      <c r="CI20" s="6"/>
      <c r="CJ20" s="6"/>
      <c r="CK20" s="6"/>
      <c r="CL20" s="6"/>
      <c r="CM20" s="6"/>
      <c r="CN20" s="6"/>
      <c r="CO20" s="6"/>
      <c r="CP20" s="6"/>
      <c r="CQ20" s="6"/>
      <c r="CR20" s="6"/>
      <c r="CS20" s="6"/>
      <c r="CT20" s="313"/>
      <c r="CU20" s="313"/>
      <c r="CV20" s="313"/>
      <c r="CW20" s="313"/>
      <c r="CX20" s="313"/>
      <c r="CY20" s="313"/>
      <c r="CZ20" s="313"/>
      <c r="DA20" s="313"/>
      <c r="DB20" s="424"/>
      <c r="DC20" s="424"/>
      <c r="DD20" s="424"/>
      <c r="DE20" s="313"/>
      <c r="DF20" s="313"/>
      <c r="DG20" s="313"/>
      <c r="DH20" s="313"/>
      <c r="DI20" s="313"/>
      <c r="DJ20" s="6"/>
      <c r="DK20" s="6"/>
      <c r="DL20" s="6">
        <f>COUNTIF(Q20:AA20,"x")</f>
        <v>1</v>
      </c>
      <c r="DM20" s="4"/>
    </row>
    <row r="21" spans="1:117" ht="58.5" customHeight="1">
      <c r="A21" s="132"/>
      <c r="B21" s="414"/>
      <c r="C21" s="485" t="s">
        <v>597</v>
      </c>
      <c r="D21" s="486"/>
      <c r="E21" s="494"/>
      <c r="F21" s="170"/>
      <c r="G21" s="172">
        <f>G22+G29+G35+G43+G56+G62</f>
        <v>13</v>
      </c>
      <c r="H21" s="368"/>
      <c r="I21" s="367"/>
      <c r="J21" s="364"/>
      <c r="K21" s="364"/>
      <c r="L21" s="364"/>
      <c r="M21" s="8" t="s">
        <v>82</v>
      </c>
      <c r="N21" s="8" t="s">
        <v>82</v>
      </c>
      <c r="O21" s="9">
        <f>O22+O29+O35+O43+O56+O62</f>
        <v>36</v>
      </c>
      <c r="P21" s="9">
        <f>P22+P29+P35+P43+P56+P62</f>
        <v>35</v>
      </c>
      <c r="Q21" s="172" t="s">
        <v>142</v>
      </c>
      <c r="R21" s="172" t="s">
        <v>142</v>
      </c>
      <c r="S21" s="172" t="s">
        <v>142</v>
      </c>
      <c r="T21" s="9" t="s">
        <v>142</v>
      </c>
      <c r="U21" s="9" t="s">
        <v>142</v>
      </c>
      <c r="V21" s="9" t="s">
        <v>142</v>
      </c>
      <c r="W21" s="9" t="s">
        <v>142</v>
      </c>
      <c r="X21" s="9" t="s">
        <v>142</v>
      </c>
      <c r="Y21" s="9"/>
      <c r="Z21" s="9"/>
      <c r="AA21" s="9" t="s">
        <v>142</v>
      </c>
      <c r="AB21" s="181"/>
      <c r="AC21" s="181"/>
      <c r="AD21" s="181"/>
      <c r="AE21" s="207"/>
      <c r="AF21" s="207"/>
      <c r="AG21" s="207"/>
      <c r="AH21" s="207"/>
      <c r="AI21" s="207"/>
      <c r="AJ21" s="207"/>
      <c r="AK21" s="207"/>
      <c r="AL21" s="207"/>
      <c r="AM21" s="207"/>
      <c r="AN21" s="207"/>
      <c r="AO21" s="207"/>
      <c r="AP21" s="207"/>
      <c r="AQ21" s="207"/>
      <c r="AR21" s="207"/>
      <c r="AS21" s="207"/>
      <c r="AT21" s="207"/>
      <c r="AU21" s="207"/>
      <c r="AV21" s="207"/>
      <c r="AW21" s="207"/>
      <c r="AX21" s="207"/>
      <c r="AY21" s="207"/>
      <c r="AZ21" s="207"/>
      <c r="BA21" s="207"/>
      <c r="BB21" s="207"/>
      <c r="BC21" s="209"/>
      <c r="BD21" s="210"/>
      <c r="BE21" s="209"/>
      <c r="BF21" s="210"/>
      <c r="BG21" s="209"/>
      <c r="BH21" s="210"/>
      <c r="BI21" s="209"/>
      <c r="BJ21" s="210"/>
      <c r="BK21" s="211"/>
      <c r="BL21" s="212"/>
      <c r="BM21" s="181"/>
      <c r="BN21" s="181"/>
      <c r="BO21" s="181"/>
      <c r="BP21" s="181"/>
      <c r="BQ21" s="33"/>
      <c r="BR21" s="33"/>
      <c r="BS21" s="33"/>
      <c r="BT21" s="33"/>
      <c r="BU21" s="33"/>
      <c r="BV21" s="33"/>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391"/>
      <c r="CW21" s="391"/>
      <c r="CX21" s="391"/>
      <c r="CY21" s="9"/>
      <c r="CZ21" s="9"/>
      <c r="DA21" s="9"/>
      <c r="DB21" s="9"/>
      <c r="DC21" s="9"/>
      <c r="DD21" s="9"/>
      <c r="DE21" s="9"/>
      <c r="DF21" s="9"/>
      <c r="DG21" s="9"/>
      <c r="DH21" s="9"/>
      <c r="DI21" s="9"/>
      <c r="DJ21" s="9"/>
      <c r="DK21" s="9"/>
      <c r="DL21" s="6"/>
      <c r="DM21" s="173"/>
    </row>
    <row r="22" spans="1:117" ht="21" customHeight="1">
      <c r="A22" s="132"/>
      <c r="B22" s="414"/>
      <c r="C22" s="479" t="s">
        <v>63</v>
      </c>
      <c r="D22" s="479"/>
      <c r="E22" s="479"/>
      <c r="F22" s="170"/>
      <c r="G22" s="172">
        <f>COUNTIF(G23:G28,"x")</f>
        <v>1</v>
      </c>
      <c r="H22" s="368"/>
      <c r="I22" s="367"/>
      <c r="J22" s="364"/>
      <c r="K22" s="364"/>
      <c r="L22" s="364"/>
      <c r="M22" s="8" t="s">
        <v>82</v>
      </c>
      <c r="N22" s="8" t="s">
        <v>82</v>
      </c>
      <c r="O22" s="9">
        <f>COUNTIF(O23:O28,"x")</f>
        <v>6</v>
      </c>
      <c r="P22" s="9">
        <f>SUM(P23:P28)</f>
        <v>6</v>
      </c>
      <c r="Q22" s="172" t="s">
        <v>142</v>
      </c>
      <c r="R22" s="172" t="s">
        <v>142</v>
      </c>
      <c r="S22" s="172" t="s">
        <v>142</v>
      </c>
      <c r="T22" s="9" t="s">
        <v>142</v>
      </c>
      <c r="U22" s="9" t="s">
        <v>142</v>
      </c>
      <c r="V22" s="9" t="s">
        <v>142</v>
      </c>
      <c r="W22" s="9" t="s">
        <v>142</v>
      </c>
      <c r="X22" s="9" t="s">
        <v>142</v>
      </c>
      <c r="Y22" s="9"/>
      <c r="Z22" s="9"/>
      <c r="AA22" s="9" t="s">
        <v>142</v>
      </c>
      <c r="AB22" s="181"/>
      <c r="AC22" s="181"/>
      <c r="AD22" s="181"/>
      <c r="AE22" s="207"/>
      <c r="AF22" s="207"/>
      <c r="AG22" s="207"/>
      <c r="AH22" s="207"/>
      <c r="AI22" s="207"/>
      <c r="AJ22" s="207"/>
      <c r="AK22" s="207"/>
      <c r="AL22" s="207"/>
      <c r="AM22" s="207"/>
      <c r="AN22" s="207"/>
      <c r="AO22" s="207"/>
      <c r="AP22" s="207"/>
      <c r="AQ22" s="207"/>
      <c r="AR22" s="207"/>
      <c r="AS22" s="207"/>
      <c r="AT22" s="207"/>
      <c r="AU22" s="207"/>
      <c r="AV22" s="207"/>
      <c r="AW22" s="207"/>
      <c r="AX22" s="207"/>
      <c r="AY22" s="207"/>
      <c r="AZ22" s="207"/>
      <c r="BA22" s="207"/>
      <c r="BB22" s="207"/>
      <c r="BC22" s="209"/>
      <c r="BD22" s="210"/>
      <c r="BE22" s="209"/>
      <c r="BF22" s="210"/>
      <c r="BG22" s="209"/>
      <c r="BH22" s="210"/>
      <c r="BI22" s="209"/>
      <c r="BJ22" s="210"/>
      <c r="BK22" s="211"/>
      <c r="BL22" s="212"/>
      <c r="BM22" s="181"/>
      <c r="BN22" s="181"/>
      <c r="BO22" s="181"/>
      <c r="BP22" s="181"/>
      <c r="BQ22" s="33"/>
      <c r="BR22" s="33"/>
      <c r="BS22" s="33"/>
      <c r="BT22" s="33"/>
      <c r="BU22" s="33"/>
      <c r="BV22" s="33"/>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391"/>
      <c r="CW22" s="391"/>
      <c r="CX22" s="391"/>
      <c r="CY22" s="9"/>
      <c r="CZ22" s="9"/>
      <c r="DA22" s="9"/>
      <c r="DB22" s="9"/>
      <c r="DC22" s="9"/>
      <c r="DD22" s="9"/>
      <c r="DE22" s="9"/>
      <c r="DF22" s="9"/>
      <c r="DG22" s="9"/>
      <c r="DH22" s="9"/>
      <c r="DI22" s="9"/>
      <c r="DJ22" s="9"/>
      <c r="DK22" s="9"/>
      <c r="DL22" s="6"/>
      <c r="DM22" s="173"/>
    </row>
    <row r="23" spans="1:117" s="10" customFormat="1" ht="36.75" hidden="1" customHeight="1">
      <c r="A23" s="132">
        <v>4</v>
      </c>
      <c r="B23" s="414">
        <v>2</v>
      </c>
      <c r="C23" s="169" t="s">
        <v>182</v>
      </c>
      <c r="D23" s="170" t="s">
        <v>0</v>
      </c>
      <c r="E23" s="29" t="s">
        <v>183</v>
      </c>
      <c r="F23" s="135" t="s">
        <v>2</v>
      </c>
      <c r="G23" s="170"/>
      <c r="H23" s="184" t="s">
        <v>183</v>
      </c>
      <c r="I23" s="174" t="s">
        <v>1018</v>
      </c>
      <c r="J23" s="176"/>
      <c r="K23" s="176" t="s">
        <v>128</v>
      </c>
      <c r="L23" s="176" t="s">
        <v>1192</v>
      </c>
      <c r="M23" s="5" t="s">
        <v>78</v>
      </c>
      <c r="N23" s="4" t="s">
        <v>171</v>
      </c>
      <c r="O23" s="132" t="s">
        <v>28</v>
      </c>
      <c r="P23" s="134">
        <v>1</v>
      </c>
      <c r="Q23" s="176" t="s">
        <v>28</v>
      </c>
      <c r="R23" s="6"/>
      <c r="S23" s="6"/>
      <c r="T23" s="6"/>
      <c r="U23" s="6"/>
      <c r="V23" s="6"/>
      <c r="W23" s="6"/>
      <c r="X23" s="6"/>
      <c r="Y23" s="60"/>
      <c r="Z23" s="60"/>
      <c r="AA23" s="6"/>
      <c r="AB23" s="181" t="s">
        <v>659</v>
      </c>
      <c r="AC23" s="181"/>
      <c r="AD23" s="181"/>
      <c r="AE23" s="207">
        <v>1</v>
      </c>
      <c r="AF23" s="207">
        <v>2</v>
      </c>
      <c r="AG23" s="207">
        <v>1</v>
      </c>
      <c r="AH23" s="207">
        <v>2</v>
      </c>
      <c r="AI23" s="207">
        <v>1</v>
      </c>
      <c r="AJ23" s="207">
        <v>2</v>
      </c>
      <c r="AK23" s="207">
        <v>2</v>
      </c>
      <c r="AL23" s="207">
        <v>1</v>
      </c>
      <c r="AM23" s="207">
        <v>2</v>
      </c>
      <c r="AN23" s="207">
        <v>1</v>
      </c>
      <c r="AO23" s="207">
        <v>2</v>
      </c>
      <c r="AP23" s="207">
        <v>2</v>
      </c>
      <c r="AQ23" s="207">
        <v>2</v>
      </c>
      <c r="AR23" s="207">
        <v>2</v>
      </c>
      <c r="AS23" s="207">
        <v>2</v>
      </c>
      <c r="AT23" s="207">
        <v>2</v>
      </c>
      <c r="AU23" s="207">
        <v>1</v>
      </c>
      <c r="AV23" s="207">
        <v>1</v>
      </c>
      <c r="AW23" s="207">
        <v>2</v>
      </c>
      <c r="AX23" s="207">
        <v>2</v>
      </c>
      <c r="AY23" s="207">
        <v>1</v>
      </c>
      <c r="AZ23" s="207">
        <v>2</v>
      </c>
      <c r="BA23" s="207">
        <v>2</v>
      </c>
      <c r="BB23" s="207">
        <v>1</v>
      </c>
      <c r="BC23" s="209">
        <f>COUNTIF(AE23:BB23,"2")</f>
        <v>15</v>
      </c>
      <c r="BD23" s="210">
        <f t="shared" ref="BD23:BD25" si="7">BC23/(BC23+BE23+BG23+BI23)</f>
        <v>0.625</v>
      </c>
      <c r="BE23" s="209">
        <f>COUNTIF(AE23:BB23,"1")</f>
        <v>9</v>
      </c>
      <c r="BF23" s="210">
        <f t="shared" ref="BF23" si="8">BE23/(BC23+BE23+BG23+BI23)</f>
        <v>0.375</v>
      </c>
      <c r="BG23" s="209">
        <f>COUNTIF(AE23:BB23,"0")</f>
        <v>0</v>
      </c>
      <c r="BH23" s="210">
        <f t="shared" ref="BH23" si="9">BG23/(BC23+BE23+BG23+BI23)</f>
        <v>0</v>
      </c>
      <c r="BI23" s="209">
        <f>COUNTIF(AE23:BB23,"KĐG")</f>
        <v>0</v>
      </c>
      <c r="BJ23" s="210">
        <f t="shared" ref="BJ23" si="10">BI23/(BC23+BE23+BG23+BI23)</f>
        <v>0</v>
      </c>
      <c r="BK23" s="211">
        <f t="shared" ref="BK23:BK25" si="11">(((BC23*2)+(BE23*1)+(BG23*0)))/(BC23+BE23+BG23)</f>
        <v>1.625</v>
      </c>
      <c r="BL23" s="212" t="str">
        <f t="shared" ref="BL23:BL25" si="12">IF(BJ23&gt;=50%,"KĐG",IF(BK23&gt;=1.6,"ĐMT",IF(BK23&gt;=1,"CCG","CĐ")))</f>
        <v>ĐMT</v>
      </c>
      <c r="BM23" s="33"/>
      <c r="BN23" s="33"/>
      <c r="BO23" s="33"/>
      <c r="BP23" s="33"/>
      <c r="BQ23" s="33"/>
      <c r="BR23" s="33"/>
      <c r="BS23" s="33"/>
      <c r="BT23" s="33"/>
      <c r="BU23" s="33"/>
      <c r="BV23" s="33"/>
      <c r="BW23" s="6"/>
      <c r="BX23" s="6"/>
      <c r="BY23" s="6"/>
      <c r="BZ23" s="6"/>
      <c r="CA23" s="6"/>
      <c r="CB23" s="6"/>
      <c r="CC23" s="6"/>
      <c r="CD23" s="6"/>
      <c r="CE23" s="6"/>
      <c r="CF23" s="6"/>
      <c r="CG23" s="6"/>
      <c r="CH23" s="6"/>
      <c r="CI23" s="6"/>
      <c r="CJ23" s="6"/>
      <c r="CK23" s="6"/>
      <c r="CL23" s="6"/>
      <c r="CM23" s="6"/>
      <c r="CN23" s="6"/>
      <c r="CO23" s="6"/>
      <c r="CP23" s="6"/>
      <c r="CQ23" s="6"/>
      <c r="CR23" s="6"/>
      <c r="CS23" s="6"/>
      <c r="CT23" s="313"/>
      <c r="CU23" s="313"/>
      <c r="CV23" s="313"/>
      <c r="CW23" s="313"/>
      <c r="CX23" s="313"/>
      <c r="CY23" s="313"/>
      <c r="CZ23" s="313"/>
      <c r="DA23" s="313"/>
      <c r="DB23" s="424"/>
      <c r="DC23" s="424"/>
      <c r="DD23" s="424"/>
      <c r="DE23" s="313"/>
      <c r="DF23" s="313"/>
      <c r="DG23" s="313"/>
      <c r="DH23" s="313"/>
      <c r="DI23" s="313"/>
      <c r="DJ23" s="6"/>
      <c r="DK23" s="6"/>
      <c r="DL23" s="6">
        <f t="shared" ref="DL23:DL28" si="13">COUNTIF(Q23:AA23,"x")</f>
        <v>1</v>
      </c>
      <c r="DM23" s="168"/>
    </row>
    <row r="24" spans="1:117" s="10" customFormat="1" ht="36" hidden="1" customHeight="1">
      <c r="A24" s="132">
        <v>5</v>
      </c>
      <c r="B24" s="414">
        <v>3</v>
      </c>
      <c r="C24" s="169" t="s">
        <v>184</v>
      </c>
      <c r="D24" s="170" t="s">
        <v>0</v>
      </c>
      <c r="E24" s="29" t="s">
        <v>4</v>
      </c>
      <c r="F24" s="135" t="s">
        <v>2</v>
      </c>
      <c r="G24" s="170"/>
      <c r="H24" s="184" t="s">
        <v>4</v>
      </c>
      <c r="I24" s="169" t="s">
        <v>1019</v>
      </c>
      <c r="J24" s="185" t="s">
        <v>603</v>
      </c>
      <c r="K24" s="176" t="s">
        <v>128</v>
      </c>
      <c r="L24" s="176" t="s">
        <v>114</v>
      </c>
      <c r="M24" s="5" t="s">
        <v>78</v>
      </c>
      <c r="N24" s="4" t="s">
        <v>171</v>
      </c>
      <c r="O24" s="132" t="s">
        <v>28</v>
      </c>
      <c r="P24" s="134">
        <v>1</v>
      </c>
      <c r="Q24" s="176" t="s">
        <v>28</v>
      </c>
      <c r="R24" s="6"/>
      <c r="S24" s="6"/>
      <c r="T24" s="6"/>
      <c r="U24" s="6"/>
      <c r="V24" s="6"/>
      <c r="W24" s="6"/>
      <c r="X24" s="6"/>
      <c r="Y24" s="60"/>
      <c r="Z24" s="60"/>
      <c r="AA24" s="6"/>
      <c r="AB24" s="181"/>
      <c r="AC24" s="181" t="s">
        <v>659</v>
      </c>
      <c r="AD24" s="181"/>
      <c r="AE24" s="207">
        <v>2</v>
      </c>
      <c r="AF24" s="207">
        <v>1</v>
      </c>
      <c r="AG24" s="207">
        <v>2</v>
      </c>
      <c r="AH24" s="207">
        <v>2</v>
      </c>
      <c r="AI24" s="207">
        <v>1</v>
      </c>
      <c r="AJ24" s="207">
        <v>2</v>
      </c>
      <c r="AK24" s="207">
        <v>2</v>
      </c>
      <c r="AL24" s="207">
        <v>1</v>
      </c>
      <c r="AM24" s="207">
        <v>2</v>
      </c>
      <c r="AN24" s="207">
        <v>1</v>
      </c>
      <c r="AO24" s="207">
        <v>2</v>
      </c>
      <c r="AP24" s="207">
        <v>2</v>
      </c>
      <c r="AQ24" s="207">
        <v>2</v>
      </c>
      <c r="AR24" s="207">
        <v>2</v>
      </c>
      <c r="AS24" s="207">
        <v>1</v>
      </c>
      <c r="AT24" s="207">
        <v>2</v>
      </c>
      <c r="AU24" s="207">
        <v>2</v>
      </c>
      <c r="AV24" s="207">
        <v>2</v>
      </c>
      <c r="AW24" s="207">
        <v>1</v>
      </c>
      <c r="AX24" s="207">
        <v>2</v>
      </c>
      <c r="AY24" s="207">
        <v>1</v>
      </c>
      <c r="AZ24" s="207">
        <v>2</v>
      </c>
      <c r="BA24" s="207">
        <v>2</v>
      </c>
      <c r="BB24" s="207">
        <v>1</v>
      </c>
      <c r="BC24" s="209">
        <f>COUNTIF(AE24:BB24,"2")</f>
        <v>16</v>
      </c>
      <c r="BD24" s="210">
        <f t="shared" si="7"/>
        <v>0.66666666666666663</v>
      </c>
      <c r="BE24" s="209">
        <f t="shared" ref="BE24:BE25" si="14">COUNTIF(AE24:BB24,"1")</f>
        <v>8</v>
      </c>
      <c r="BF24" s="210">
        <f t="shared" ref="BF24:BF25" si="15">BE24/(BC24+BE24+BG24+BI24)</f>
        <v>0.33333333333333331</v>
      </c>
      <c r="BG24" s="209">
        <f t="shared" ref="BG24:BG25" si="16">COUNTIF(AE24:BB24,"0")</f>
        <v>0</v>
      </c>
      <c r="BH24" s="210">
        <f t="shared" ref="BH24:BH25" si="17">BG24/(BC24+BE24+BG24+BI24)</f>
        <v>0</v>
      </c>
      <c r="BI24" s="209">
        <f t="shared" ref="BI24:BI25" si="18">COUNTIF(AE24:BB24,"KĐG")</f>
        <v>0</v>
      </c>
      <c r="BJ24" s="210">
        <f t="shared" ref="BJ24:BJ25" si="19">BI24/(BC24+BE24+BG24+BI24)</f>
        <v>0</v>
      </c>
      <c r="BK24" s="211">
        <f t="shared" si="11"/>
        <v>1.6666666666666667</v>
      </c>
      <c r="BL24" s="212" t="str">
        <f t="shared" si="12"/>
        <v>ĐMT</v>
      </c>
      <c r="BM24" s="33"/>
      <c r="BN24" s="33"/>
      <c r="BO24" s="33"/>
      <c r="BP24" s="33"/>
      <c r="BQ24" s="33"/>
      <c r="BR24" s="33"/>
      <c r="BS24" s="33"/>
      <c r="BT24" s="33"/>
      <c r="BU24" s="33"/>
      <c r="BV24" s="33"/>
      <c r="BW24" s="6"/>
      <c r="BX24" s="6"/>
      <c r="BY24" s="6"/>
      <c r="BZ24" s="6"/>
      <c r="CA24" s="6"/>
      <c r="CB24" s="6"/>
      <c r="CC24" s="6"/>
      <c r="CD24" s="6"/>
      <c r="CE24" s="6"/>
      <c r="CF24" s="6"/>
      <c r="CG24" s="6"/>
      <c r="CH24" s="6"/>
      <c r="CI24" s="6"/>
      <c r="CJ24" s="6"/>
      <c r="CK24" s="6"/>
      <c r="CL24" s="6"/>
      <c r="CM24" s="6"/>
      <c r="CN24" s="6"/>
      <c r="CO24" s="6"/>
      <c r="CP24" s="6"/>
      <c r="CQ24" s="6"/>
      <c r="CR24" s="6"/>
      <c r="CS24" s="6"/>
      <c r="CT24" s="313"/>
      <c r="CU24" s="313"/>
      <c r="CV24" s="313"/>
      <c r="CW24" s="313"/>
      <c r="CX24" s="313"/>
      <c r="CY24" s="313"/>
      <c r="CZ24" s="313"/>
      <c r="DA24" s="313"/>
      <c r="DB24" s="424"/>
      <c r="DC24" s="424"/>
      <c r="DD24" s="424"/>
      <c r="DE24" s="313"/>
      <c r="DF24" s="313"/>
      <c r="DG24" s="313"/>
      <c r="DH24" s="313"/>
      <c r="DI24" s="313"/>
      <c r="DJ24" s="6"/>
      <c r="DK24" s="6"/>
      <c r="DL24" s="6">
        <f t="shared" si="13"/>
        <v>1</v>
      </c>
      <c r="DM24" s="168"/>
    </row>
    <row r="25" spans="1:117" s="10" customFormat="1" ht="37.5" hidden="1" customHeight="1">
      <c r="A25" s="132">
        <v>6</v>
      </c>
      <c r="B25" s="414">
        <v>4</v>
      </c>
      <c r="C25" s="169" t="s">
        <v>185</v>
      </c>
      <c r="D25" s="170" t="s">
        <v>2</v>
      </c>
      <c r="E25" s="29" t="s">
        <v>186</v>
      </c>
      <c r="F25" s="135" t="s">
        <v>2</v>
      </c>
      <c r="G25" s="170"/>
      <c r="H25" s="184" t="s">
        <v>186</v>
      </c>
      <c r="I25" s="169" t="s">
        <v>1020</v>
      </c>
      <c r="J25" s="176" t="s">
        <v>604</v>
      </c>
      <c r="K25" s="176" t="s">
        <v>128</v>
      </c>
      <c r="L25" s="196" t="s">
        <v>1192</v>
      </c>
      <c r="M25" s="5" t="s">
        <v>78</v>
      </c>
      <c r="N25" s="4" t="s">
        <v>171</v>
      </c>
      <c r="O25" s="132" t="s">
        <v>28</v>
      </c>
      <c r="P25" s="134">
        <v>1</v>
      </c>
      <c r="Q25" s="176" t="s">
        <v>28</v>
      </c>
      <c r="R25" s="6"/>
      <c r="S25" s="6"/>
      <c r="T25" s="6"/>
      <c r="U25" s="6"/>
      <c r="V25" s="6"/>
      <c r="W25" s="6"/>
      <c r="X25" s="6"/>
      <c r="Y25" s="60"/>
      <c r="Z25" s="60"/>
      <c r="AA25" s="6"/>
      <c r="AB25" s="181"/>
      <c r="AC25" s="181"/>
      <c r="AD25" s="181" t="s">
        <v>659</v>
      </c>
      <c r="AE25" s="207">
        <v>2</v>
      </c>
      <c r="AF25" s="207">
        <v>1</v>
      </c>
      <c r="AG25" s="207">
        <v>2</v>
      </c>
      <c r="AH25" s="207">
        <v>1</v>
      </c>
      <c r="AI25" s="207">
        <v>1</v>
      </c>
      <c r="AJ25" s="207">
        <v>2</v>
      </c>
      <c r="AK25" s="207">
        <v>2</v>
      </c>
      <c r="AL25" s="207">
        <v>1</v>
      </c>
      <c r="AM25" s="207">
        <v>2</v>
      </c>
      <c r="AN25" s="207">
        <v>1</v>
      </c>
      <c r="AO25" s="207">
        <v>2</v>
      </c>
      <c r="AP25" s="207">
        <v>2</v>
      </c>
      <c r="AQ25" s="207">
        <v>2</v>
      </c>
      <c r="AR25" s="207">
        <v>2</v>
      </c>
      <c r="AS25" s="207">
        <v>2</v>
      </c>
      <c r="AT25" s="207">
        <v>2</v>
      </c>
      <c r="AU25" s="207">
        <v>1</v>
      </c>
      <c r="AV25" s="207">
        <v>2</v>
      </c>
      <c r="AW25" s="207">
        <v>1</v>
      </c>
      <c r="AX25" s="207">
        <v>2</v>
      </c>
      <c r="AY25" s="207">
        <v>1</v>
      </c>
      <c r="AZ25" s="207">
        <v>2</v>
      </c>
      <c r="BA25" s="207">
        <v>2</v>
      </c>
      <c r="BB25" s="207">
        <v>1</v>
      </c>
      <c r="BC25" s="209">
        <f>COUNTIF(AE25:BB25,"2")</f>
        <v>15</v>
      </c>
      <c r="BD25" s="210">
        <f t="shared" si="7"/>
        <v>0.625</v>
      </c>
      <c r="BE25" s="209">
        <f t="shared" si="14"/>
        <v>9</v>
      </c>
      <c r="BF25" s="210">
        <f t="shared" si="15"/>
        <v>0.375</v>
      </c>
      <c r="BG25" s="209">
        <f t="shared" si="16"/>
        <v>0</v>
      </c>
      <c r="BH25" s="210">
        <f t="shared" si="17"/>
        <v>0</v>
      </c>
      <c r="BI25" s="209">
        <f t="shared" si="18"/>
        <v>0</v>
      </c>
      <c r="BJ25" s="210">
        <f t="shared" si="19"/>
        <v>0</v>
      </c>
      <c r="BK25" s="211">
        <f t="shared" si="11"/>
        <v>1.625</v>
      </c>
      <c r="BL25" s="212" t="str">
        <f t="shared" si="12"/>
        <v>ĐMT</v>
      </c>
      <c r="BM25" s="33"/>
      <c r="BN25" s="33"/>
      <c r="BO25" s="33"/>
      <c r="BP25" s="33"/>
      <c r="BQ25" s="33"/>
      <c r="BR25" s="33"/>
      <c r="BS25" s="33"/>
      <c r="BT25" s="33"/>
      <c r="BU25" s="33"/>
      <c r="BV25" s="33"/>
      <c r="BW25" s="6"/>
      <c r="BX25" s="6"/>
      <c r="BY25" s="6"/>
      <c r="BZ25" s="6"/>
      <c r="CA25" s="6"/>
      <c r="CB25" s="6"/>
      <c r="CC25" s="6"/>
      <c r="CD25" s="6"/>
      <c r="CE25" s="6"/>
      <c r="CF25" s="6"/>
      <c r="CG25" s="6"/>
      <c r="CH25" s="6"/>
      <c r="CI25" s="6"/>
      <c r="CJ25" s="6"/>
      <c r="CK25" s="6"/>
      <c r="CL25" s="6"/>
      <c r="CM25" s="6"/>
      <c r="CN25" s="6"/>
      <c r="CO25" s="6"/>
      <c r="CP25" s="6"/>
      <c r="CQ25" s="6"/>
      <c r="CR25" s="6"/>
      <c r="CS25" s="6"/>
      <c r="CT25" s="313"/>
      <c r="CU25" s="313"/>
      <c r="CV25" s="313"/>
      <c r="CW25" s="313"/>
      <c r="CX25" s="313"/>
      <c r="CY25" s="313"/>
      <c r="CZ25" s="313"/>
      <c r="DA25" s="313"/>
      <c r="DB25" s="424"/>
      <c r="DC25" s="424"/>
      <c r="DD25" s="424"/>
      <c r="DE25" s="313"/>
      <c r="DF25" s="313"/>
      <c r="DG25" s="313"/>
      <c r="DH25" s="313"/>
      <c r="DI25" s="313"/>
      <c r="DJ25" s="6"/>
      <c r="DK25" s="6"/>
      <c r="DL25" s="6">
        <f t="shared" si="13"/>
        <v>1</v>
      </c>
      <c r="DM25" s="168"/>
    </row>
    <row r="26" spans="1:117" s="231" customFormat="1" ht="42" hidden="1" customHeight="1">
      <c r="A26" s="56">
        <v>7</v>
      </c>
      <c r="B26" s="414">
        <v>5</v>
      </c>
      <c r="C26" s="169" t="s">
        <v>187</v>
      </c>
      <c r="D26" s="170" t="s">
        <v>0</v>
      </c>
      <c r="E26" s="29" t="s">
        <v>188</v>
      </c>
      <c r="F26" s="5" t="s">
        <v>2</v>
      </c>
      <c r="G26" s="170"/>
      <c r="H26" s="184" t="s">
        <v>188</v>
      </c>
      <c r="I26" s="169" t="s">
        <v>1021</v>
      </c>
      <c r="J26" s="256" t="s">
        <v>189</v>
      </c>
      <c r="K26" s="256" t="s">
        <v>128</v>
      </c>
      <c r="L26" s="256" t="s">
        <v>114</v>
      </c>
      <c r="M26" s="5" t="s">
        <v>78</v>
      </c>
      <c r="N26" s="4" t="s">
        <v>171</v>
      </c>
      <c r="O26" s="4" t="s">
        <v>28</v>
      </c>
      <c r="P26" s="6">
        <v>1</v>
      </c>
      <c r="Q26" s="6"/>
      <c r="R26" s="256" t="s">
        <v>28</v>
      </c>
      <c r="S26" s="6"/>
      <c r="T26" s="6"/>
      <c r="U26" s="6"/>
      <c r="V26" s="6"/>
      <c r="W26" s="6"/>
      <c r="X26" s="6"/>
      <c r="Y26" s="60"/>
      <c r="Z26" s="60"/>
      <c r="AA26" s="6"/>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181" t="s">
        <v>659</v>
      </c>
      <c r="BN26" s="181"/>
      <c r="BO26" s="181"/>
      <c r="BP26" s="181"/>
      <c r="BQ26" s="320">
        <v>2</v>
      </c>
      <c r="BR26" s="320">
        <v>2</v>
      </c>
      <c r="BS26" s="320">
        <v>2</v>
      </c>
      <c r="BT26" s="320">
        <v>2</v>
      </c>
      <c r="BU26" s="320">
        <v>2</v>
      </c>
      <c r="BV26" s="320">
        <v>2</v>
      </c>
      <c r="BW26" s="320">
        <v>1</v>
      </c>
      <c r="BX26" s="320">
        <v>1</v>
      </c>
      <c r="BY26" s="320">
        <v>2</v>
      </c>
      <c r="BZ26" s="320">
        <v>2</v>
      </c>
      <c r="CA26" s="320">
        <v>2</v>
      </c>
      <c r="CB26" s="320">
        <v>2</v>
      </c>
      <c r="CC26" s="320">
        <v>2</v>
      </c>
      <c r="CD26" s="320">
        <v>2</v>
      </c>
      <c r="CE26" s="320">
        <v>2</v>
      </c>
      <c r="CF26" s="320">
        <v>2</v>
      </c>
      <c r="CG26" s="320">
        <v>2</v>
      </c>
      <c r="CH26" s="320">
        <v>1</v>
      </c>
      <c r="CI26" s="320">
        <v>2</v>
      </c>
      <c r="CJ26" s="320">
        <v>2</v>
      </c>
      <c r="CK26" s="320">
        <v>2</v>
      </c>
      <c r="CL26" s="348">
        <f>COUNTIF(BQ26:CK26,"2")</f>
        <v>18</v>
      </c>
      <c r="CM26" s="349">
        <f t="shared" ref="CM26:CM28" si="20">CL26/(CL26+CN26+CP26+CR26)</f>
        <v>0.8571428571428571</v>
      </c>
      <c r="CN26" s="348">
        <f>COUNTIF(BQ26:CK26,"1")</f>
        <v>3</v>
      </c>
      <c r="CO26" s="349">
        <f t="shared" ref="CO26:CO28" si="21">CN26/(CL26+CN26+CP26+CR26)</f>
        <v>0.14285714285714285</v>
      </c>
      <c r="CP26" s="348">
        <f>COUNTIF(BQ26:CK26,"0")</f>
        <v>0</v>
      </c>
      <c r="CQ26" s="349">
        <f t="shared" ref="CQ26:CQ28" si="22">CP26/(CL26+CN26+CP26+CR26)</f>
        <v>0</v>
      </c>
      <c r="CR26" s="348">
        <f>COUNTIF(BQ26:CK26,"KĐG")</f>
        <v>0</v>
      </c>
      <c r="CS26" s="349">
        <f t="shared" ref="CS26:CS28" si="23">CR26/(CL26+CN26+CP26+CR26)</f>
        <v>0</v>
      </c>
      <c r="CT26" s="350">
        <f t="shared" ref="CT26:CT28" si="24">(((CL26*2)+(CN26*1)+(CP26*0)))/(CL26+CN26+CP26)</f>
        <v>1.8571428571428572</v>
      </c>
      <c r="CU26" s="351" t="str">
        <f t="shared" ref="CU26:CU28" si="25">IF(CS26&gt;=50%,"KĐG",IF(CT26&gt;=1.6,"ĐMT",IF(CT26&gt;=1,"CCG","CĐ")))</f>
        <v>ĐMT</v>
      </c>
      <c r="CV26" s="313"/>
      <c r="CW26" s="313"/>
      <c r="CX26" s="313"/>
      <c r="CY26" s="313"/>
      <c r="CZ26" s="313"/>
      <c r="DA26" s="313"/>
      <c r="DB26" s="424"/>
      <c r="DC26" s="424"/>
      <c r="DD26" s="424"/>
      <c r="DE26" s="313"/>
      <c r="DF26" s="313"/>
      <c r="DG26" s="313"/>
      <c r="DH26" s="313"/>
      <c r="DI26" s="313"/>
      <c r="DJ26" s="6"/>
      <c r="DK26" s="6"/>
      <c r="DL26" s="6">
        <f t="shared" si="13"/>
        <v>1</v>
      </c>
      <c r="DM26" s="261"/>
    </row>
    <row r="27" spans="1:117" s="231" customFormat="1" ht="51.75" hidden="1" customHeight="1">
      <c r="A27" s="56">
        <v>8</v>
      </c>
      <c r="B27" s="414">
        <v>6</v>
      </c>
      <c r="C27" s="169" t="s">
        <v>190</v>
      </c>
      <c r="D27" s="170" t="s">
        <v>0</v>
      </c>
      <c r="E27" s="29" t="s">
        <v>191</v>
      </c>
      <c r="F27" s="5" t="s">
        <v>1</v>
      </c>
      <c r="G27" s="170"/>
      <c r="H27" s="184" t="s">
        <v>191</v>
      </c>
      <c r="I27" s="169" t="s">
        <v>1022</v>
      </c>
      <c r="J27" s="256"/>
      <c r="K27" s="256" t="s">
        <v>128</v>
      </c>
      <c r="L27" s="256" t="s">
        <v>114</v>
      </c>
      <c r="M27" s="5" t="s">
        <v>78</v>
      </c>
      <c r="N27" s="4" t="s">
        <v>171</v>
      </c>
      <c r="O27" s="4" t="s">
        <v>28</v>
      </c>
      <c r="P27" s="6">
        <v>1</v>
      </c>
      <c r="Q27" s="6"/>
      <c r="R27" s="256" t="s">
        <v>28</v>
      </c>
      <c r="S27" s="6"/>
      <c r="T27" s="6"/>
      <c r="U27" s="6"/>
      <c r="V27" s="6"/>
      <c r="W27" s="6"/>
      <c r="X27" s="6"/>
      <c r="Y27" s="60"/>
      <c r="Z27" s="60"/>
      <c r="AA27" s="6"/>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181"/>
      <c r="BN27" s="181" t="s">
        <v>659</v>
      </c>
      <c r="BO27" s="181"/>
      <c r="BP27" s="181"/>
      <c r="BQ27" s="320">
        <v>2</v>
      </c>
      <c r="BR27" s="320">
        <v>2</v>
      </c>
      <c r="BS27" s="320">
        <v>2</v>
      </c>
      <c r="BT27" s="320">
        <v>2</v>
      </c>
      <c r="BU27" s="320">
        <v>2</v>
      </c>
      <c r="BV27" s="320">
        <v>2</v>
      </c>
      <c r="BW27" s="320">
        <v>1</v>
      </c>
      <c r="BX27" s="320">
        <v>1</v>
      </c>
      <c r="BY27" s="320">
        <v>2</v>
      </c>
      <c r="BZ27" s="320">
        <v>2</v>
      </c>
      <c r="CA27" s="320">
        <v>2</v>
      </c>
      <c r="CB27" s="320">
        <v>2</v>
      </c>
      <c r="CC27" s="320">
        <v>2</v>
      </c>
      <c r="CD27" s="320">
        <v>2</v>
      </c>
      <c r="CE27" s="320">
        <v>1</v>
      </c>
      <c r="CF27" s="320">
        <v>2</v>
      </c>
      <c r="CG27" s="320">
        <v>2</v>
      </c>
      <c r="CH27" s="320">
        <v>1</v>
      </c>
      <c r="CI27" s="320">
        <v>2</v>
      </c>
      <c r="CJ27" s="320">
        <v>2</v>
      </c>
      <c r="CK27" s="320">
        <v>2</v>
      </c>
      <c r="CL27" s="348">
        <f>COUNTIF(BQ27:CK27,"2")</f>
        <v>17</v>
      </c>
      <c r="CM27" s="349">
        <f t="shared" si="20"/>
        <v>0.80952380952380953</v>
      </c>
      <c r="CN27" s="348">
        <f>COUNTIF(BQ27:CK27,"1")</f>
        <v>4</v>
      </c>
      <c r="CO27" s="349">
        <f t="shared" si="21"/>
        <v>0.19047619047619047</v>
      </c>
      <c r="CP27" s="348">
        <f>COUNTIF(BQ27:CK27,"0")</f>
        <v>0</v>
      </c>
      <c r="CQ27" s="349">
        <f t="shared" si="22"/>
        <v>0</v>
      </c>
      <c r="CR27" s="348">
        <f>COUNTIF(BQ27:CK27,"KĐG")</f>
        <v>0</v>
      </c>
      <c r="CS27" s="349">
        <f t="shared" si="23"/>
        <v>0</v>
      </c>
      <c r="CT27" s="350">
        <f t="shared" si="24"/>
        <v>1.8095238095238095</v>
      </c>
      <c r="CU27" s="351" t="str">
        <f t="shared" si="25"/>
        <v>ĐMT</v>
      </c>
      <c r="CV27" s="313"/>
      <c r="CW27" s="313"/>
      <c r="CX27" s="313"/>
      <c r="CY27" s="313"/>
      <c r="CZ27" s="313"/>
      <c r="DA27" s="313"/>
      <c r="DB27" s="424"/>
      <c r="DC27" s="424"/>
      <c r="DD27" s="424"/>
      <c r="DE27" s="313"/>
      <c r="DF27" s="313"/>
      <c r="DG27" s="313"/>
      <c r="DH27" s="313"/>
      <c r="DI27" s="313"/>
      <c r="DJ27" s="6"/>
      <c r="DK27" s="6"/>
      <c r="DL27" s="6">
        <f t="shared" si="13"/>
        <v>1</v>
      </c>
      <c r="DM27" s="261"/>
    </row>
    <row r="28" spans="1:117" s="231" customFormat="1" ht="39.75" hidden="1" customHeight="1">
      <c r="A28" s="56">
        <v>9</v>
      </c>
      <c r="B28" s="414">
        <v>7</v>
      </c>
      <c r="C28" s="186" t="s">
        <v>192</v>
      </c>
      <c r="D28" s="191" t="s">
        <v>0</v>
      </c>
      <c r="E28" s="43" t="s">
        <v>193</v>
      </c>
      <c r="F28" s="44" t="s">
        <v>0</v>
      </c>
      <c r="G28" s="256" t="s">
        <v>28</v>
      </c>
      <c r="H28" s="184" t="s">
        <v>193</v>
      </c>
      <c r="I28" s="169" t="s">
        <v>1023</v>
      </c>
      <c r="J28" s="256"/>
      <c r="K28" s="256" t="s">
        <v>128</v>
      </c>
      <c r="L28" s="256" t="s">
        <v>114</v>
      </c>
      <c r="M28" s="5" t="s">
        <v>78</v>
      </c>
      <c r="N28" s="4" t="s">
        <v>171</v>
      </c>
      <c r="O28" s="4" t="s">
        <v>28</v>
      </c>
      <c r="P28" s="6">
        <v>1</v>
      </c>
      <c r="Q28" s="6"/>
      <c r="R28" s="256" t="s">
        <v>28</v>
      </c>
      <c r="S28" s="6"/>
      <c r="T28" s="6"/>
      <c r="U28" s="6"/>
      <c r="V28" s="6"/>
      <c r="W28" s="6"/>
      <c r="X28" s="6"/>
      <c r="Y28" s="60"/>
      <c r="Z28" s="60"/>
      <c r="AA28" s="6"/>
      <c r="AB28" s="3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181"/>
      <c r="BN28" s="181"/>
      <c r="BO28" s="181" t="s">
        <v>659</v>
      </c>
      <c r="BP28" s="181"/>
      <c r="BQ28" s="320">
        <v>2</v>
      </c>
      <c r="BR28" s="320">
        <v>2</v>
      </c>
      <c r="BS28" s="320">
        <v>2</v>
      </c>
      <c r="BT28" s="320">
        <v>2</v>
      </c>
      <c r="BU28" s="320">
        <v>2</v>
      </c>
      <c r="BV28" s="320">
        <v>2</v>
      </c>
      <c r="BW28" s="320">
        <v>1</v>
      </c>
      <c r="BX28" s="320">
        <v>1</v>
      </c>
      <c r="BY28" s="320">
        <v>2</v>
      </c>
      <c r="BZ28" s="320">
        <v>2</v>
      </c>
      <c r="CA28" s="320">
        <v>2</v>
      </c>
      <c r="CB28" s="320">
        <v>2</v>
      </c>
      <c r="CC28" s="320">
        <v>2</v>
      </c>
      <c r="CD28" s="320">
        <v>2</v>
      </c>
      <c r="CE28" s="320">
        <v>1</v>
      </c>
      <c r="CF28" s="320">
        <v>2</v>
      </c>
      <c r="CG28" s="320">
        <v>2</v>
      </c>
      <c r="CH28" s="320">
        <v>1</v>
      </c>
      <c r="CI28" s="320">
        <v>2</v>
      </c>
      <c r="CJ28" s="320">
        <v>2</v>
      </c>
      <c r="CK28" s="320">
        <v>2</v>
      </c>
      <c r="CL28" s="348">
        <f>COUNTIF(BQ28:CK28,"2")</f>
        <v>17</v>
      </c>
      <c r="CM28" s="349">
        <f t="shared" si="20"/>
        <v>0.80952380952380953</v>
      </c>
      <c r="CN28" s="348">
        <f>COUNTIF(BQ28:CK28,"1")</f>
        <v>4</v>
      </c>
      <c r="CO28" s="349">
        <f t="shared" si="21"/>
        <v>0.19047619047619047</v>
      </c>
      <c r="CP28" s="348">
        <f>COUNTIF(BQ28:CK28,"0")</f>
        <v>0</v>
      </c>
      <c r="CQ28" s="349">
        <f t="shared" si="22"/>
        <v>0</v>
      </c>
      <c r="CR28" s="348">
        <f>COUNTIF(BQ28:CK28,"KĐG")</f>
        <v>0</v>
      </c>
      <c r="CS28" s="349">
        <f t="shared" si="23"/>
        <v>0</v>
      </c>
      <c r="CT28" s="350">
        <f t="shared" si="24"/>
        <v>1.8095238095238095</v>
      </c>
      <c r="CU28" s="351" t="str">
        <f t="shared" si="25"/>
        <v>ĐMT</v>
      </c>
      <c r="CV28" s="313"/>
      <c r="CW28" s="313"/>
      <c r="CX28" s="313"/>
      <c r="CY28" s="313"/>
      <c r="CZ28" s="313"/>
      <c r="DA28" s="313"/>
      <c r="DB28" s="424"/>
      <c r="DC28" s="424"/>
      <c r="DD28" s="424"/>
      <c r="DE28" s="313"/>
      <c r="DF28" s="313"/>
      <c r="DG28" s="313"/>
      <c r="DH28" s="313"/>
      <c r="DI28" s="313"/>
      <c r="DJ28" s="6"/>
      <c r="DK28" s="6"/>
      <c r="DL28" s="6">
        <f t="shared" si="13"/>
        <v>1</v>
      </c>
      <c r="DM28" s="261"/>
    </row>
    <row r="29" spans="1:117" ht="31.5" customHeight="1">
      <c r="A29" s="132"/>
      <c r="B29" s="414"/>
      <c r="C29" s="479" t="s">
        <v>64</v>
      </c>
      <c r="D29" s="479"/>
      <c r="E29" s="479"/>
      <c r="F29" s="170"/>
      <c r="G29" s="172">
        <f>COUNTIF(G30:G34,"x")</f>
        <v>2</v>
      </c>
      <c r="H29" s="368"/>
      <c r="I29" s="367"/>
      <c r="J29" s="364"/>
      <c r="K29" s="364"/>
      <c r="L29" s="364"/>
      <c r="M29" s="8" t="s">
        <v>82</v>
      </c>
      <c r="N29" s="8" t="s">
        <v>82</v>
      </c>
      <c r="O29" s="9">
        <f>COUNTIF(O30:O34,"x")</f>
        <v>5</v>
      </c>
      <c r="P29" s="9">
        <f>SUM(P30:P34)</f>
        <v>5</v>
      </c>
      <c r="Q29" s="172" t="s">
        <v>142</v>
      </c>
      <c r="R29" s="172" t="s">
        <v>142</v>
      </c>
      <c r="S29" s="172" t="s">
        <v>142</v>
      </c>
      <c r="T29" s="9" t="s">
        <v>142</v>
      </c>
      <c r="U29" s="9" t="s">
        <v>142</v>
      </c>
      <c r="V29" s="9" t="s">
        <v>142</v>
      </c>
      <c r="W29" s="9" t="s">
        <v>142</v>
      </c>
      <c r="X29" s="9" t="s">
        <v>142</v>
      </c>
      <c r="Y29" s="9"/>
      <c r="Z29" s="9"/>
      <c r="AA29" s="9" t="s">
        <v>142</v>
      </c>
      <c r="AB29" s="181"/>
      <c r="AC29" s="181"/>
      <c r="AD29" s="181"/>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181"/>
      <c r="BN29" s="181"/>
      <c r="BO29" s="181"/>
      <c r="BP29" s="181"/>
      <c r="BQ29" s="33"/>
      <c r="BR29" s="33"/>
      <c r="BS29" s="33"/>
      <c r="BT29" s="33"/>
      <c r="BU29" s="33"/>
      <c r="BV29" s="33"/>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391"/>
      <c r="CW29" s="391"/>
      <c r="CX29" s="391"/>
      <c r="CY29" s="9"/>
      <c r="CZ29" s="9"/>
      <c r="DA29" s="9"/>
      <c r="DB29" s="9"/>
      <c r="DC29" s="9"/>
      <c r="DD29" s="9"/>
      <c r="DE29" s="9"/>
      <c r="DF29" s="9"/>
      <c r="DG29" s="9"/>
      <c r="DH29" s="9"/>
      <c r="DI29" s="9"/>
      <c r="DJ29" s="9"/>
      <c r="DK29" s="9"/>
      <c r="DL29" s="6"/>
      <c r="DM29" s="173"/>
    </row>
    <row r="30" spans="1:117" s="231" customFormat="1" ht="42" hidden="1" customHeight="1">
      <c r="A30" s="58">
        <v>29</v>
      </c>
      <c r="B30" s="414">
        <v>8</v>
      </c>
      <c r="C30" s="169" t="s">
        <v>194</v>
      </c>
      <c r="D30" s="170" t="s">
        <v>0</v>
      </c>
      <c r="E30" s="29" t="s">
        <v>195</v>
      </c>
      <c r="F30" s="5" t="s">
        <v>2</v>
      </c>
      <c r="G30" s="170"/>
      <c r="H30" s="184" t="s">
        <v>195</v>
      </c>
      <c r="I30" s="169" t="s">
        <v>1024</v>
      </c>
      <c r="J30" s="256"/>
      <c r="K30" s="256" t="s">
        <v>128</v>
      </c>
      <c r="L30" s="256" t="s">
        <v>114</v>
      </c>
      <c r="M30" s="5" t="s">
        <v>78</v>
      </c>
      <c r="N30" s="4" t="s">
        <v>171</v>
      </c>
      <c r="O30" s="4" t="s">
        <v>28</v>
      </c>
      <c r="P30" s="6">
        <v>1</v>
      </c>
      <c r="Q30" s="6"/>
      <c r="R30" s="256" t="s">
        <v>28</v>
      </c>
      <c r="S30" s="6"/>
      <c r="T30" s="6"/>
      <c r="U30" s="6"/>
      <c r="V30" s="6"/>
      <c r="W30" s="6"/>
      <c r="X30" s="6"/>
      <c r="Y30" s="60"/>
      <c r="Z30" s="60"/>
      <c r="AA30" s="6"/>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181"/>
      <c r="BN30" s="181"/>
      <c r="BO30" s="181"/>
      <c r="BP30" s="181" t="s">
        <v>659</v>
      </c>
      <c r="BQ30" s="320">
        <v>2</v>
      </c>
      <c r="BR30" s="320">
        <v>2</v>
      </c>
      <c r="BS30" s="320">
        <v>2</v>
      </c>
      <c r="BT30" s="320">
        <v>2</v>
      </c>
      <c r="BU30" s="320">
        <v>2</v>
      </c>
      <c r="BV30" s="320">
        <v>2</v>
      </c>
      <c r="BW30" s="320">
        <v>1</v>
      </c>
      <c r="BX30" s="320">
        <v>1</v>
      </c>
      <c r="BY30" s="320">
        <v>2</v>
      </c>
      <c r="BZ30" s="320">
        <v>2</v>
      </c>
      <c r="CA30" s="320">
        <v>2</v>
      </c>
      <c r="CB30" s="320">
        <v>2</v>
      </c>
      <c r="CC30" s="320">
        <v>2</v>
      </c>
      <c r="CD30" s="320">
        <v>2</v>
      </c>
      <c r="CE30" s="320">
        <v>1</v>
      </c>
      <c r="CF30" s="320">
        <v>2</v>
      </c>
      <c r="CG30" s="320">
        <v>2</v>
      </c>
      <c r="CH30" s="320">
        <v>1</v>
      </c>
      <c r="CI30" s="320">
        <v>2</v>
      </c>
      <c r="CJ30" s="320">
        <v>2</v>
      </c>
      <c r="CK30" s="320">
        <v>2</v>
      </c>
      <c r="CL30" s="348">
        <f>COUNTIF(BQ30:CK30,"2")</f>
        <v>17</v>
      </c>
      <c r="CM30" s="349">
        <f t="shared" ref="CM30" si="26">CL30/(CL30+CN30+CP30+CR30)</f>
        <v>0.80952380952380953</v>
      </c>
      <c r="CN30" s="348">
        <f>COUNTIF(BQ30:CK30,"1")</f>
        <v>4</v>
      </c>
      <c r="CO30" s="349">
        <f t="shared" ref="CO30" si="27">CN30/(CL30+CN30+CP30+CR30)</f>
        <v>0.19047619047619047</v>
      </c>
      <c r="CP30" s="348">
        <f>COUNTIF(BQ30:CK30,"0")</f>
        <v>0</v>
      </c>
      <c r="CQ30" s="349">
        <f t="shared" ref="CQ30" si="28">CP30/(CL30+CN30+CP30+CR30)</f>
        <v>0</v>
      </c>
      <c r="CR30" s="348">
        <f>COUNTIF(BQ30:CK30,"KĐG")</f>
        <v>0</v>
      </c>
      <c r="CS30" s="349">
        <f t="shared" ref="CS30" si="29">CR30/(CL30+CN30+CP30+CR30)</f>
        <v>0</v>
      </c>
      <c r="CT30" s="350">
        <f t="shared" ref="CT30" si="30">(((CL30*2)+(CN30*1)+(CP30*0)))/(CL30+CN30+CP30)</f>
        <v>1.8095238095238095</v>
      </c>
      <c r="CU30" s="351" t="str">
        <f t="shared" ref="CU30" si="31">IF(CS30&gt;=50%,"KĐG",IF(CT30&gt;=1.6,"ĐMT",IF(CT30&gt;=1,"CCG","CĐ")))</f>
        <v>ĐMT</v>
      </c>
      <c r="CV30" s="313"/>
      <c r="CW30" s="313"/>
      <c r="CX30" s="313"/>
      <c r="CY30" s="313"/>
      <c r="CZ30" s="313"/>
      <c r="DA30" s="313"/>
      <c r="DB30" s="424"/>
      <c r="DC30" s="424"/>
      <c r="DD30" s="424"/>
      <c r="DE30" s="313"/>
      <c r="DF30" s="313"/>
      <c r="DG30" s="313"/>
      <c r="DH30" s="313"/>
      <c r="DI30" s="313"/>
      <c r="DJ30" s="6"/>
      <c r="DK30" s="6"/>
      <c r="DL30" s="6">
        <f>COUNTIF(Q30:AA30,"x")</f>
        <v>1</v>
      </c>
      <c r="DM30" s="261"/>
    </row>
    <row r="31" spans="1:117" s="231" customFormat="1" ht="93" customHeight="1">
      <c r="A31" s="58">
        <v>30</v>
      </c>
      <c r="B31" s="414">
        <v>9</v>
      </c>
      <c r="C31" s="186" t="s">
        <v>196</v>
      </c>
      <c r="D31" s="191" t="s">
        <v>0</v>
      </c>
      <c r="E31" s="186" t="s">
        <v>197</v>
      </c>
      <c r="F31" s="191" t="s">
        <v>2</v>
      </c>
      <c r="G31" s="364" t="s">
        <v>28</v>
      </c>
      <c r="H31" s="184" t="s">
        <v>1347</v>
      </c>
      <c r="I31" s="169" t="s">
        <v>1346</v>
      </c>
      <c r="J31" s="364"/>
      <c r="K31" s="364" t="s">
        <v>128</v>
      </c>
      <c r="L31" s="364" t="s">
        <v>114</v>
      </c>
      <c r="M31" s="5" t="s">
        <v>78</v>
      </c>
      <c r="N31" s="4" t="s">
        <v>171</v>
      </c>
      <c r="O31" s="4" t="s">
        <v>28</v>
      </c>
      <c r="P31" s="6">
        <v>2</v>
      </c>
      <c r="Q31" s="6"/>
      <c r="R31" s="6"/>
      <c r="S31" s="364" t="s">
        <v>28</v>
      </c>
      <c r="T31" s="6"/>
      <c r="U31" s="6"/>
      <c r="V31" s="6"/>
      <c r="W31" s="6"/>
      <c r="X31" s="6"/>
      <c r="Y31" s="60"/>
      <c r="Z31" s="60"/>
      <c r="AA31" s="6"/>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6"/>
      <c r="BX31" s="6"/>
      <c r="BY31" s="6"/>
      <c r="BZ31" s="6"/>
      <c r="CA31" s="6"/>
      <c r="CB31" s="6"/>
      <c r="CC31" s="6"/>
      <c r="CD31" s="6"/>
      <c r="CE31" s="6"/>
      <c r="CF31" s="6"/>
      <c r="CG31" s="6"/>
      <c r="CH31" s="6"/>
      <c r="CI31" s="6"/>
      <c r="CJ31" s="6"/>
      <c r="CK31" s="6"/>
      <c r="CL31" s="6"/>
      <c r="CM31" s="6"/>
      <c r="CN31" s="6"/>
      <c r="CO31" s="6"/>
      <c r="CP31" s="6"/>
      <c r="CQ31" s="6"/>
      <c r="CR31" s="6"/>
      <c r="CS31" s="6"/>
      <c r="CT31" s="313"/>
      <c r="CU31" s="313"/>
      <c r="CV31" s="388" t="s">
        <v>659</v>
      </c>
      <c r="CW31" s="388"/>
      <c r="CX31" s="388"/>
      <c r="CY31" s="313"/>
      <c r="CZ31" s="313"/>
      <c r="DA31" s="313"/>
      <c r="DB31" s="424"/>
      <c r="DC31" s="424"/>
      <c r="DD31" s="424"/>
      <c r="DE31" s="313"/>
      <c r="DF31" s="313"/>
      <c r="DG31" s="313"/>
      <c r="DH31" s="313"/>
      <c r="DI31" s="313"/>
      <c r="DJ31" s="6"/>
      <c r="DK31" s="6"/>
      <c r="DL31" s="6">
        <f>COUNTIF(Q31:AA31,"x")</f>
        <v>1</v>
      </c>
      <c r="DM31" s="353"/>
    </row>
    <row r="32" spans="1:117" s="231" customFormat="1" ht="48" customHeight="1">
      <c r="A32" s="58">
        <v>31</v>
      </c>
      <c r="B32" s="414">
        <v>10</v>
      </c>
      <c r="C32" s="169" t="s">
        <v>198</v>
      </c>
      <c r="D32" s="377" t="s">
        <v>0</v>
      </c>
      <c r="E32" s="169" t="s">
        <v>199</v>
      </c>
      <c r="F32" s="170" t="s">
        <v>0</v>
      </c>
      <c r="G32" s="377"/>
      <c r="H32" s="184" t="s">
        <v>199</v>
      </c>
      <c r="I32" s="169" t="s">
        <v>1025</v>
      </c>
      <c r="J32" s="364" t="s">
        <v>605</v>
      </c>
      <c r="K32" s="364" t="s">
        <v>128</v>
      </c>
      <c r="L32" s="364" t="s">
        <v>114</v>
      </c>
      <c r="M32" s="5" t="s">
        <v>78</v>
      </c>
      <c r="N32" s="4" t="s">
        <v>171</v>
      </c>
      <c r="O32" s="4" t="s">
        <v>28</v>
      </c>
      <c r="P32" s="6">
        <v>1</v>
      </c>
      <c r="Q32" s="6"/>
      <c r="R32" s="6"/>
      <c r="S32" s="364" t="s">
        <v>28</v>
      </c>
      <c r="T32" s="6"/>
      <c r="U32" s="6"/>
      <c r="V32" s="6"/>
      <c r="W32" s="6"/>
      <c r="X32" s="6"/>
      <c r="Y32" s="60"/>
      <c r="Z32" s="60"/>
      <c r="AA32" s="6"/>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6"/>
      <c r="BX32" s="6"/>
      <c r="BY32" s="6"/>
      <c r="BZ32" s="6"/>
      <c r="CA32" s="6"/>
      <c r="CB32" s="6"/>
      <c r="CC32" s="6"/>
      <c r="CD32" s="6"/>
      <c r="CE32" s="6"/>
      <c r="CF32" s="6"/>
      <c r="CG32" s="6"/>
      <c r="CH32" s="6"/>
      <c r="CI32" s="6"/>
      <c r="CJ32" s="6"/>
      <c r="CK32" s="6"/>
      <c r="CL32" s="6"/>
      <c r="CM32" s="6"/>
      <c r="CN32" s="6"/>
      <c r="CO32" s="6"/>
      <c r="CP32" s="6"/>
      <c r="CQ32" s="6"/>
      <c r="CR32" s="6"/>
      <c r="CS32" s="6"/>
      <c r="CT32" s="313"/>
      <c r="CU32" s="313"/>
      <c r="CV32" s="388"/>
      <c r="CW32" s="388" t="s">
        <v>659</v>
      </c>
      <c r="CX32" s="388"/>
      <c r="CY32" s="313"/>
      <c r="CZ32" s="313"/>
      <c r="DA32" s="313"/>
      <c r="DB32" s="424"/>
      <c r="DC32" s="424"/>
      <c r="DD32" s="424"/>
      <c r="DE32" s="313"/>
      <c r="DF32" s="313"/>
      <c r="DG32" s="313"/>
      <c r="DH32" s="313"/>
      <c r="DI32" s="313"/>
      <c r="DJ32" s="6"/>
      <c r="DK32" s="6"/>
      <c r="DL32" s="6">
        <f>COUNTIF(Q32:AA32,"x")</f>
        <v>1</v>
      </c>
      <c r="DM32" s="353"/>
    </row>
    <row r="33" spans="1:117" s="231" customFormat="1" ht="48.75" customHeight="1">
      <c r="A33" s="58">
        <v>32</v>
      </c>
      <c r="B33" s="414">
        <v>11</v>
      </c>
      <c r="C33" s="186" t="s">
        <v>200</v>
      </c>
      <c r="D33" s="191" t="s">
        <v>0</v>
      </c>
      <c r="E33" s="186" t="s">
        <v>201</v>
      </c>
      <c r="F33" s="191" t="s">
        <v>0</v>
      </c>
      <c r="G33" s="364"/>
      <c r="H33" s="184" t="s">
        <v>202</v>
      </c>
      <c r="I33" s="169" t="s">
        <v>1026</v>
      </c>
      <c r="J33" s="364"/>
      <c r="K33" s="364" t="s">
        <v>128</v>
      </c>
      <c r="L33" s="364" t="s">
        <v>114</v>
      </c>
      <c r="M33" s="5" t="s">
        <v>78</v>
      </c>
      <c r="N33" s="4" t="s">
        <v>171</v>
      </c>
      <c r="O33" s="4" t="s">
        <v>28</v>
      </c>
      <c r="P33" s="6">
        <v>1</v>
      </c>
      <c r="Q33" s="6"/>
      <c r="R33" s="6"/>
      <c r="S33" s="364" t="s">
        <v>28</v>
      </c>
      <c r="T33" s="6"/>
      <c r="U33" s="6"/>
      <c r="V33" s="6"/>
      <c r="W33" s="6"/>
      <c r="X33" s="6"/>
      <c r="Y33" s="60"/>
      <c r="Z33" s="60"/>
      <c r="AA33" s="6"/>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6"/>
      <c r="BX33" s="6"/>
      <c r="BY33" s="6"/>
      <c r="BZ33" s="6"/>
      <c r="CA33" s="6"/>
      <c r="CB33" s="6"/>
      <c r="CC33" s="6"/>
      <c r="CD33" s="6"/>
      <c r="CE33" s="6"/>
      <c r="CF33" s="6"/>
      <c r="CG33" s="6"/>
      <c r="CH33" s="6"/>
      <c r="CI33" s="6"/>
      <c r="CJ33" s="6"/>
      <c r="CK33" s="6"/>
      <c r="CL33" s="6"/>
      <c r="CM33" s="6"/>
      <c r="CN33" s="6"/>
      <c r="CO33" s="6"/>
      <c r="CP33" s="6"/>
      <c r="CQ33" s="6"/>
      <c r="CR33" s="6"/>
      <c r="CS33" s="6"/>
      <c r="CT33" s="313"/>
      <c r="CU33" s="313"/>
      <c r="CV33" s="388"/>
      <c r="CW33" s="388"/>
      <c r="CX33" s="388" t="s">
        <v>659</v>
      </c>
      <c r="CY33" s="313"/>
      <c r="CZ33" s="313"/>
      <c r="DA33" s="313"/>
      <c r="DB33" s="424"/>
      <c r="DC33" s="424"/>
      <c r="DD33" s="424"/>
      <c r="DE33" s="313"/>
      <c r="DF33" s="313"/>
      <c r="DG33" s="313"/>
      <c r="DH33" s="313"/>
      <c r="DI33" s="313"/>
      <c r="DJ33" s="6"/>
      <c r="DK33" s="6"/>
      <c r="DL33" s="6">
        <f>COUNTIF(Q33:AA33,"x")</f>
        <v>1</v>
      </c>
      <c r="DM33" s="353"/>
    </row>
    <row r="34" spans="1:117" s="1" customFormat="1" ht="57.75" hidden="1" customHeight="1">
      <c r="A34" s="58">
        <v>33</v>
      </c>
      <c r="B34" s="400">
        <v>12</v>
      </c>
      <c r="C34" s="43" t="s">
        <v>203</v>
      </c>
      <c r="D34" s="44" t="s">
        <v>3</v>
      </c>
      <c r="E34" s="43" t="s">
        <v>203</v>
      </c>
      <c r="F34" s="5" t="s">
        <v>3</v>
      </c>
      <c r="G34" s="5" t="s">
        <v>28</v>
      </c>
      <c r="H34" s="43" t="s">
        <v>203</v>
      </c>
      <c r="I34" s="43" t="s">
        <v>1027</v>
      </c>
      <c r="J34" s="6"/>
      <c r="K34" s="6" t="s">
        <v>128</v>
      </c>
      <c r="L34" s="6" t="s">
        <v>114</v>
      </c>
      <c r="M34" s="5" t="s">
        <v>78</v>
      </c>
      <c r="N34" s="4" t="s">
        <v>171</v>
      </c>
      <c r="O34" s="4" t="s">
        <v>28</v>
      </c>
      <c r="P34" s="6"/>
      <c r="Q34" s="6"/>
      <c r="R34" s="6"/>
      <c r="S34" s="6"/>
      <c r="T34" s="6" t="s">
        <v>28</v>
      </c>
      <c r="U34" s="6"/>
      <c r="V34" s="6"/>
      <c r="W34" s="6"/>
      <c r="X34" s="6"/>
      <c r="Y34" s="60"/>
      <c r="Z34" s="60"/>
      <c r="AA34" s="6"/>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6"/>
      <c r="BX34" s="6"/>
      <c r="BY34" s="6"/>
      <c r="BZ34" s="6"/>
      <c r="CA34" s="6"/>
      <c r="CB34" s="6"/>
      <c r="CC34" s="6"/>
      <c r="CD34" s="6"/>
      <c r="CE34" s="6"/>
      <c r="CF34" s="6"/>
      <c r="CG34" s="6"/>
      <c r="CH34" s="6"/>
      <c r="CI34" s="6"/>
      <c r="CJ34" s="6"/>
      <c r="CK34" s="6"/>
      <c r="CL34" s="6"/>
      <c r="CM34" s="6"/>
      <c r="CN34" s="6"/>
      <c r="CO34" s="6"/>
      <c r="CP34" s="6"/>
      <c r="CQ34" s="6"/>
      <c r="CR34" s="6"/>
      <c r="CS34" s="6"/>
      <c r="CT34" s="313"/>
      <c r="CU34" s="313"/>
      <c r="CV34" s="313"/>
      <c r="CW34" s="313"/>
      <c r="CX34" s="313"/>
      <c r="CY34" s="313"/>
      <c r="CZ34" s="313"/>
      <c r="DA34" s="313"/>
      <c r="DB34" s="424"/>
      <c r="DC34" s="424"/>
      <c r="DD34" s="424"/>
      <c r="DE34" s="313"/>
      <c r="DF34" s="313"/>
      <c r="DG34" s="313"/>
      <c r="DH34" s="313"/>
      <c r="DI34" s="313"/>
      <c r="DJ34" s="6"/>
      <c r="DK34" s="6"/>
      <c r="DL34" s="122">
        <f>COUNTIF(Q34:AA34,"x")</f>
        <v>1</v>
      </c>
      <c r="DM34" s="4"/>
    </row>
    <row r="35" spans="1:117" s="10" customFormat="1" ht="25.5" customHeight="1">
      <c r="A35" s="132"/>
      <c r="B35" s="414"/>
      <c r="C35" s="479" t="s">
        <v>58</v>
      </c>
      <c r="D35" s="479"/>
      <c r="E35" s="488"/>
      <c r="F35" s="135"/>
      <c r="G35" s="172">
        <f>COUNTIF(G36:G42,"x")</f>
        <v>3</v>
      </c>
      <c r="H35" s="368"/>
      <c r="I35" s="367"/>
      <c r="J35" s="364"/>
      <c r="K35" s="364"/>
      <c r="L35" s="364"/>
      <c r="M35" s="8" t="s">
        <v>82</v>
      </c>
      <c r="N35" s="8" t="s">
        <v>82</v>
      </c>
      <c r="O35" s="9">
        <f>COUNTIF(O36:O42,"x")</f>
        <v>7</v>
      </c>
      <c r="P35" s="9">
        <f>SUM(P36:P42)</f>
        <v>7</v>
      </c>
      <c r="Q35" s="172" t="s">
        <v>142</v>
      </c>
      <c r="R35" s="9"/>
      <c r="S35" s="172" t="s">
        <v>142</v>
      </c>
      <c r="T35" s="9"/>
      <c r="U35" s="9"/>
      <c r="V35" s="9"/>
      <c r="W35" s="9"/>
      <c r="X35" s="9"/>
      <c r="Y35" s="9"/>
      <c r="Z35" s="9"/>
      <c r="AA35" s="9"/>
      <c r="AB35" s="181"/>
      <c r="AC35" s="181"/>
      <c r="AD35" s="181"/>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391"/>
      <c r="CW35" s="391"/>
      <c r="CX35" s="391"/>
      <c r="CY35" s="9"/>
      <c r="CZ35" s="9"/>
      <c r="DA35" s="9"/>
      <c r="DB35" s="9"/>
      <c r="DC35" s="9"/>
      <c r="DD35" s="9"/>
      <c r="DE35" s="9"/>
      <c r="DF35" s="9"/>
      <c r="DG35" s="9"/>
      <c r="DH35" s="9"/>
      <c r="DI35" s="9"/>
      <c r="DJ35" s="9"/>
      <c r="DK35" s="9"/>
      <c r="DL35" s="6"/>
      <c r="DM35" s="173"/>
    </row>
    <row r="36" spans="1:117" s="1" customFormat="1" ht="60" hidden="1" customHeight="1">
      <c r="A36" s="58">
        <v>48</v>
      </c>
      <c r="B36" s="400">
        <v>13</v>
      </c>
      <c r="C36" s="43" t="s">
        <v>204</v>
      </c>
      <c r="D36" s="101" t="s">
        <v>0</v>
      </c>
      <c r="E36" s="43" t="s">
        <v>205</v>
      </c>
      <c r="F36" s="118" t="s">
        <v>0</v>
      </c>
      <c r="G36" s="121" t="s">
        <v>28</v>
      </c>
      <c r="H36" s="112" t="s">
        <v>205</v>
      </c>
      <c r="I36" s="29" t="s">
        <v>1028</v>
      </c>
      <c r="J36" s="6"/>
      <c r="K36" s="6" t="s">
        <v>128</v>
      </c>
      <c r="L36" s="6" t="s">
        <v>206</v>
      </c>
      <c r="M36" s="5" t="s">
        <v>78</v>
      </c>
      <c r="N36" s="4" t="s">
        <v>171</v>
      </c>
      <c r="O36" s="4" t="s">
        <v>28</v>
      </c>
      <c r="P36" s="6">
        <v>1</v>
      </c>
      <c r="Q36" s="6"/>
      <c r="R36" s="6"/>
      <c r="S36" s="6"/>
      <c r="T36" s="6" t="s">
        <v>28</v>
      </c>
      <c r="U36" s="6"/>
      <c r="V36" s="6"/>
      <c r="W36" s="6"/>
      <c r="X36" s="6"/>
      <c r="Y36" s="60"/>
      <c r="Z36" s="60"/>
      <c r="AA36" s="6"/>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6"/>
      <c r="BX36" s="6"/>
      <c r="BY36" s="6"/>
      <c r="BZ36" s="6"/>
      <c r="CA36" s="6"/>
      <c r="CB36" s="6"/>
      <c r="CC36" s="6"/>
      <c r="CD36" s="6"/>
      <c r="CE36" s="6"/>
      <c r="CF36" s="6"/>
      <c r="CG36" s="6"/>
      <c r="CH36" s="6"/>
      <c r="CI36" s="6"/>
      <c r="CJ36" s="6"/>
      <c r="CK36" s="6"/>
      <c r="CL36" s="6"/>
      <c r="CM36" s="6"/>
      <c r="CN36" s="6"/>
      <c r="CO36" s="6"/>
      <c r="CP36" s="6"/>
      <c r="CQ36" s="6"/>
      <c r="CR36" s="6"/>
      <c r="CS36" s="6"/>
      <c r="CT36" s="313"/>
      <c r="CU36" s="313"/>
      <c r="CV36" s="313"/>
      <c r="CW36" s="313"/>
      <c r="CX36" s="313"/>
      <c r="CY36" s="313"/>
      <c r="CZ36" s="313"/>
      <c r="DA36" s="313"/>
      <c r="DB36" s="424"/>
      <c r="DC36" s="424"/>
      <c r="DD36" s="424"/>
      <c r="DE36" s="313"/>
      <c r="DF36" s="313"/>
      <c r="DG36" s="313"/>
      <c r="DH36" s="313"/>
      <c r="DI36" s="313"/>
      <c r="DJ36" s="6"/>
      <c r="DK36" s="6"/>
      <c r="DL36" s="6">
        <f t="shared" ref="DL36:DL42" si="32">COUNTIF(Q36:AA36,"x")</f>
        <v>1</v>
      </c>
      <c r="DM36" s="4"/>
    </row>
    <row r="37" spans="1:117" s="1" customFormat="1" ht="61.5" hidden="1" customHeight="1">
      <c r="A37" s="58">
        <v>49</v>
      </c>
      <c r="B37" s="400">
        <v>14</v>
      </c>
      <c r="C37" s="43" t="s">
        <v>207</v>
      </c>
      <c r="D37" s="44" t="s">
        <v>0</v>
      </c>
      <c r="E37" s="43" t="s">
        <v>207</v>
      </c>
      <c r="F37" s="5" t="s">
        <v>0</v>
      </c>
      <c r="G37" s="6" t="s">
        <v>28</v>
      </c>
      <c r="H37" s="30" t="s">
        <v>207</v>
      </c>
      <c r="I37" s="29" t="s">
        <v>1029</v>
      </c>
      <c r="J37" s="6" t="s">
        <v>606</v>
      </c>
      <c r="K37" s="6" t="s">
        <v>128</v>
      </c>
      <c r="L37" s="6" t="s">
        <v>206</v>
      </c>
      <c r="M37" s="5" t="s">
        <v>78</v>
      </c>
      <c r="N37" s="4" t="s">
        <v>171</v>
      </c>
      <c r="O37" s="4" t="s">
        <v>28</v>
      </c>
      <c r="P37" s="6">
        <v>1</v>
      </c>
      <c r="Q37" s="6"/>
      <c r="R37" s="6"/>
      <c r="S37" s="6"/>
      <c r="T37" s="6" t="s">
        <v>28</v>
      </c>
      <c r="U37" s="6"/>
      <c r="V37" s="6"/>
      <c r="W37" s="6"/>
      <c r="X37" s="6"/>
      <c r="Y37" s="60"/>
      <c r="Z37" s="60"/>
      <c r="AA37" s="6"/>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6"/>
      <c r="BX37" s="6"/>
      <c r="BY37" s="6"/>
      <c r="BZ37" s="6"/>
      <c r="CA37" s="6"/>
      <c r="CB37" s="6"/>
      <c r="CC37" s="6"/>
      <c r="CD37" s="6"/>
      <c r="CE37" s="6"/>
      <c r="CF37" s="6"/>
      <c r="CG37" s="6"/>
      <c r="CH37" s="6"/>
      <c r="CI37" s="6"/>
      <c r="CJ37" s="6"/>
      <c r="CK37" s="6"/>
      <c r="CL37" s="6"/>
      <c r="CM37" s="6"/>
      <c r="CN37" s="6"/>
      <c r="CO37" s="6"/>
      <c r="CP37" s="6"/>
      <c r="CQ37" s="6"/>
      <c r="CR37" s="6"/>
      <c r="CS37" s="6"/>
      <c r="CT37" s="313"/>
      <c r="CU37" s="313"/>
      <c r="CV37" s="313"/>
      <c r="CW37" s="313"/>
      <c r="CX37" s="313"/>
      <c r="CY37" s="313"/>
      <c r="CZ37" s="313"/>
      <c r="DA37" s="313"/>
      <c r="DB37" s="424"/>
      <c r="DC37" s="424"/>
      <c r="DD37" s="424"/>
      <c r="DE37" s="313"/>
      <c r="DF37" s="313"/>
      <c r="DG37" s="313"/>
      <c r="DH37" s="313"/>
      <c r="DI37" s="313"/>
      <c r="DJ37" s="6"/>
      <c r="DK37" s="6"/>
      <c r="DL37" s="6">
        <f t="shared" si="32"/>
        <v>1</v>
      </c>
      <c r="DM37" s="4"/>
    </row>
    <row r="38" spans="1:117" s="1" customFormat="1" ht="73.5" hidden="1" customHeight="1">
      <c r="A38" s="58">
        <v>50</v>
      </c>
      <c r="B38" s="400">
        <v>15</v>
      </c>
      <c r="C38" s="43" t="s">
        <v>144</v>
      </c>
      <c r="D38" s="44" t="s">
        <v>0</v>
      </c>
      <c r="E38" s="43" t="s">
        <v>208</v>
      </c>
      <c r="F38" s="5" t="s">
        <v>0</v>
      </c>
      <c r="G38" s="6" t="s">
        <v>28</v>
      </c>
      <c r="H38" s="30" t="s">
        <v>208</v>
      </c>
      <c r="I38" s="29" t="s">
        <v>1030</v>
      </c>
      <c r="J38" s="6"/>
      <c r="K38" s="6" t="s">
        <v>128</v>
      </c>
      <c r="L38" s="6" t="s">
        <v>206</v>
      </c>
      <c r="M38" s="5" t="s">
        <v>78</v>
      </c>
      <c r="N38" s="4" t="s">
        <v>171</v>
      </c>
      <c r="O38" s="4" t="s">
        <v>28</v>
      </c>
      <c r="P38" s="6">
        <v>1</v>
      </c>
      <c r="Q38" s="6"/>
      <c r="R38" s="6"/>
      <c r="S38" s="6"/>
      <c r="T38" s="6" t="s">
        <v>28</v>
      </c>
      <c r="U38" s="6"/>
      <c r="V38" s="6"/>
      <c r="W38" s="6"/>
      <c r="X38" s="6"/>
      <c r="Y38" s="60"/>
      <c r="Z38" s="60"/>
      <c r="AA38" s="6"/>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6"/>
      <c r="BX38" s="6"/>
      <c r="BY38" s="6"/>
      <c r="BZ38" s="6"/>
      <c r="CA38" s="6"/>
      <c r="CB38" s="6"/>
      <c r="CC38" s="6"/>
      <c r="CD38" s="6"/>
      <c r="CE38" s="6"/>
      <c r="CF38" s="6"/>
      <c r="CG38" s="6"/>
      <c r="CH38" s="6"/>
      <c r="CI38" s="6"/>
      <c r="CJ38" s="6"/>
      <c r="CK38" s="6"/>
      <c r="CL38" s="6"/>
      <c r="CM38" s="6"/>
      <c r="CN38" s="6"/>
      <c r="CO38" s="6"/>
      <c r="CP38" s="6"/>
      <c r="CQ38" s="6"/>
      <c r="CR38" s="6"/>
      <c r="CS38" s="6"/>
      <c r="CT38" s="313"/>
      <c r="CU38" s="313"/>
      <c r="CV38" s="313"/>
      <c r="CW38" s="313"/>
      <c r="CX38" s="313"/>
      <c r="CY38" s="313"/>
      <c r="CZ38" s="313"/>
      <c r="DA38" s="313"/>
      <c r="DB38" s="424"/>
      <c r="DC38" s="424"/>
      <c r="DD38" s="424"/>
      <c r="DE38" s="313"/>
      <c r="DF38" s="313"/>
      <c r="DG38" s="313"/>
      <c r="DH38" s="313"/>
      <c r="DI38" s="313"/>
      <c r="DJ38" s="6"/>
      <c r="DK38" s="6"/>
      <c r="DL38" s="6">
        <f t="shared" si="32"/>
        <v>1</v>
      </c>
      <c r="DM38" s="4"/>
    </row>
    <row r="39" spans="1:117" s="1" customFormat="1" ht="100.5" hidden="1" customHeight="1">
      <c r="A39" s="58">
        <v>51</v>
      </c>
      <c r="B39" s="400">
        <v>16</v>
      </c>
      <c r="C39" s="29" t="s">
        <v>209</v>
      </c>
      <c r="D39" s="5" t="s">
        <v>2</v>
      </c>
      <c r="E39" s="29" t="s">
        <v>210</v>
      </c>
      <c r="F39" s="5" t="s">
        <v>1</v>
      </c>
      <c r="G39" s="5"/>
      <c r="H39" s="30" t="s">
        <v>210</v>
      </c>
      <c r="I39" s="29" t="s">
        <v>1031</v>
      </c>
      <c r="J39" s="6" t="s">
        <v>211</v>
      </c>
      <c r="K39" s="6" t="s">
        <v>128</v>
      </c>
      <c r="L39" s="6" t="s">
        <v>206</v>
      </c>
      <c r="M39" s="5" t="s">
        <v>78</v>
      </c>
      <c r="N39" s="4" t="s">
        <v>171</v>
      </c>
      <c r="O39" s="4" t="s">
        <v>28</v>
      </c>
      <c r="P39" s="6">
        <v>1</v>
      </c>
      <c r="Q39" s="6"/>
      <c r="R39" s="6"/>
      <c r="S39" s="6"/>
      <c r="T39" s="6" t="s">
        <v>28</v>
      </c>
      <c r="U39" s="6"/>
      <c r="V39" s="6"/>
      <c r="W39" s="6"/>
      <c r="X39" s="6"/>
      <c r="Y39" s="60"/>
      <c r="Z39" s="60"/>
      <c r="AA39" s="6"/>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6"/>
      <c r="BX39" s="6"/>
      <c r="BY39" s="6"/>
      <c r="BZ39" s="6"/>
      <c r="CA39" s="6"/>
      <c r="CB39" s="6"/>
      <c r="CC39" s="6"/>
      <c r="CD39" s="6"/>
      <c r="CE39" s="6"/>
      <c r="CF39" s="6"/>
      <c r="CG39" s="6"/>
      <c r="CH39" s="6"/>
      <c r="CI39" s="6"/>
      <c r="CJ39" s="6"/>
      <c r="CK39" s="6"/>
      <c r="CL39" s="6"/>
      <c r="CM39" s="6"/>
      <c r="CN39" s="6"/>
      <c r="CO39" s="6"/>
      <c r="CP39" s="6"/>
      <c r="CQ39" s="6"/>
      <c r="CR39" s="6"/>
      <c r="CS39" s="6"/>
      <c r="CT39" s="313"/>
      <c r="CU39" s="313"/>
      <c r="CV39" s="313"/>
      <c r="CW39" s="313"/>
      <c r="CX39" s="313"/>
      <c r="CY39" s="313"/>
      <c r="CZ39" s="313"/>
      <c r="DA39" s="313"/>
      <c r="DB39" s="424"/>
      <c r="DC39" s="424"/>
      <c r="DD39" s="424"/>
      <c r="DE39" s="313"/>
      <c r="DF39" s="313"/>
      <c r="DG39" s="313"/>
      <c r="DH39" s="313"/>
      <c r="DI39" s="313"/>
      <c r="DJ39" s="6"/>
      <c r="DK39" s="6"/>
      <c r="DL39" s="6">
        <f t="shared" si="32"/>
        <v>1</v>
      </c>
      <c r="DM39" s="4"/>
    </row>
    <row r="40" spans="1:117" s="1" customFormat="1" ht="111.75" hidden="1" customHeight="1">
      <c r="A40" s="58">
        <v>52</v>
      </c>
      <c r="B40" s="400">
        <v>17</v>
      </c>
      <c r="C40" s="43" t="s">
        <v>212</v>
      </c>
      <c r="D40" s="44" t="s">
        <v>2</v>
      </c>
      <c r="E40" s="43" t="s">
        <v>213</v>
      </c>
      <c r="F40" s="5" t="s">
        <v>1</v>
      </c>
      <c r="G40" s="6"/>
      <c r="H40" s="30" t="s">
        <v>210</v>
      </c>
      <c r="I40" s="29" t="s">
        <v>1032</v>
      </c>
      <c r="J40" s="6"/>
      <c r="K40" s="6" t="s">
        <v>128</v>
      </c>
      <c r="L40" s="6" t="s">
        <v>206</v>
      </c>
      <c r="M40" s="5" t="s">
        <v>78</v>
      </c>
      <c r="N40" s="4" t="s">
        <v>171</v>
      </c>
      <c r="O40" s="4" t="s">
        <v>28</v>
      </c>
      <c r="P40" s="6">
        <v>1</v>
      </c>
      <c r="Q40" s="6"/>
      <c r="R40" s="6"/>
      <c r="S40" s="6"/>
      <c r="T40" s="6"/>
      <c r="U40" s="6" t="s">
        <v>28</v>
      </c>
      <c r="V40" s="6"/>
      <c r="W40" s="6"/>
      <c r="X40" s="6"/>
      <c r="Y40" s="60"/>
      <c r="Z40" s="60"/>
      <c r="AA40" s="6"/>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6"/>
      <c r="BX40" s="6"/>
      <c r="BY40" s="6"/>
      <c r="BZ40" s="6"/>
      <c r="CA40" s="6"/>
      <c r="CB40" s="6"/>
      <c r="CC40" s="6"/>
      <c r="CD40" s="6"/>
      <c r="CE40" s="6"/>
      <c r="CF40" s="6"/>
      <c r="CG40" s="6"/>
      <c r="CH40" s="6"/>
      <c r="CI40" s="6"/>
      <c r="CJ40" s="6"/>
      <c r="CK40" s="6"/>
      <c r="CL40" s="6"/>
      <c r="CM40" s="6"/>
      <c r="CN40" s="6"/>
      <c r="CO40" s="6"/>
      <c r="CP40" s="6"/>
      <c r="CQ40" s="6"/>
      <c r="CR40" s="6"/>
      <c r="CS40" s="6"/>
      <c r="CT40" s="313"/>
      <c r="CU40" s="313"/>
      <c r="CV40" s="313"/>
      <c r="CW40" s="313"/>
      <c r="CX40" s="313"/>
      <c r="CY40" s="313"/>
      <c r="CZ40" s="313"/>
      <c r="DA40" s="313"/>
      <c r="DB40" s="424"/>
      <c r="DC40" s="424"/>
      <c r="DD40" s="424"/>
      <c r="DE40" s="313"/>
      <c r="DF40" s="313"/>
      <c r="DG40" s="313"/>
      <c r="DH40" s="313"/>
      <c r="DI40" s="313"/>
      <c r="DJ40" s="6"/>
      <c r="DK40" s="6"/>
      <c r="DL40" s="6">
        <f t="shared" si="32"/>
        <v>1</v>
      </c>
      <c r="DM40" s="4"/>
    </row>
    <row r="41" spans="1:117" s="1" customFormat="1" ht="55.5" hidden="1" customHeight="1">
      <c r="A41" s="58">
        <v>55</v>
      </c>
      <c r="B41" s="400">
        <v>18</v>
      </c>
      <c r="C41" s="29" t="s">
        <v>214</v>
      </c>
      <c r="D41" s="5" t="s">
        <v>2</v>
      </c>
      <c r="E41" s="29" t="s">
        <v>215</v>
      </c>
      <c r="F41" s="5" t="s">
        <v>1</v>
      </c>
      <c r="G41" s="5"/>
      <c r="H41" s="30" t="s">
        <v>215</v>
      </c>
      <c r="I41" s="29" t="s">
        <v>1033</v>
      </c>
      <c r="J41" s="6" t="s">
        <v>607</v>
      </c>
      <c r="K41" s="6" t="s">
        <v>128</v>
      </c>
      <c r="L41" s="6" t="s">
        <v>206</v>
      </c>
      <c r="M41" s="5" t="s">
        <v>78</v>
      </c>
      <c r="N41" s="4" t="s">
        <v>171</v>
      </c>
      <c r="O41" s="4" t="s">
        <v>28</v>
      </c>
      <c r="P41" s="6">
        <v>1</v>
      </c>
      <c r="Q41" s="6"/>
      <c r="R41" s="6"/>
      <c r="S41" s="6"/>
      <c r="T41" s="6"/>
      <c r="U41" s="6" t="s">
        <v>28</v>
      </c>
      <c r="V41" s="6"/>
      <c r="W41" s="6"/>
      <c r="X41" s="6"/>
      <c r="Y41" s="60"/>
      <c r="Z41" s="60"/>
      <c r="AA41" s="6"/>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6"/>
      <c r="BX41" s="6"/>
      <c r="BY41" s="6"/>
      <c r="BZ41" s="6"/>
      <c r="CA41" s="6"/>
      <c r="CB41" s="6"/>
      <c r="CC41" s="6"/>
      <c r="CD41" s="6"/>
      <c r="CE41" s="6"/>
      <c r="CF41" s="6"/>
      <c r="CG41" s="6"/>
      <c r="CH41" s="6"/>
      <c r="CI41" s="6"/>
      <c r="CJ41" s="6"/>
      <c r="CK41" s="6"/>
      <c r="CL41" s="6"/>
      <c r="CM41" s="6"/>
      <c r="CN41" s="6"/>
      <c r="CO41" s="6"/>
      <c r="CP41" s="6"/>
      <c r="CQ41" s="6"/>
      <c r="CR41" s="6"/>
      <c r="CS41" s="6"/>
      <c r="CT41" s="313"/>
      <c r="CU41" s="313"/>
      <c r="CV41" s="313"/>
      <c r="CW41" s="313"/>
      <c r="CX41" s="313"/>
      <c r="CY41" s="313"/>
      <c r="CZ41" s="313"/>
      <c r="DA41" s="313"/>
      <c r="DB41" s="424"/>
      <c r="DC41" s="424"/>
      <c r="DD41" s="424"/>
      <c r="DE41" s="313"/>
      <c r="DF41" s="313"/>
      <c r="DG41" s="313"/>
      <c r="DH41" s="313"/>
      <c r="DI41" s="313"/>
      <c r="DJ41" s="6"/>
      <c r="DK41" s="6"/>
      <c r="DL41" s="6">
        <f t="shared" si="32"/>
        <v>1</v>
      </c>
      <c r="DM41" s="4"/>
    </row>
    <row r="42" spans="1:117" s="1" customFormat="1" ht="53.25" hidden="1" customHeight="1">
      <c r="A42" s="58">
        <v>58</v>
      </c>
      <c r="B42" s="400">
        <v>19</v>
      </c>
      <c r="C42" s="29" t="s">
        <v>216</v>
      </c>
      <c r="D42" s="5" t="s">
        <v>2</v>
      </c>
      <c r="E42" s="29" t="s">
        <v>217</v>
      </c>
      <c r="F42" s="5" t="s">
        <v>2</v>
      </c>
      <c r="G42" s="5"/>
      <c r="H42" s="30" t="s">
        <v>217</v>
      </c>
      <c r="I42" s="29" t="s">
        <v>1034</v>
      </c>
      <c r="J42" s="6"/>
      <c r="K42" s="6" t="s">
        <v>128</v>
      </c>
      <c r="L42" s="6" t="s">
        <v>206</v>
      </c>
      <c r="M42" s="5" t="s">
        <v>78</v>
      </c>
      <c r="N42" s="4" t="s">
        <v>171</v>
      </c>
      <c r="O42" s="4" t="s">
        <v>28</v>
      </c>
      <c r="P42" s="6">
        <v>1</v>
      </c>
      <c r="Q42" s="6"/>
      <c r="R42" s="6"/>
      <c r="S42" s="6"/>
      <c r="T42" s="6"/>
      <c r="U42" s="6" t="s">
        <v>28</v>
      </c>
      <c r="V42" s="6"/>
      <c r="W42" s="6"/>
      <c r="X42" s="6"/>
      <c r="Y42" s="60"/>
      <c r="Z42" s="60"/>
      <c r="AA42" s="6"/>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6"/>
      <c r="BX42" s="6"/>
      <c r="BY42" s="6"/>
      <c r="BZ42" s="6"/>
      <c r="CA42" s="6"/>
      <c r="CB42" s="6"/>
      <c r="CC42" s="6"/>
      <c r="CD42" s="6"/>
      <c r="CE42" s="6"/>
      <c r="CF42" s="6"/>
      <c r="CG42" s="6"/>
      <c r="CH42" s="6"/>
      <c r="CI42" s="6"/>
      <c r="CJ42" s="6"/>
      <c r="CK42" s="6"/>
      <c r="CL42" s="6"/>
      <c r="CM42" s="6"/>
      <c r="CN42" s="6"/>
      <c r="CO42" s="6"/>
      <c r="CP42" s="6"/>
      <c r="CQ42" s="6"/>
      <c r="CR42" s="6"/>
      <c r="CS42" s="6"/>
      <c r="CT42" s="313"/>
      <c r="CU42" s="313"/>
      <c r="CV42" s="313"/>
      <c r="CW42" s="313"/>
      <c r="CX42" s="313"/>
      <c r="CY42" s="313"/>
      <c r="CZ42" s="313"/>
      <c r="DA42" s="313"/>
      <c r="DB42" s="424"/>
      <c r="DC42" s="424"/>
      <c r="DD42" s="424"/>
      <c r="DE42" s="313"/>
      <c r="DF42" s="313"/>
      <c r="DG42" s="313"/>
      <c r="DH42" s="313"/>
      <c r="DI42" s="313"/>
      <c r="DJ42" s="6"/>
      <c r="DK42" s="6"/>
      <c r="DL42" s="6">
        <f t="shared" si="32"/>
        <v>1</v>
      </c>
      <c r="DM42" s="4"/>
    </row>
    <row r="43" spans="1:117" s="10" customFormat="1" ht="26.25" customHeight="1">
      <c r="A43" s="132"/>
      <c r="B43" s="414"/>
      <c r="C43" s="479" t="s">
        <v>59</v>
      </c>
      <c r="D43" s="479"/>
      <c r="E43" s="488"/>
      <c r="F43" s="135"/>
      <c r="G43" s="172">
        <f>COUNTIF(G44:G55,"x")</f>
        <v>5</v>
      </c>
      <c r="H43" s="368"/>
      <c r="I43" s="367"/>
      <c r="J43" s="364"/>
      <c r="K43" s="364"/>
      <c r="L43" s="364"/>
      <c r="M43" s="8" t="s">
        <v>82</v>
      </c>
      <c r="N43" s="8" t="s">
        <v>82</v>
      </c>
      <c r="O43" s="9">
        <f>COUNTIF(O44:O55,"x")</f>
        <v>12</v>
      </c>
      <c r="P43" s="9">
        <f>COUNTIF(P44:P55,"1")</f>
        <v>12</v>
      </c>
      <c r="Q43" s="172" t="s">
        <v>142</v>
      </c>
      <c r="R43" s="9"/>
      <c r="S43" s="172" t="s">
        <v>142</v>
      </c>
      <c r="T43" s="9"/>
      <c r="U43" s="9"/>
      <c r="V43" s="9"/>
      <c r="W43" s="9"/>
      <c r="X43" s="9"/>
      <c r="Y43" s="9"/>
      <c r="Z43" s="9"/>
      <c r="AA43" s="9"/>
      <c r="AB43" s="181"/>
      <c r="AC43" s="181"/>
      <c r="AD43" s="181"/>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391"/>
      <c r="CW43" s="391"/>
      <c r="CX43" s="391"/>
      <c r="CY43" s="9"/>
      <c r="CZ43" s="9"/>
      <c r="DA43" s="9"/>
      <c r="DB43" s="9"/>
      <c r="DC43" s="9"/>
      <c r="DD43" s="9"/>
      <c r="DE43" s="9"/>
      <c r="DF43" s="9"/>
      <c r="DG43" s="9"/>
      <c r="DH43" s="9"/>
      <c r="DI43" s="9"/>
      <c r="DJ43" s="9"/>
      <c r="DK43" s="9"/>
      <c r="DL43" s="6"/>
      <c r="DM43" s="173"/>
    </row>
    <row r="44" spans="1:117" s="1" customFormat="1" ht="72.75" hidden="1" customHeight="1">
      <c r="A44" s="58">
        <v>64</v>
      </c>
      <c r="B44" s="400">
        <v>20</v>
      </c>
      <c r="C44" s="43" t="s">
        <v>218</v>
      </c>
      <c r="D44" s="44" t="s">
        <v>2</v>
      </c>
      <c r="E44" s="43" t="s">
        <v>219</v>
      </c>
      <c r="F44" s="5" t="s">
        <v>2</v>
      </c>
      <c r="G44" s="6" t="s">
        <v>28</v>
      </c>
      <c r="H44" s="30" t="s">
        <v>219</v>
      </c>
      <c r="I44" s="29" t="s">
        <v>1035</v>
      </c>
      <c r="J44" s="6"/>
      <c r="K44" s="6" t="s">
        <v>128</v>
      </c>
      <c r="L44" s="6" t="s">
        <v>206</v>
      </c>
      <c r="M44" s="5" t="s">
        <v>78</v>
      </c>
      <c r="N44" s="4" t="s">
        <v>171</v>
      </c>
      <c r="O44" s="4" t="s">
        <v>28</v>
      </c>
      <c r="P44" s="9">
        <v>1</v>
      </c>
      <c r="Q44" s="9"/>
      <c r="R44" s="9"/>
      <c r="S44" s="6"/>
      <c r="T44" s="9"/>
      <c r="U44" s="6" t="s">
        <v>28</v>
      </c>
      <c r="V44" s="9"/>
      <c r="W44" s="9"/>
      <c r="X44" s="9"/>
      <c r="Y44" s="9"/>
      <c r="Z44" s="9"/>
      <c r="AA44" s="9"/>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60">
        <f t="shared" ref="DL44:DL55" si="33">COUNTIF(Q44:AA44,"x")</f>
        <v>1</v>
      </c>
      <c r="DM44" s="8"/>
    </row>
    <row r="45" spans="1:117" s="1" customFormat="1" ht="93" hidden="1" customHeight="1">
      <c r="A45" s="58">
        <v>65</v>
      </c>
      <c r="B45" s="400">
        <v>21</v>
      </c>
      <c r="C45" s="43" t="s">
        <v>145</v>
      </c>
      <c r="D45" s="44" t="s">
        <v>2</v>
      </c>
      <c r="E45" s="43" t="s">
        <v>220</v>
      </c>
      <c r="F45" s="5" t="s">
        <v>2</v>
      </c>
      <c r="G45" s="6" t="s">
        <v>28</v>
      </c>
      <c r="H45" s="30" t="s">
        <v>220</v>
      </c>
      <c r="I45" s="29" t="s">
        <v>1036</v>
      </c>
      <c r="J45" s="6"/>
      <c r="K45" s="6" t="s">
        <v>128</v>
      </c>
      <c r="L45" s="6" t="s">
        <v>115</v>
      </c>
      <c r="M45" s="5" t="s">
        <v>78</v>
      </c>
      <c r="N45" s="4" t="s">
        <v>171</v>
      </c>
      <c r="O45" s="4" t="s">
        <v>28</v>
      </c>
      <c r="P45" s="6">
        <v>1</v>
      </c>
      <c r="Q45" s="9"/>
      <c r="R45" s="9"/>
      <c r="S45" s="9"/>
      <c r="T45" s="9"/>
      <c r="U45" s="60"/>
      <c r="V45" s="6" t="s">
        <v>28</v>
      </c>
      <c r="W45" s="9"/>
      <c r="X45" s="9"/>
      <c r="Y45" s="9"/>
      <c r="Z45" s="9"/>
      <c r="AA45" s="9"/>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6">
        <f t="shared" si="33"/>
        <v>1</v>
      </c>
      <c r="DM45" s="8"/>
    </row>
    <row r="46" spans="1:117" s="1" customFormat="1" ht="57" hidden="1" customHeight="1">
      <c r="A46" s="58">
        <v>66</v>
      </c>
      <c r="B46" s="400">
        <v>22</v>
      </c>
      <c r="C46" s="29" t="s">
        <v>221</v>
      </c>
      <c r="D46" s="5" t="s">
        <v>0</v>
      </c>
      <c r="E46" s="29" t="s">
        <v>222</v>
      </c>
      <c r="F46" s="5" t="s">
        <v>2</v>
      </c>
      <c r="G46" s="5"/>
      <c r="H46" s="30" t="s">
        <v>222</v>
      </c>
      <c r="I46" s="29" t="s">
        <v>1039</v>
      </c>
      <c r="J46" s="6" t="s">
        <v>608</v>
      </c>
      <c r="K46" s="6" t="s">
        <v>128</v>
      </c>
      <c r="L46" s="6" t="s">
        <v>206</v>
      </c>
      <c r="M46" s="5" t="s">
        <v>78</v>
      </c>
      <c r="N46" s="4" t="s">
        <v>171</v>
      </c>
      <c r="O46" s="4" t="s">
        <v>28</v>
      </c>
      <c r="P46" s="6">
        <v>1</v>
      </c>
      <c r="Q46" s="6"/>
      <c r="R46" s="6"/>
      <c r="S46" s="6"/>
      <c r="T46" s="6"/>
      <c r="U46" s="6"/>
      <c r="V46" s="6" t="s">
        <v>28</v>
      </c>
      <c r="W46" s="6"/>
      <c r="X46" s="6"/>
      <c r="Y46" s="60"/>
      <c r="Z46" s="60"/>
      <c r="AA46" s="6"/>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6"/>
      <c r="BX46" s="6"/>
      <c r="BY46" s="6"/>
      <c r="BZ46" s="6"/>
      <c r="CA46" s="6"/>
      <c r="CB46" s="6"/>
      <c r="CC46" s="6"/>
      <c r="CD46" s="6"/>
      <c r="CE46" s="6"/>
      <c r="CF46" s="6"/>
      <c r="CG46" s="6"/>
      <c r="CH46" s="6"/>
      <c r="CI46" s="6"/>
      <c r="CJ46" s="6"/>
      <c r="CK46" s="6"/>
      <c r="CL46" s="6"/>
      <c r="CM46" s="6"/>
      <c r="CN46" s="6"/>
      <c r="CO46" s="6"/>
      <c r="CP46" s="6"/>
      <c r="CQ46" s="6"/>
      <c r="CR46" s="6"/>
      <c r="CS46" s="6"/>
      <c r="CT46" s="313"/>
      <c r="CU46" s="313"/>
      <c r="CV46" s="313"/>
      <c r="CW46" s="313"/>
      <c r="CX46" s="313"/>
      <c r="CY46" s="313"/>
      <c r="CZ46" s="313"/>
      <c r="DA46" s="313"/>
      <c r="DB46" s="424"/>
      <c r="DC46" s="424"/>
      <c r="DD46" s="424"/>
      <c r="DE46" s="313"/>
      <c r="DF46" s="313"/>
      <c r="DG46" s="313"/>
      <c r="DH46" s="313"/>
      <c r="DI46" s="313"/>
      <c r="DJ46" s="6"/>
      <c r="DK46" s="6"/>
      <c r="DL46" s="6">
        <f t="shared" si="33"/>
        <v>1</v>
      </c>
      <c r="DM46" s="4"/>
    </row>
    <row r="47" spans="1:117" s="1" customFormat="1" ht="56.25" hidden="1" customHeight="1">
      <c r="A47" s="58">
        <v>67</v>
      </c>
      <c r="B47" s="400">
        <v>23</v>
      </c>
      <c r="C47" s="43" t="s">
        <v>223</v>
      </c>
      <c r="D47" s="44" t="s">
        <v>0</v>
      </c>
      <c r="E47" s="43" t="s">
        <v>224</v>
      </c>
      <c r="F47" s="5" t="s">
        <v>2</v>
      </c>
      <c r="G47" s="6" t="s">
        <v>28</v>
      </c>
      <c r="H47" s="30" t="s">
        <v>224</v>
      </c>
      <c r="I47" s="29" t="s">
        <v>1037</v>
      </c>
      <c r="J47" s="6"/>
      <c r="K47" s="6" t="s">
        <v>128</v>
      </c>
      <c r="L47" s="6" t="s">
        <v>114</v>
      </c>
      <c r="M47" s="5" t="s">
        <v>78</v>
      </c>
      <c r="N47" s="4" t="s">
        <v>171</v>
      </c>
      <c r="O47" s="4" t="s">
        <v>28</v>
      </c>
      <c r="P47" s="6">
        <v>1</v>
      </c>
      <c r="Q47" s="6"/>
      <c r="R47" s="6"/>
      <c r="S47" s="6"/>
      <c r="T47" s="6"/>
      <c r="U47" s="6"/>
      <c r="V47" s="6" t="s">
        <v>28</v>
      </c>
      <c r="W47" s="6"/>
      <c r="X47" s="6"/>
      <c r="Y47" s="60"/>
      <c r="Z47" s="60"/>
      <c r="AA47" s="6"/>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6"/>
      <c r="BX47" s="6"/>
      <c r="BY47" s="6"/>
      <c r="BZ47" s="6"/>
      <c r="CA47" s="6"/>
      <c r="CB47" s="6"/>
      <c r="CC47" s="6"/>
      <c r="CD47" s="6"/>
      <c r="CE47" s="6"/>
      <c r="CF47" s="6"/>
      <c r="CG47" s="6"/>
      <c r="CH47" s="6"/>
      <c r="CI47" s="6"/>
      <c r="CJ47" s="6"/>
      <c r="CK47" s="6"/>
      <c r="CL47" s="6"/>
      <c r="CM47" s="6"/>
      <c r="CN47" s="6"/>
      <c r="CO47" s="6"/>
      <c r="CP47" s="6"/>
      <c r="CQ47" s="6"/>
      <c r="CR47" s="6"/>
      <c r="CS47" s="6"/>
      <c r="CT47" s="313"/>
      <c r="CU47" s="313"/>
      <c r="CV47" s="313"/>
      <c r="CW47" s="313"/>
      <c r="CX47" s="313"/>
      <c r="CY47" s="313"/>
      <c r="CZ47" s="313"/>
      <c r="DA47" s="313"/>
      <c r="DB47" s="424"/>
      <c r="DC47" s="424"/>
      <c r="DD47" s="424"/>
      <c r="DE47" s="313"/>
      <c r="DF47" s="313"/>
      <c r="DG47" s="313"/>
      <c r="DH47" s="313"/>
      <c r="DI47" s="313"/>
      <c r="DJ47" s="6"/>
      <c r="DK47" s="6"/>
      <c r="DL47" s="6">
        <f t="shared" si="33"/>
        <v>1</v>
      </c>
      <c r="DM47" s="4"/>
    </row>
    <row r="48" spans="1:117" s="1" customFormat="1" ht="57.75" hidden="1" customHeight="1">
      <c r="A48" s="58">
        <v>70</v>
      </c>
      <c r="B48" s="400">
        <v>24</v>
      </c>
      <c r="C48" s="29" t="s">
        <v>225</v>
      </c>
      <c r="D48" s="5" t="s">
        <v>0</v>
      </c>
      <c r="E48" s="29" t="s">
        <v>226</v>
      </c>
      <c r="F48" s="5" t="s">
        <v>2</v>
      </c>
      <c r="G48" s="5"/>
      <c r="H48" s="30" t="s">
        <v>226</v>
      </c>
      <c r="I48" s="29" t="s">
        <v>1038</v>
      </c>
      <c r="J48" s="6"/>
      <c r="K48" s="6" t="s">
        <v>128</v>
      </c>
      <c r="L48" s="6" t="s">
        <v>114</v>
      </c>
      <c r="M48" s="5" t="s">
        <v>78</v>
      </c>
      <c r="N48" s="4" t="s">
        <v>171</v>
      </c>
      <c r="O48" s="4" t="s">
        <v>28</v>
      </c>
      <c r="P48" s="6">
        <v>1</v>
      </c>
      <c r="Q48" s="6"/>
      <c r="R48" s="6"/>
      <c r="S48" s="6"/>
      <c r="T48" s="6"/>
      <c r="U48" s="6"/>
      <c r="V48" s="6" t="s">
        <v>28</v>
      </c>
      <c r="W48" s="6"/>
      <c r="X48" s="6"/>
      <c r="Y48" s="60"/>
      <c r="Z48" s="60"/>
      <c r="AA48" s="6"/>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6"/>
      <c r="BX48" s="6"/>
      <c r="BY48" s="6"/>
      <c r="BZ48" s="6"/>
      <c r="CA48" s="6"/>
      <c r="CB48" s="6"/>
      <c r="CC48" s="6"/>
      <c r="CD48" s="6"/>
      <c r="CE48" s="6"/>
      <c r="CF48" s="6"/>
      <c r="CG48" s="6"/>
      <c r="CH48" s="6"/>
      <c r="CI48" s="6"/>
      <c r="CJ48" s="6"/>
      <c r="CK48" s="6"/>
      <c r="CL48" s="6"/>
      <c r="CM48" s="6"/>
      <c r="CN48" s="6"/>
      <c r="CO48" s="6"/>
      <c r="CP48" s="6"/>
      <c r="CQ48" s="6"/>
      <c r="CR48" s="6"/>
      <c r="CS48" s="6"/>
      <c r="CT48" s="313"/>
      <c r="CU48" s="313"/>
      <c r="CV48" s="313"/>
      <c r="CW48" s="313"/>
      <c r="CX48" s="313"/>
      <c r="CY48" s="313"/>
      <c r="CZ48" s="313"/>
      <c r="DA48" s="313"/>
      <c r="DB48" s="424"/>
      <c r="DC48" s="424"/>
      <c r="DD48" s="424"/>
      <c r="DE48" s="313"/>
      <c r="DF48" s="313"/>
      <c r="DG48" s="313"/>
      <c r="DH48" s="313"/>
      <c r="DI48" s="313"/>
      <c r="DJ48" s="6"/>
      <c r="DK48" s="6"/>
      <c r="DL48" s="6">
        <f t="shared" si="33"/>
        <v>1</v>
      </c>
      <c r="DM48" s="4"/>
    </row>
    <row r="49" spans="1:117" s="1" customFormat="1" ht="57" hidden="1" customHeight="1">
      <c r="A49" s="58">
        <v>73</v>
      </c>
      <c r="B49" s="400">
        <v>25</v>
      </c>
      <c r="C49" s="29" t="s">
        <v>227</v>
      </c>
      <c r="D49" s="5" t="s">
        <v>0</v>
      </c>
      <c r="E49" s="29" t="s">
        <v>228</v>
      </c>
      <c r="F49" s="5" t="s">
        <v>2</v>
      </c>
      <c r="G49" s="5"/>
      <c r="H49" s="30" t="s">
        <v>228</v>
      </c>
      <c r="I49" s="29" t="s">
        <v>1040</v>
      </c>
      <c r="J49" s="6" t="s">
        <v>609</v>
      </c>
      <c r="K49" s="6" t="s">
        <v>128</v>
      </c>
      <c r="L49" s="6" t="s">
        <v>114</v>
      </c>
      <c r="M49" s="5" t="s">
        <v>78</v>
      </c>
      <c r="N49" s="4" t="s">
        <v>171</v>
      </c>
      <c r="O49" s="4" t="s">
        <v>28</v>
      </c>
      <c r="P49" s="6">
        <v>1</v>
      </c>
      <c r="Q49" s="6"/>
      <c r="R49" s="6"/>
      <c r="S49" s="6"/>
      <c r="T49" s="6"/>
      <c r="U49" s="6"/>
      <c r="V49" s="60"/>
      <c r="W49" s="6" t="s">
        <v>28</v>
      </c>
      <c r="X49" s="6"/>
      <c r="Y49" s="60"/>
      <c r="Z49" s="60"/>
      <c r="AA49" s="6"/>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6"/>
      <c r="BX49" s="6"/>
      <c r="BY49" s="6"/>
      <c r="BZ49" s="6"/>
      <c r="CA49" s="6"/>
      <c r="CB49" s="6"/>
      <c r="CC49" s="6"/>
      <c r="CD49" s="6"/>
      <c r="CE49" s="6"/>
      <c r="CF49" s="6"/>
      <c r="CG49" s="6"/>
      <c r="CH49" s="6"/>
      <c r="CI49" s="6"/>
      <c r="CJ49" s="6"/>
      <c r="CK49" s="6"/>
      <c r="CL49" s="6"/>
      <c r="CM49" s="6"/>
      <c r="CN49" s="6"/>
      <c r="CO49" s="6"/>
      <c r="CP49" s="6"/>
      <c r="CQ49" s="6"/>
      <c r="CR49" s="6"/>
      <c r="CS49" s="6"/>
      <c r="CT49" s="313"/>
      <c r="CU49" s="313"/>
      <c r="CV49" s="313"/>
      <c r="CW49" s="313"/>
      <c r="CX49" s="313"/>
      <c r="CY49" s="313"/>
      <c r="CZ49" s="313"/>
      <c r="DA49" s="313"/>
      <c r="DB49" s="424"/>
      <c r="DC49" s="424"/>
      <c r="DD49" s="424"/>
      <c r="DE49" s="313"/>
      <c r="DF49" s="313"/>
      <c r="DG49" s="313"/>
      <c r="DH49" s="313"/>
      <c r="DI49" s="313"/>
      <c r="DJ49" s="6"/>
      <c r="DK49" s="6"/>
      <c r="DL49" s="6">
        <f t="shared" si="33"/>
        <v>1</v>
      </c>
      <c r="DM49" s="4"/>
    </row>
    <row r="50" spans="1:117" s="1" customFormat="1" ht="55.5" hidden="1" customHeight="1">
      <c r="A50" s="58">
        <v>74</v>
      </c>
      <c r="B50" s="400">
        <v>26</v>
      </c>
      <c r="C50" s="43" t="s">
        <v>229</v>
      </c>
      <c r="D50" s="44" t="s">
        <v>0</v>
      </c>
      <c r="E50" s="43" t="s">
        <v>229</v>
      </c>
      <c r="F50" s="5" t="s">
        <v>0</v>
      </c>
      <c r="G50" s="6" t="s">
        <v>28</v>
      </c>
      <c r="H50" s="30" t="s">
        <v>229</v>
      </c>
      <c r="I50" s="29" t="s">
        <v>1041</v>
      </c>
      <c r="J50" s="6"/>
      <c r="K50" s="6" t="s">
        <v>128</v>
      </c>
      <c r="L50" s="6" t="s">
        <v>206</v>
      </c>
      <c r="M50" s="5" t="s">
        <v>78</v>
      </c>
      <c r="N50" s="4" t="s">
        <v>171</v>
      </c>
      <c r="O50" s="4" t="s">
        <v>28</v>
      </c>
      <c r="P50" s="6">
        <v>1</v>
      </c>
      <c r="Q50" s="6"/>
      <c r="R50" s="6"/>
      <c r="S50" s="6"/>
      <c r="T50" s="6"/>
      <c r="U50" s="6"/>
      <c r="V50" s="60"/>
      <c r="W50" s="6" t="s">
        <v>28</v>
      </c>
      <c r="X50" s="6"/>
      <c r="Y50" s="60"/>
      <c r="Z50" s="60"/>
      <c r="AA50" s="6"/>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6"/>
      <c r="BX50" s="6"/>
      <c r="BY50" s="6"/>
      <c r="BZ50" s="6"/>
      <c r="CA50" s="6"/>
      <c r="CB50" s="6"/>
      <c r="CC50" s="6"/>
      <c r="CD50" s="6"/>
      <c r="CE50" s="6"/>
      <c r="CF50" s="6"/>
      <c r="CG50" s="6"/>
      <c r="CH50" s="6"/>
      <c r="CI50" s="6"/>
      <c r="CJ50" s="6"/>
      <c r="CK50" s="6"/>
      <c r="CL50" s="6"/>
      <c r="CM50" s="6"/>
      <c r="CN50" s="6"/>
      <c r="CO50" s="6"/>
      <c r="CP50" s="6"/>
      <c r="CQ50" s="6"/>
      <c r="CR50" s="6"/>
      <c r="CS50" s="6"/>
      <c r="CT50" s="313"/>
      <c r="CU50" s="313"/>
      <c r="CV50" s="313"/>
      <c r="CW50" s="313"/>
      <c r="CX50" s="313"/>
      <c r="CY50" s="313"/>
      <c r="CZ50" s="313"/>
      <c r="DA50" s="313"/>
      <c r="DB50" s="424"/>
      <c r="DC50" s="424"/>
      <c r="DD50" s="424"/>
      <c r="DE50" s="313"/>
      <c r="DF50" s="313"/>
      <c r="DG50" s="313"/>
      <c r="DH50" s="313"/>
      <c r="DI50" s="313"/>
      <c r="DJ50" s="6"/>
      <c r="DK50" s="6"/>
      <c r="DL50" s="6">
        <f t="shared" si="33"/>
        <v>1</v>
      </c>
      <c r="DM50" s="4"/>
    </row>
    <row r="51" spans="1:117" s="1" customFormat="1" ht="56.25" hidden="1" customHeight="1">
      <c r="A51" s="58">
        <v>75</v>
      </c>
      <c r="B51" s="400">
        <v>27</v>
      </c>
      <c r="C51" s="43" t="s">
        <v>230</v>
      </c>
      <c r="D51" s="44" t="s">
        <v>0</v>
      </c>
      <c r="E51" s="43" t="s">
        <v>230</v>
      </c>
      <c r="F51" s="5" t="s">
        <v>0</v>
      </c>
      <c r="G51" s="6" t="s">
        <v>28</v>
      </c>
      <c r="H51" s="30" t="s">
        <v>230</v>
      </c>
      <c r="I51" s="29" t="s">
        <v>1042</v>
      </c>
      <c r="J51" s="6"/>
      <c r="K51" s="6" t="s">
        <v>128</v>
      </c>
      <c r="L51" s="6" t="s">
        <v>114</v>
      </c>
      <c r="M51" s="5" t="s">
        <v>78</v>
      </c>
      <c r="N51" s="4" t="s">
        <v>171</v>
      </c>
      <c r="O51" s="4" t="s">
        <v>28</v>
      </c>
      <c r="P51" s="6">
        <v>1</v>
      </c>
      <c r="Q51" s="6"/>
      <c r="R51" s="6"/>
      <c r="S51" s="6"/>
      <c r="T51" s="6"/>
      <c r="U51" s="6"/>
      <c r="V51" s="6"/>
      <c r="W51" s="6" t="s">
        <v>28</v>
      </c>
      <c r="X51" s="6"/>
      <c r="Y51" s="60"/>
      <c r="Z51" s="60"/>
      <c r="AA51" s="6"/>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6"/>
      <c r="BX51" s="6"/>
      <c r="BY51" s="6"/>
      <c r="BZ51" s="6"/>
      <c r="CA51" s="6"/>
      <c r="CB51" s="6"/>
      <c r="CC51" s="6"/>
      <c r="CD51" s="6"/>
      <c r="CE51" s="6"/>
      <c r="CF51" s="6"/>
      <c r="CG51" s="6"/>
      <c r="CH51" s="6"/>
      <c r="CI51" s="6"/>
      <c r="CJ51" s="6"/>
      <c r="CK51" s="6"/>
      <c r="CL51" s="6"/>
      <c r="CM51" s="6"/>
      <c r="CN51" s="6"/>
      <c r="CO51" s="6"/>
      <c r="CP51" s="6"/>
      <c r="CQ51" s="6"/>
      <c r="CR51" s="6"/>
      <c r="CS51" s="6"/>
      <c r="CT51" s="313"/>
      <c r="CU51" s="313"/>
      <c r="CV51" s="313"/>
      <c r="CW51" s="313"/>
      <c r="CX51" s="313"/>
      <c r="CY51" s="313"/>
      <c r="CZ51" s="313"/>
      <c r="DA51" s="313"/>
      <c r="DB51" s="424"/>
      <c r="DC51" s="424"/>
      <c r="DD51" s="424"/>
      <c r="DE51" s="313"/>
      <c r="DF51" s="313"/>
      <c r="DG51" s="313"/>
      <c r="DH51" s="313"/>
      <c r="DI51" s="313"/>
      <c r="DJ51" s="6"/>
      <c r="DK51" s="6"/>
      <c r="DL51" s="6">
        <f t="shared" si="33"/>
        <v>1</v>
      </c>
      <c r="DM51" s="4"/>
    </row>
    <row r="52" spans="1:117" s="1" customFormat="1" ht="44.25" hidden="1" customHeight="1">
      <c r="A52" s="58">
        <v>76</v>
      </c>
      <c r="B52" s="400">
        <v>28</v>
      </c>
      <c r="C52" s="29" t="s">
        <v>231</v>
      </c>
      <c r="D52" s="5" t="s">
        <v>1</v>
      </c>
      <c r="E52" s="29" t="s">
        <v>232</v>
      </c>
      <c r="F52" s="5" t="s">
        <v>1</v>
      </c>
      <c r="G52" s="5"/>
      <c r="H52" s="30" t="s">
        <v>232</v>
      </c>
      <c r="I52" s="29" t="s">
        <v>1043</v>
      </c>
      <c r="J52" s="6" t="s">
        <v>610</v>
      </c>
      <c r="K52" s="6" t="s">
        <v>128</v>
      </c>
      <c r="L52" s="6" t="s">
        <v>114</v>
      </c>
      <c r="M52" s="5" t="s">
        <v>78</v>
      </c>
      <c r="N52" s="4" t="s">
        <v>171</v>
      </c>
      <c r="O52" s="4" t="s">
        <v>28</v>
      </c>
      <c r="P52" s="6">
        <v>1</v>
      </c>
      <c r="Q52" s="6"/>
      <c r="R52" s="6"/>
      <c r="S52" s="6"/>
      <c r="T52" s="6"/>
      <c r="U52" s="6"/>
      <c r="V52" s="6"/>
      <c r="W52" s="6" t="s">
        <v>28</v>
      </c>
      <c r="X52" s="6"/>
      <c r="Y52" s="60"/>
      <c r="Z52" s="60"/>
      <c r="AA52" s="6"/>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6"/>
      <c r="BX52" s="6"/>
      <c r="BY52" s="6"/>
      <c r="BZ52" s="6"/>
      <c r="CA52" s="6"/>
      <c r="CB52" s="6"/>
      <c r="CC52" s="6"/>
      <c r="CD52" s="6"/>
      <c r="CE52" s="6"/>
      <c r="CF52" s="6"/>
      <c r="CG52" s="6"/>
      <c r="CH52" s="6"/>
      <c r="CI52" s="6"/>
      <c r="CJ52" s="6"/>
      <c r="CK52" s="6"/>
      <c r="CL52" s="6"/>
      <c r="CM52" s="6"/>
      <c r="CN52" s="6"/>
      <c r="CO52" s="6"/>
      <c r="CP52" s="6"/>
      <c r="CQ52" s="6"/>
      <c r="CR52" s="6"/>
      <c r="CS52" s="6"/>
      <c r="CT52" s="313"/>
      <c r="CU52" s="313"/>
      <c r="CV52" s="313"/>
      <c r="CW52" s="313"/>
      <c r="CX52" s="313"/>
      <c r="CY52" s="313"/>
      <c r="CZ52" s="313"/>
      <c r="DA52" s="313"/>
      <c r="DB52" s="424"/>
      <c r="DC52" s="424"/>
      <c r="DD52" s="424"/>
      <c r="DE52" s="313"/>
      <c r="DF52" s="313"/>
      <c r="DG52" s="313"/>
      <c r="DH52" s="313"/>
      <c r="DI52" s="313"/>
      <c r="DJ52" s="6"/>
      <c r="DK52" s="6"/>
      <c r="DL52" s="6">
        <f t="shared" si="33"/>
        <v>1</v>
      </c>
      <c r="DM52" s="4"/>
    </row>
    <row r="53" spans="1:117" s="1" customFormat="1" ht="42.75" hidden="1" customHeight="1">
      <c r="A53" s="58">
        <v>79</v>
      </c>
      <c r="B53" s="400">
        <v>29</v>
      </c>
      <c r="C53" s="29" t="s">
        <v>233</v>
      </c>
      <c r="D53" s="5" t="s">
        <v>1</v>
      </c>
      <c r="E53" s="29" t="s">
        <v>234</v>
      </c>
      <c r="F53" s="5" t="s">
        <v>1</v>
      </c>
      <c r="G53" s="5"/>
      <c r="H53" s="30" t="s">
        <v>234</v>
      </c>
      <c r="I53" s="29" t="s">
        <v>1044</v>
      </c>
      <c r="J53" s="6"/>
      <c r="K53" s="6" t="s">
        <v>128</v>
      </c>
      <c r="L53" s="6" t="s">
        <v>114</v>
      </c>
      <c r="M53" s="5" t="s">
        <v>78</v>
      </c>
      <c r="N53" s="4" t="s">
        <v>171</v>
      </c>
      <c r="O53" s="4" t="s">
        <v>28</v>
      </c>
      <c r="P53" s="6">
        <v>1</v>
      </c>
      <c r="Q53" s="6"/>
      <c r="R53" s="6"/>
      <c r="S53" s="6"/>
      <c r="T53" s="6"/>
      <c r="U53" s="6"/>
      <c r="V53" s="6"/>
      <c r="W53" s="6"/>
      <c r="X53" s="6" t="s">
        <v>28</v>
      </c>
      <c r="Y53" s="60"/>
      <c r="Z53" s="60"/>
      <c r="AA53" s="6"/>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6"/>
      <c r="BX53" s="6"/>
      <c r="BY53" s="6"/>
      <c r="BZ53" s="6"/>
      <c r="CA53" s="6"/>
      <c r="CB53" s="6"/>
      <c r="CC53" s="6"/>
      <c r="CD53" s="6"/>
      <c r="CE53" s="6"/>
      <c r="CF53" s="6"/>
      <c r="CG53" s="6"/>
      <c r="CH53" s="6"/>
      <c r="CI53" s="6"/>
      <c r="CJ53" s="6"/>
      <c r="CK53" s="6"/>
      <c r="CL53" s="6"/>
      <c r="CM53" s="6"/>
      <c r="CN53" s="6"/>
      <c r="CO53" s="6"/>
      <c r="CP53" s="6"/>
      <c r="CQ53" s="6"/>
      <c r="CR53" s="6"/>
      <c r="CS53" s="6"/>
      <c r="CT53" s="313"/>
      <c r="CU53" s="313"/>
      <c r="CV53" s="313"/>
      <c r="CW53" s="313"/>
      <c r="CX53" s="313"/>
      <c r="CY53" s="313"/>
      <c r="CZ53" s="313"/>
      <c r="DA53" s="313"/>
      <c r="DB53" s="424"/>
      <c r="DC53" s="424"/>
      <c r="DD53" s="424"/>
      <c r="DE53" s="313"/>
      <c r="DF53" s="313"/>
      <c r="DG53" s="313"/>
      <c r="DH53" s="313"/>
      <c r="DI53" s="313"/>
      <c r="DJ53" s="6"/>
      <c r="DK53" s="6"/>
      <c r="DL53" s="6">
        <f t="shared" si="33"/>
        <v>1</v>
      </c>
      <c r="DM53" s="4"/>
    </row>
    <row r="54" spans="1:117" s="1" customFormat="1" ht="63" hidden="1" customHeight="1">
      <c r="A54" s="58">
        <v>83</v>
      </c>
      <c r="B54" s="400">
        <v>30</v>
      </c>
      <c r="C54" s="29" t="s">
        <v>235</v>
      </c>
      <c r="D54" s="5" t="s">
        <v>2</v>
      </c>
      <c r="E54" s="29" t="s">
        <v>236</v>
      </c>
      <c r="F54" s="5" t="s">
        <v>2</v>
      </c>
      <c r="G54" s="5"/>
      <c r="H54" s="30" t="s">
        <v>236</v>
      </c>
      <c r="I54" s="29" t="s">
        <v>1045</v>
      </c>
      <c r="J54" s="6" t="s">
        <v>611</v>
      </c>
      <c r="K54" s="6" t="s">
        <v>128</v>
      </c>
      <c r="L54" s="6" t="s">
        <v>114</v>
      </c>
      <c r="M54" s="5" t="s">
        <v>78</v>
      </c>
      <c r="N54" s="4" t="s">
        <v>171</v>
      </c>
      <c r="O54" s="4" t="s">
        <v>28</v>
      </c>
      <c r="P54" s="6">
        <v>1</v>
      </c>
      <c r="Q54" s="6"/>
      <c r="R54" s="6"/>
      <c r="S54" s="6"/>
      <c r="T54" s="6"/>
      <c r="U54" s="6"/>
      <c r="V54" s="6"/>
      <c r="W54" s="6"/>
      <c r="X54" s="6" t="s">
        <v>28</v>
      </c>
      <c r="Y54" s="60"/>
      <c r="Z54" s="60"/>
      <c r="AA54" s="6"/>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6"/>
      <c r="BX54" s="6"/>
      <c r="BY54" s="6"/>
      <c r="BZ54" s="6"/>
      <c r="CA54" s="6"/>
      <c r="CB54" s="6"/>
      <c r="CC54" s="6"/>
      <c r="CD54" s="6"/>
      <c r="CE54" s="6"/>
      <c r="CF54" s="6"/>
      <c r="CG54" s="6"/>
      <c r="CH54" s="6"/>
      <c r="CI54" s="6"/>
      <c r="CJ54" s="6"/>
      <c r="CK54" s="6"/>
      <c r="CL54" s="6"/>
      <c r="CM54" s="6"/>
      <c r="CN54" s="6"/>
      <c r="CO54" s="6"/>
      <c r="CP54" s="6"/>
      <c r="CQ54" s="6"/>
      <c r="CR54" s="6"/>
      <c r="CS54" s="6"/>
      <c r="CT54" s="313"/>
      <c r="CU54" s="313"/>
      <c r="CV54" s="313"/>
      <c r="CW54" s="313"/>
      <c r="CX54" s="313"/>
      <c r="CY54" s="313"/>
      <c r="CZ54" s="313"/>
      <c r="DA54" s="313"/>
      <c r="DB54" s="424"/>
      <c r="DC54" s="424"/>
      <c r="DD54" s="424"/>
      <c r="DE54" s="313"/>
      <c r="DF54" s="313"/>
      <c r="DG54" s="313"/>
      <c r="DH54" s="313"/>
      <c r="DI54" s="313"/>
      <c r="DJ54" s="6"/>
      <c r="DK54" s="6"/>
      <c r="DL54" s="6">
        <f t="shared" si="33"/>
        <v>1</v>
      </c>
      <c r="DM54" s="4"/>
    </row>
    <row r="55" spans="1:117" s="1" customFormat="1" ht="57.75" hidden="1" customHeight="1">
      <c r="A55" s="58">
        <v>88</v>
      </c>
      <c r="B55" s="400">
        <v>31</v>
      </c>
      <c r="C55" s="29" t="s">
        <v>237</v>
      </c>
      <c r="D55" s="5" t="s">
        <v>2</v>
      </c>
      <c r="E55" s="29" t="s">
        <v>238</v>
      </c>
      <c r="F55" s="5" t="s">
        <v>2</v>
      </c>
      <c r="G55" s="5"/>
      <c r="H55" s="30" t="s">
        <v>238</v>
      </c>
      <c r="I55" s="29" t="s">
        <v>1046</v>
      </c>
      <c r="J55" s="6"/>
      <c r="K55" s="6" t="s">
        <v>128</v>
      </c>
      <c r="L55" s="6" t="s">
        <v>114</v>
      </c>
      <c r="M55" s="5" t="s">
        <v>78</v>
      </c>
      <c r="N55" s="4" t="s">
        <v>171</v>
      </c>
      <c r="O55" s="4" t="s">
        <v>28</v>
      </c>
      <c r="P55" s="6">
        <v>1</v>
      </c>
      <c r="Q55" s="6"/>
      <c r="R55" s="6"/>
      <c r="S55" s="6"/>
      <c r="T55" s="6"/>
      <c r="U55" s="6"/>
      <c r="V55" s="6"/>
      <c r="W55" s="6"/>
      <c r="X55" s="6" t="s">
        <v>28</v>
      </c>
      <c r="Y55" s="60"/>
      <c r="Z55" s="60"/>
      <c r="AA55" s="6"/>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6"/>
      <c r="BX55" s="6"/>
      <c r="BY55" s="6"/>
      <c r="BZ55" s="6"/>
      <c r="CA55" s="6"/>
      <c r="CB55" s="6"/>
      <c r="CC55" s="6"/>
      <c r="CD55" s="6"/>
      <c r="CE55" s="6"/>
      <c r="CF55" s="6"/>
      <c r="CG55" s="6"/>
      <c r="CH55" s="6"/>
      <c r="CI55" s="6"/>
      <c r="CJ55" s="6"/>
      <c r="CK55" s="6"/>
      <c r="CL55" s="6"/>
      <c r="CM55" s="6"/>
      <c r="CN55" s="6"/>
      <c r="CO55" s="6"/>
      <c r="CP55" s="6"/>
      <c r="CQ55" s="6"/>
      <c r="CR55" s="6"/>
      <c r="CS55" s="6"/>
      <c r="CT55" s="313"/>
      <c r="CU55" s="313"/>
      <c r="CV55" s="313"/>
      <c r="CW55" s="313"/>
      <c r="CX55" s="313"/>
      <c r="CY55" s="313"/>
      <c r="CZ55" s="313"/>
      <c r="DA55" s="313"/>
      <c r="DB55" s="424"/>
      <c r="DC55" s="424"/>
      <c r="DD55" s="424"/>
      <c r="DE55" s="313"/>
      <c r="DF55" s="313"/>
      <c r="DG55" s="313"/>
      <c r="DH55" s="313"/>
      <c r="DI55" s="313"/>
      <c r="DJ55" s="6"/>
      <c r="DK55" s="6"/>
      <c r="DL55" s="6">
        <f t="shared" si="33"/>
        <v>1</v>
      </c>
      <c r="DM55" s="4"/>
    </row>
    <row r="56" spans="1:117" s="10" customFormat="1" ht="27" customHeight="1">
      <c r="A56" s="132"/>
      <c r="B56" s="414"/>
      <c r="C56" s="479" t="s">
        <v>60</v>
      </c>
      <c r="D56" s="479"/>
      <c r="E56" s="488"/>
      <c r="F56" s="135"/>
      <c r="G56" s="172">
        <f>COUNTIF(G57:G61,"x")</f>
        <v>1</v>
      </c>
      <c r="H56" s="368"/>
      <c r="I56" s="367"/>
      <c r="J56" s="364"/>
      <c r="K56" s="364"/>
      <c r="L56" s="364"/>
      <c r="M56" s="8" t="s">
        <v>82</v>
      </c>
      <c r="N56" s="8" t="s">
        <v>82</v>
      </c>
      <c r="O56" s="9">
        <f>COUNTIF(O57:O61,"x")</f>
        <v>5</v>
      </c>
      <c r="P56" s="9">
        <f>SUM(P57:P61)</f>
        <v>5</v>
      </c>
      <c r="Q56" s="172" t="s">
        <v>142</v>
      </c>
      <c r="R56" s="9"/>
      <c r="S56" s="172" t="s">
        <v>142</v>
      </c>
      <c r="T56" s="9"/>
      <c r="U56" s="9"/>
      <c r="V56" s="9"/>
      <c r="W56" s="9"/>
      <c r="X56" s="9"/>
      <c r="Y56" s="9"/>
      <c r="Z56" s="9"/>
      <c r="AA56" s="9"/>
      <c r="AB56" s="181"/>
      <c r="AC56" s="181"/>
      <c r="AD56" s="181"/>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391"/>
      <c r="CW56" s="391"/>
      <c r="CX56" s="391"/>
      <c r="CY56" s="9"/>
      <c r="CZ56" s="9"/>
      <c r="DA56" s="9"/>
      <c r="DB56" s="9"/>
      <c r="DC56" s="9"/>
      <c r="DD56" s="9"/>
      <c r="DE56" s="9"/>
      <c r="DF56" s="9"/>
      <c r="DG56" s="9"/>
      <c r="DH56" s="9"/>
      <c r="DI56" s="9"/>
      <c r="DJ56" s="9"/>
      <c r="DK56" s="9"/>
      <c r="DL56" s="6"/>
      <c r="DM56" s="173"/>
    </row>
    <row r="57" spans="1:117" s="1" customFormat="1" ht="46.5" hidden="1" customHeight="1">
      <c r="A57" s="58">
        <v>93</v>
      </c>
      <c r="B57" s="400">
        <v>32</v>
      </c>
      <c r="C57" s="29" t="s">
        <v>239</v>
      </c>
      <c r="D57" s="5" t="s">
        <v>1</v>
      </c>
      <c r="E57" s="29" t="s">
        <v>240</v>
      </c>
      <c r="F57" s="5" t="s">
        <v>2</v>
      </c>
      <c r="G57" s="5"/>
      <c r="H57" s="30" t="s">
        <v>240</v>
      </c>
      <c r="I57" s="29" t="s">
        <v>1047</v>
      </c>
      <c r="J57" s="6" t="s">
        <v>612</v>
      </c>
      <c r="K57" s="6" t="s">
        <v>128</v>
      </c>
      <c r="L57" s="6" t="s">
        <v>114</v>
      </c>
      <c r="M57" s="5" t="s">
        <v>78</v>
      </c>
      <c r="N57" s="4" t="s">
        <v>171</v>
      </c>
      <c r="O57" s="4" t="s">
        <v>28</v>
      </c>
      <c r="P57" s="6">
        <v>1</v>
      </c>
      <c r="Q57" s="9"/>
      <c r="R57" s="9"/>
      <c r="S57" s="9"/>
      <c r="T57" s="6"/>
      <c r="U57" s="9"/>
      <c r="V57" s="6"/>
      <c r="W57" s="9"/>
      <c r="X57" s="6" t="s">
        <v>28</v>
      </c>
      <c r="Y57" s="60"/>
      <c r="Z57" s="60"/>
      <c r="AA57" s="9"/>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6">
        <f>COUNTIF(Q57:AA57,"x")</f>
        <v>1</v>
      </c>
      <c r="DM57" s="8"/>
    </row>
    <row r="58" spans="1:117" s="1" customFormat="1" ht="54.75" hidden="1" customHeight="1">
      <c r="A58" s="58">
        <v>94</v>
      </c>
      <c r="B58" s="400">
        <v>33</v>
      </c>
      <c r="C58" s="29" t="s">
        <v>241</v>
      </c>
      <c r="D58" s="5" t="s">
        <v>2</v>
      </c>
      <c r="E58" s="29" t="s">
        <v>242</v>
      </c>
      <c r="F58" s="5" t="s">
        <v>2</v>
      </c>
      <c r="G58" s="5"/>
      <c r="H58" s="30" t="s">
        <v>242</v>
      </c>
      <c r="I58" s="29" t="s">
        <v>1048</v>
      </c>
      <c r="J58" s="6" t="s">
        <v>613</v>
      </c>
      <c r="K58" s="6" t="s">
        <v>128</v>
      </c>
      <c r="L58" s="6" t="s">
        <v>114</v>
      </c>
      <c r="M58" s="5" t="s">
        <v>78</v>
      </c>
      <c r="N58" s="4" t="s">
        <v>171</v>
      </c>
      <c r="O58" s="4" t="s">
        <v>28</v>
      </c>
      <c r="P58" s="6">
        <v>1</v>
      </c>
      <c r="Q58" s="6"/>
      <c r="R58" s="6"/>
      <c r="S58" s="6"/>
      <c r="T58" s="6"/>
      <c r="U58" s="6"/>
      <c r="V58" s="6"/>
      <c r="W58" s="6"/>
      <c r="X58" s="6"/>
      <c r="Y58" s="60" t="s">
        <v>28</v>
      </c>
      <c r="Z58" s="60"/>
      <c r="AA58" s="6"/>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6"/>
      <c r="BX58" s="6"/>
      <c r="BY58" s="6"/>
      <c r="BZ58" s="6"/>
      <c r="CA58" s="6"/>
      <c r="CB58" s="6"/>
      <c r="CC58" s="6"/>
      <c r="CD58" s="6"/>
      <c r="CE58" s="6"/>
      <c r="CF58" s="6"/>
      <c r="CG58" s="6"/>
      <c r="CH58" s="6"/>
      <c r="CI58" s="6"/>
      <c r="CJ58" s="6"/>
      <c r="CK58" s="6"/>
      <c r="CL58" s="6"/>
      <c r="CM58" s="6"/>
      <c r="CN58" s="6"/>
      <c r="CO58" s="6"/>
      <c r="CP58" s="6"/>
      <c r="CQ58" s="6"/>
      <c r="CR58" s="6"/>
      <c r="CS58" s="6"/>
      <c r="CT58" s="313"/>
      <c r="CU58" s="313"/>
      <c r="CV58" s="313"/>
      <c r="CW58" s="313"/>
      <c r="CX58" s="313"/>
      <c r="CY58" s="313"/>
      <c r="CZ58" s="313"/>
      <c r="DA58" s="313"/>
      <c r="DB58" s="424"/>
      <c r="DC58" s="424"/>
      <c r="DD58" s="424"/>
      <c r="DE58" s="313"/>
      <c r="DF58" s="313"/>
      <c r="DG58" s="313"/>
      <c r="DH58" s="313"/>
      <c r="DI58" s="313"/>
      <c r="DJ58" s="6"/>
      <c r="DK58" s="6"/>
      <c r="DL58" s="6">
        <f>COUNTIF(Q58:AA58,"x")</f>
        <v>1</v>
      </c>
      <c r="DM58" s="4"/>
    </row>
    <row r="59" spans="1:117" s="1" customFormat="1" ht="45" hidden="1" customHeight="1">
      <c r="A59" s="58">
        <v>95</v>
      </c>
      <c r="B59" s="400">
        <v>34</v>
      </c>
      <c r="C59" s="29" t="s">
        <v>243</v>
      </c>
      <c r="D59" s="5" t="s">
        <v>2</v>
      </c>
      <c r="E59" s="29" t="s">
        <v>244</v>
      </c>
      <c r="F59" s="5" t="s">
        <v>2</v>
      </c>
      <c r="G59" s="6"/>
      <c r="H59" s="30" t="s">
        <v>244</v>
      </c>
      <c r="I59" s="29" t="s">
        <v>1049</v>
      </c>
      <c r="J59" s="6"/>
      <c r="K59" s="6" t="s">
        <v>128</v>
      </c>
      <c r="L59" s="6" t="s">
        <v>114</v>
      </c>
      <c r="M59" s="5" t="s">
        <v>78</v>
      </c>
      <c r="N59" s="4" t="s">
        <v>171</v>
      </c>
      <c r="O59" s="4" t="s">
        <v>28</v>
      </c>
      <c r="P59" s="6">
        <v>1</v>
      </c>
      <c r="Q59" s="6"/>
      <c r="R59" s="6"/>
      <c r="S59" s="6"/>
      <c r="T59" s="6"/>
      <c r="U59" s="6"/>
      <c r="V59" s="6"/>
      <c r="W59" s="6"/>
      <c r="X59" s="6"/>
      <c r="Y59" s="60" t="s">
        <v>28</v>
      </c>
      <c r="Z59" s="60"/>
      <c r="AA59" s="6"/>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6"/>
      <c r="BX59" s="6"/>
      <c r="BY59" s="6"/>
      <c r="BZ59" s="6"/>
      <c r="CA59" s="6"/>
      <c r="CB59" s="6"/>
      <c r="CC59" s="6"/>
      <c r="CD59" s="6"/>
      <c r="CE59" s="6"/>
      <c r="CF59" s="6"/>
      <c r="CG59" s="6"/>
      <c r="CH59" s="6"/>
      <c r="CI59" s="6"/>
      <c r="CJ59" s="6"/>
      <c r="CK59" s="6"/>
      <c r="CL59" s="6"/>
      <c r="CM59" s="6"/>
      <c r="CN59" s="6"/>
      <c r="CO59" s="6"/>
      <c r="CP59" s="6"/>
      <c r="CQ59" s="6"/>
      <c r="CR59" s="6"/>
      <c r="CS59" s="6"/>
      <c r="CT59" s="313"/>
      <c r="CU59" s="313"/>
      <c r="CV59" s="313"/>
      <c r="CW59" s="313"/>
      <c r="CX59" s="313"/>
      <c r="CY59" s="313"/>
      <c r="CZ59" s="313"/>
      <c r="DA59" s="313"/>
      <c r="DB59" s="424"/>
      <c r="DC59" s="424"/>
      <c r="DD59" s="424"/>
      <c r="DE59" s="313"/>
      <c r="DF59" s="313"/>
      <c r="DG59" s="313"/>
      <c r="DH59" s="313"/>
      <c r="DI59" s="313"/>
      <c r="DJ59" s="6"/>
      <c r="DK59" s="6"/>
      <c r="DL59" s="6">
        <f>COUNTIF(Q59:AA59,"x")</f>
        <v>1</v>
      </c>
      <c r="DM59" s="4"/>
    </row>
    <row r="60" spans="1:117" s="1" customFormat="1" ht="57.75" hidden="1" customHeight="1">
      <c r="A60" s="58">
        <v>97</v>
      </c>
      <c r="B60" s="400">
        <v>35</v>
      </c>
      <c r="C60" s="29" t="s">
        <v>245</v>
      </c>
      <c r="D60" s="5" t="s">
        <v>2</v>
      </c>
      <c r="E60" s="29" t="s">
        <v>246</v>
      </c>
      <c r="F60" s="5" t="s">
        <v>2</v>
      </c>
      <c r="G60" s="5"/>
      <c r="H60" s="30" t="s">
        <v>247</v>
      </c>
      <c r="I60" s="29" t="s">
        <v>1050</v>
      </c>
      <c r="J60" s="6"/>
      <c r="K60" s="6" t="s">
        <v>128</v>
      </c>
      <c r="L60" s="6" t="s">
        <v>114</v>
      </c>
      <c r="M60" s="5" t="s">
        <v>78</v>
      </c>
      <c r="N60" s="4" t="s">
        <v>171</v>
      </c>
      <c r="O60" s="4" t="s">
        <v>28</v>
      </c>
      <c r="P60" s="6">
        <v>1</v>
      </c>
      <c r="Q60" s="6"/>
      <c r="R60" s="6"/>
      <c r="S60" s="6"/>
      <c r="T60" s="6"/>
      <c r="U60" s="6"/>
      <c r="V60" s="6"/>
      <c r="W60" s="6"/>
      <c r="X60" s="6"/>
      <c r="Y60" s="60"/>
      <c r="Z60" s="121" t="s">
        <v>28</v>
      </c>
      <c r="AA60" s="6"/>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6"/>
      <c r="BX60" s="6"/>
      <c r="BY60" s="6"/>
      <c r="BZ60" s="6"/>
      <c r="CA60" s="6"/>
      <c r="CB60" s="6"/>
      <c r="CC60" s="6"/>
      <c r="CD60" s="6"/>
      <c r="CE60" s="6"/>
      <c r="CF60" s="6"/>
      <c r="CG60" s="6"/>
      <c r="CH60" s="6"/>
      <c r="CI60" s="6"/>
      <c r="CJ60" s="6"/>
      <c r="CK60" s="6"/>
      <c r="CL60" s="6"/>
      <c r="CM60" s="6"/>
      <c r="CN60" s="6"/>
      <c r="CO60" s="6"/>
      <c r="CP60" s="6"/>
      <c r="CQ60" s="6"/>
      <c r="CR60" s="6"/>
      <c r="CS60" s="6"/>
      <c r="CT60" s="313"/>
      <c r="CU60" s="313"/>
      <c r="CV60" s="313"/>
      <c r="CW60" s="313"/>
      <c r="CX60" s="313"/>
      <c r="CY60" s="313"/>
      <c r="CZ60" s="313"/>
      <c r="DA60" s="313"/>
      <c r="DB60" s="424"/>
      <c r="DC60" s="424"/>
      <c r="DD60" s="424"/>
      <c r="DE60" s="313"/>
      <c r="DF60" s="313"/>
      <c r="DG60" s="313"/>
      <c r="DH60" s="313"/>
      <c r="DI60" s="313"/>
      <c r="DJ60" s="6"/>
      <c r="DK60" s="6"/>
      <c r="DL60" s="6">
        <f>COUNTIF(Q60:AA60,"x")</f>
        <v>1</v>
      </c>
      <c r="DM60" s="4"/>
    </row>
    <row r="61" spans="1:117" s="1" customFormat="1" ht="65.25" hidden="1" customHeight="1">
      <c r="A61" s="58">
        <v>98</v>
      </c>
      <c r="B61" s="400">
        <v>36</v>
      </c>
      <c r="C61" s="43" t="s">
        <v>248</v>
      </c>
      <c r="D61" s="44" t="s">
        <v>2</v>
      </c>
      <c r="E61" s="43" t="s">
        <v>249</v>
      </c>
      <c r="F61" s="5" t="s">
        <v>0</v>
      </c>
      <c r="G61" s="6" t="s">
        <v>28</v>
      </c>
      <c r="H61" s="30" t="s">
        <v>250</v>
      </c>
      <c r="I61" s="29" t="s">
        <v>1051</v>
      </c>
      <c r="J61" s="6" t="s">
        <v>614</v>
      </c>
      <c r="K61" s="6" t="s">
        <v>128</v>
      </c>
      <c r="L61" s="6" t="s">
        <v>206</v>
      </c>
      <c r="M61" s="5" t="s">
        <v>78</v>
      </c>
      <c r="N61" s="4" t="s">
        <v>171</v>
      </c>
      <c r="O61" s="4" t="s">
        <v>28</v>
      </c>
      <c r="P61" s="6">
        <v>1</v>
      </c>
      <c r="Q61" s="6"/>
      <c r="R61" s="6"/>
      <c r="S61" s="6"/>
      <c r="T61" s="6"/>
      <c r="U61" s="6"/>
      <c r="V61" s="6"/>
      <c r="W61" s="6"/>
      <c r="X61" s="6"/>
      <c r="Y61" s="60"/>
      <c r="Z61" s="121"/>
      <c r="AA61" s="6" t="s">
        <v>28</v>
      </c>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6"/>
      <c r="BX61" s="6"/>
      <c r="BY61" s="6"/>
      <c r="BZ61" s="6"/>
      <c r="CA61" s="6"/>
      <c r="CB61" s="6"/>
      <c r="CC61" s="6"/>
      <c r="CD61" s="6"/>
      <c r="CE61" s="6"/>
      <c r="CF61" s="6"/>
      <c r="CG61" s="6"/>
      <c r="CH61" s="6"/>
      <c r="CI61" s="6"/>
      <c r="CJ61" s="6"/>
      <c r="CK61" s="6"/>
      <c r="CL61" s="6"/>
      <c r="CM61" s="6"/>
      <c r="CN61" s="6"/>
      <c r="CO61" s="6"/>
      <c r="CP61" s="6"/>
      <c r="CQ61" s="6"/>
      <c r="CR61" s="6"/>
      <c r="CS61" s="6"/>
      <c r="CT61" s="313"/>
      <c r="CU61" s="313"/>
      <c r="CV61" s="313"/>
      <c r="CW61" s="313"/>
      <c r="CX61" s="313"/>
      <c r="CY61" s="313"/>
      <c r="CZ61" s="313"/>
      <c r="DA61" s="313"/>
      <c r="DB61" s="424"/>
      <c r="DC61" s="424"/>
      <c r="DD61" s="424"/>
      <c r="DE61" s="313"/>
      <c r="DF61" s="313"/>
      <c r="DG61" s="313"/>
      <c r="DH61" s="313"/>
      <c r="DI61" s="313"/>
      <c r="DJ61" s="6"/>
      <c r="DK61" s="6"/>
      <c r="DL61" s="6">
        <f>COUNTIF(Q61:AA61,"x")</f>
        <v>1</v>
      </c>
      <c r="DM61" s="4"/>
    </row>
    <row r="62" spans="1:117" s="10" customFormat="1" ht="15.75" customHeight="1">
      <c r="A62" s="132"/>
      <c r="B62" s="414"/>
      <c r="C62" s="479" t="s">
        <v>124</v>
      </c>
      <c r="D62" s="479"/>
      <c r="E62" s="488"/>
      <c r="F62" s="135" t="s">
        <v>142</v>
      </c>
      <c r="G62" s="172">
        <f>COUNTIF(G63:G64,"x")</f>
        <v>1</v>
      </c>
      <c r="H62" s="184"/>
      <c r="I62" s="174"/>
      <c r="J62" s="364"/>
      <c r="K62" s="364"/>
      <c r="L62" s="364"/>
      <c r="M62" s="5"/>
      <c r="N62" s="4"/>
      <c r="O62" s="134">
        <f>COUNTIF(O63:O63,"x")</f>
        <v>1</v>
      </c>
      <c r="P62" s="134">
        <f>SUM(P73:P73)</f>
        <v>0</v>
      </c>
      <c r="Q62" s="176" t="s">
        <v>142</v>
      </c>
      <c r="R62" s="6"/>
      <c r="S62" s="364" t="s">
        <v>142</v>
      </c>
      <c r="T62" s="6"/>
      <c r="U62" s="6"/>
      <c r="V62" s="6"/>
      <c r="W62" s="6"/>
      <c r="X62" s="6"/>
      <c r="Y62" s="60"/>
      <c r="Z62" s="60"/>
      <c r="AA62" s="6"/>
      <c r="AB62" s="181"/>
      <c r="AC62" s="181"/>
      <c r="AD62" s="181"/>
      <c r="AE62" s="207"/>
      <c r="AF62" s="207"/>
      <c r="AG62" s="207"/>
      <c r="AH62" s="207"/>
      <c r="AI62" s="207"/>
      <c r="AJ62" s="207"/>
      <c r="AK62" s="207"/>
      <c r="AL62" s="207"/>
      <c r="AM62" s="207"/>
      <c r="AN62" s="207"/>
      <c r="AO62" s="207"/>
      <c r="AP62" s="207"/>
      <c r="AQ62" s="207"/>
      <c r="AR62" s="207"/>
      <c r="AS62" s="207"/>
      <c r="AT62" s="207"/>
      <c r="AU62" s="207"/>
      <c r="AV62" s="207"/>
      <c r="AW62" s="207"/>
      <c r="AX62" s="207"/>
      <c r="AY62" s="207"/>
      <c r="AZ62" s="207"/>
      <c r="BA62" s="207"/>
      <c r="BB62" s="207"/>
      <c r="BC62" s="209"/>
      <c r="BD62" s="210"/>
      <c r="BE62" s="209"/>
      <c r="BF62" s="210"/>
      <c r="BG62" s="209"/>
      <c r="BH62" s="210"/>
      <c r="BI62" s="209"/>
      <c r="BJ62" s="210"/>
      <c r="BK62" s="211"/>
      <c r="BL62" s="212"/>
      <c r="BM62" s="33"/>
      <c r="BN62" s="33"/>
      <c r="BO62" s="33"/>
      <c r="BP62" s="33"/>
      <c r="BQ62" s="33"/>
      <c r="BR62" s="33"/>
      <c r="BS62" s="33"/>
      <c r="BT62" s="33"/>
      <c r="BU62" s="33"/>
      <c r="BV62" s="33"/>
      <c r="BW62" s="6"/>
      <c r="BX62" s="6"/>
      <c r="BY62" s="6"/>
      <c r="BZ62" s="6"/>
      <c r="CA62" s="6"/>
      <c r="CB62" s="6"/>
      <c r="CC62" s="6"/>
      <c r="CD62" s="6"/>
      <c r="CE62" s="6"/>
      <c r="CF62" s="6"/>
      <c r="CG62" s="6"/>
      <c r="CH62" s="6"/>
      <c r="CI62" s="6"/>
      <c r="CJ62" s="6"/>
      <c r="CK62" s="6"/>
      <c r="CL62" s="6"/>
      <c r="CM62" s="6"/>
      <c r="CN62" s="6"/>
      <c r="CO62" s="6"/>
      <c r="CP62" s="6"/>
      <c r="CQ62" s="6"/>
      <c r="CR62" s="6"/>
      <c r="CS62" s="6"/>
      <c r="CT62" s="313"/>
      <c r="CU62" s="313"/>
      <c r="CV62" s="387"/>
      <c r="CW62" s="387"/>
      <c r="CX62" s="387"/>
      <c r="CY62" s="313"/>
      <c r="CZ62" s="313"/>
      <c r="DA62" s="313"/>
      <c r="DB62" s="424"/>
      <c r="DC62" s="424"/>
      <c r="DD62" s="424"/>
      <c r="DE62" s="313"/>
      <c r="DF62" s="313"/>
      <c r="DG62" s="313"/>
      <c r="DH62" s="313"/>
      <c r="DI62" s="313"/>
      <c r="DJ62" s="6"/>
      <c r="DK62" s="6"/>
      <c r="DL62" s="6"/>
      <c r="DM62" s="168"/>
    </row>
    <row r="63" spans="1:117" s="10" customFormat="1" ht="34.5" hidden="1" customHeight="1">
      <c r="A63" s="460">
        <v>111</v>
      </c>
      <c r="B63" s="414">
        <v>37</v>
      </c>
      <c r="C63" s="186" t="s">
        <v>125</v>
      </c>
      <c r="D63" s="170" t="s">
        <v>3</v>
      </c>
      <c r="E63" s="43" t="s">
        <v>126</v>
      </c>
      <c r="F63" s="29" t="s">
        <v>1</v>
      </c>
      <c r="G63" s="463" t="s">
        <v>28</v>
      </c>
      <c r="H63" s="186" t="s">
        <v>126</v>
      </c>
      <c r="I63" s="187" t="s">
        <v>1015</v>
      </c>
      <c r="J63" s="176"/>
      <c r="K63" s="176" t="s">
        <v>128</v>
      </c>
      <c r="L63" s="176" t="s">
        <v>114</v>
      </c>
      <c r="M63" s="126" t="s">
        <v>78</v>
      </c>
      <c r="N63" s="123" t="s">
        <v>171</v>
      </c>
      <c r="O63" s="460" t="s">
        <v>28</v>
      </c>
      <c r="P63" s="134"/>
      <c r="Q63" s="176" t="s">
        <v>28</v>
      </c>
      <c r="R63" s="60"/>
      <c r="S63" s="60"/>
      <c r="T63" s="60"/>
      <c r="U63" s="60"/>
      <c r="V63" s="60"/>
      <c r="W63" s="60"/>
      <c r="X63" s="60"/>
      <c r="Y63" s="60"/>
      <c r="Z63" s="60"/>
      <c r="AA63" s="60"/>
      <c r="AB63" s="181" t="s">
        <v>660</v>
      </c>
      <c r="AC63" s="181" t="s">
        <v>660</v>
      </c>
      <c r="AD63" s="181" t="s">
        <v>660</v>
      </c>
      <c r="AE63" s="207">
        <v>2</v>
      </c>
      <c r="AF63" s="207">
        <v>2</v>
      </c>
      <c r="AG63" s="207">
        <v>2</v>
      </c>
      <c r="AH63" s="207">
        <v>1</v>
      </c>
      <c r="AI63" s="207">
        <v>1</v>
      </c>
      <c r="AJ63" s="207">
        <v>2</v>
      </c>
      <c r="AK63" s="207">
        <v>2</v>
      </c>
      <c r="AL63" s="207">
        <v>1</v>
      </c>
      <c r="AM63" s="207">
        <v>2</v>
      </c>
      <c r="AN63" s="207">
        <v>1</v>
      </c>
      <c r="AO63" s="207">
        <v>1</v>
      </c>
      <c r="AP63" s="207">
        <v>2</v>
      </c>
      <c r="AQ63" s="207">
        <v>2</v>
      </c>
      <c r="AR63" s="207">
        <v>2</v>
      </c>
      <c r="AS63" s="207">
        <v>1</v>
      </c>
      <c r="AT63" s="207">
        <v>2</v>
      </c>
      <c r="AU63" s="207">
        <v>2</v>
      </c>
      <c r="AV63" s="207">
        <v>2</v>
      </c>
      <c r="AW63" s="207">
        <v>2</v>
      </c>
      <c r="AX63" s="207">
        <v>2</v>
      </c>
      <c r="AY63" s="207">
        <v>1</v>
      </c>
      <c r="AZ63" s="207">
        <v>2</v>
      </c>
      <c r="BA63" s="207">
        <v>2</v>
      </c>
      <c r="BB63" s="207">
        <v>2</v>
      </c>
      <c r="BC63" s="209">
        <f>COUNTIF(AE63:BB63,"2")</f>
        <v>17</v>
      </c>
      <c r="BD63" s="210">
        <f t="shared" ref="BD63" si="34">BC63/(BC63+BE63+BG63+BI63)</f>
        <v>0.70833333333333337</v>
      </c>
      <c r="BE63" s="209">
        <f>COUNTIF(AE63:BB63,"1")</f>
        <v>7</v>
      </c>
      <c r="BF63" s="210">
        <f t="shared" ref="BF63" si="35">BE63/(BC63+BE63+BG63+BI63)</f>
        <v>0.29166666666666669</v>
      </c>
      <c r="BG63" s="209">
        <f>COUNTIF(AE63:BB63,"0")</f>
        <v>0</v>
      </c>
      <c r="BH63" s="210">
        <f t="shared" ref="BH63" si="36">BG63/(BC63+BE63+BG63+BI63)</f>
        <v>0</v>
      </c>
      <c r="BI63" s="209">
        <f>COUNTIF(AE63:BB63,"KĐG")</f>
        <v>0</v>
      </c>
      <c r="BJ63" s="210">
        <f t="shared" ref="BJ63" si="37">BI63/(BC63+BE63+BG63+BI63)</f>
        <v>0</v>
      </c>
      <c r="BK63" s="211">
        <f t="shared" ref="BK63" si="38">(((BC63*2)+(BE63*1)+(BG63*0)))/(BC63+BE63+BG63)</f>
        <v>1.7083333333333333</v>
      </c>
      <c r="BL63" s="212" t="str">
        <f t="shared" ref="BL63" si="39">IF(BJ63&gt;=50%,"KĐG",IF(BK63&gt;=1.6,"ĐMT",IF(BK63&gt;=1,"CCG","CĐ")))</f>
        <v>ĐMT</v>
      </c>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168"/>
    </row>
    <row r="64" spans="1:117" s="231" customFormat="1" ht="56.25" hidden="1" customHeight="1">
      <c r="A64" s="461"/>
      <c r="B64" s="414">
        <v>37</v>
      </c>
      <c r="C64" s="186" t="s">
        <v>125</v>
      </c>
      <c r="D64" s="170" t="s">
        <v>3</v>
      </c>
      <c r="E64" s="43" t="s">
        <v>126</v>
      </c>
      <c r="F64" s="29" t="s">
        <v>1</v>
      </c>
      <c r="G64" s="464"/>
      <c r="H64" s="186" t="s">
        <v>126</v>
      </c>
      <c r="I64" s="187" t="s">
        <v>1015</v>
      </c>
      <c r="J64" s="256"/>
      <c r="K64" s="256" t="s">
        <v>128</v>
      </c>
      <c r="L64" s="256" t="s">
        <v>114</v>
      </c>
      <c r="M64" s="126" t="s">
        <v>78</v>
      </c>
      <c r="N64" s="123" t="s">
        <v>171</v>
      </c>
      <c r="O64" s="461"/>
      <c r="P64" s="60"/>
      <c r="Q64" s="60"/>
      <c r="R64" s="256" t="s">
        <v>28</v>
      </c>
      <c r="S64" s="60"/>
      <c r="T64" s="60"/>
      <c r="U64" s="60"/>
      <c r="V64" s="60"/>
      <c r="W64" s="60"/>
      <c r="X64" s="60"/>
      <c r="Y64" s="60"/>
      <c r="Z64" s="60"/>
      <c r="AA64" s="60"/>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181" t="s">
        <v>660</v>
      </c>
      <c r="BN64" s="181" t="s">
        <v>660</v>
      </c>
      <c r="BO64" s="181" t="s">
        <v>660</v>
      </c>
      <c r="BP64" s="181" t="s">
        <v>660</v>
      </c>
      <c r="BQ64" s="320">
        <v>2</v>
      </c>
      <c r="BR64" s="320">
        <v>2</v>
      </c>
      <c r="BS64" s="320">
        <v>2</v>
      </c>
      <c r="BT64" s="320">
        <v>1</v>
      </c>
      <c r="BU64" s="320">
        <v>1</v>
      </c>
      <c r="BV64" s="320">
        <v>2</v>
      </c>
      <c r="BW64" s="320">
        <v>1</v>
      </c>
      <c r="BX64" s="320">
        <v>1</v>
      </c>
      <c r="BY64" s="320">
        <v>2</v>
      </c>
      <c r="BZ64" s="320">
        <v>2</v>
      </c>
      <c r="CA64" s="320">
        <v>2</v>
      </c>
      <c r="CB64" s="320">
        <v>2</v>
      </c>
      <c r="CC64" s="320">
        <v>2</v>
      </c>
      <c r="CD64" s="320">
        <v>2</v>
      </c>
      <c r="CE64" s="320">
        <v>2</v>
      </c>
      <c r="CF64" s="320">
        <v>2</v>
      </c>
      <c r="CG64" s="320">
        <v>2</v>
      </c>
      <c r="CH64" s="320">
        <v>2</v>
      </c>
      <c r="CI64" s="320">
        <v>2</v>
      </c>
      <c r="CJ64" s="320">
        <v>2</v>
      </c>
      <c r="CK64" s="320">
        <v>2</v>
      </c>
      <c r="CL64" s="348">
        <f>COUNTIF(BQ64:CK64,"2")</f>
        <v>17</v>
      </c>
      <c r="CM64" s="349">
        <f t="shared" ref="CM64" si="40">CL64/(CL64+CN64+CP64+CR64)</f>
        <v>0.80952380952380953</v>
      </c>
      <c r="CN64" s="348">
        <f>COUNTIF(BQ64:CK64,"1")</f>
        <v>4</v>
      </c>
      <c r="CO64" s="349">
        <f t="shared" ref="CO64" si="41">CN64/(CL64+CN64+CP64+CR64)</f>
        <v>0.19047619047619047</v>
      </c>
      <c r="CP64" s="348">
        <f>COUNTIF(BQ64:CK64,"0")</f>
        <v>0</v>
      </c>
      <c r="CQ64" s="349">
        <f t="shared" ref="CQ64" si="42">CP64/(CL64+CN64+CP64+CR64)</f>
        <v>0</v>
      </c>
      <c r="CR64" s="348">
        <f>COUNTIF(BQ64:CK64,"KĐG")</f>
        <v>0</v>
      </c>
      <c r="CS64" s="349">
        <f t="shared" ref="CS64" si="43">CR64/(CL64+CN64+CP64+CR64)</f>
        <v>0</v>
      </c>
      <c r="CT64" s="350">
        <f t="shared" ref="CT64" si="44">(((CL64*2)+(CN64*1)+(CP64*0)))/(CL64+CN64+CP64)</f>
        <v>1.8095238095238095</v>
      </c>
      <c r="CU64" s="351" t="str">
        <f t="shared" ref="CU64" si="45">IF(CS64&gt;=50%,"KĐG",IF(CT64&gt;=1.6,"ĐMT",IF(CT64&gt;=1,"CCG","CĐ")))</f>
        <v>ĐMT</v>
      </c>
      <c r="CV64" s="313"/>
      <c r="CW64" s="313"/>
      <c r="CX64" s="313"/>
      <c r="CY64" s="313"/>
      <c r="CZ64" s="313"/>
      <c r="DA64" s="313"/>
      <c r="DB64" s="424"/>
      <c r="DC64" s="424"/>
      <c r="DD64" s="424"/>
      <c r="DE64" s="313"/>
      <c r="DF64" s="313"/>
      <c r="DG64" s="313"/>
      <c r="DH64" s="313"/>
      <c r="DI64" s="313"/>
      <c r="DJ64" s="60"/>
      <c r="DK64" s="60"/>
      <c r="DL64" s="60">
        <f t="shared" ref="DL64:DL73" si="46">COUNTIF(Q64:AA64,"x")</f>
        <v>1</v>
      </c>
      <c r="DM64" s="261"/>
    </row>
    <row r="65" spans="1:117" s="231" customFormat="1" ht="202.5" customHeight="1">
      <c r="A65" s="461"/>
      <c r="B65" s="414">
        <v>37</v>
      </c>
      <c r="C65" s="186" t="s">
        <v>125</v>
      </c>
      <c r="D65" s="377" t="s">
        <v>3</v>
      </c>
      <c r="E65" s="186" t="s">
        <v>126</v>
      </c>
      <c r="F65" s="169" t="s">
        <v>1</v>
      </c>
      <c r="G65" s="464"/>
      <c r="H65" s="186" t="s">
        <v>126</v>
      </c>
      <c r="I65" s="187" t="s">
        <v>1334</v>
      </c>
      <c r="J65" s="364"/>
      <c r="K65" s="364" t="s">
        <v>128</v>
      </c>
      <c r="L65" s="364" t="s">
        <v>114</v>
      </c>
      <c r="M65" s="126" t="s">
        <v>78</v>
      </c>
      <c r="N65" s="123" t="s">
        <v>171</v>
      </c>
      <c r="O65" s="461"/>
      <c r="P65" s="60"/>
      <c r="Q65" s="60"/>
      <c r="R65" s="60"/>
      <c r="S65" s="364" t="s">
        <v>28</v>
      </c>
      <c r="T65" s="60"/>
      <c r="U65" s="60"/>
      <c r="V65" s="60"/>
      <c r="W65" s="60"/>
      <c r="X65" s="60"/>
      <c r="Y65" s="60"/>
      <c r="Z65" s="60"/>
      <c r="AA65" s="60"/>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313"/>
      <c r="CU65" s="313"/>
      <c r="CV65" s="388" t="s">
        <v>660</v>
      </c>
      <c r="CW65" s="388" t="s">
        <v>660</v>
      </c>
      <c r="CX65" s="388" t="s">
        <v>660</v>
      </c>
      <c r="CY65" s="313"/>
      <c r="CZ65" s="313"/>
      <c r="DA65" s="313"/>
      <c r="DB65" s="424"/>
      <c r="DC65" s="424"/>
      <c r="DD65" s="424"/>
      <c r="DE65" s="313"/>
      <c r="DF65" s="313"/>
      <c r="DG65" s="313"/>
      <c r="DH65" s="313"/>
      <c r="DI65" s="313"/>
      <c r="DJ65" s="60"/>
      <c r="DK65" s="60"/>
      <c r="DL65" s="60">
        <f t="shared" si="46"/>
        <v>1</v>
      </c>
      <c r="DM65" s="353"/>
    </row>
    <row r="66" spans="1:117" s="57" customFormat="1" ht="205.5" hidden="1" customHeight="1">
      <c r="A66" s="461"/>
      <c r="B66" s="400">
        <v>37</v>
      </c>
      <c r="C66" s="43" t="s">
        <v>125</v>
      </c>
      <c r="D66" s="115" t="s">
        <v>3</v>
      </c>
      <c r="E66" s="43" t="s">
        <v>126</v>
      </c>
      <c r="F66" s="29" t="s">
        <v>1</v>
      </c>
      <c r="G66" s="465"/>
      <c r="H66" s="43" t="s">
        <v>126</v>
      </c>
      <c r="I66" s="32" t="s">
        <v>1015</v>
      </c>
      <c r="J66" s="60"/>
      <c r="K66" s="125" t="s">
        <v>128</v>
      </c>
      <c r="L66" s="125" t="s">
        <v>114</v>
      </c>
      <c r="M66" s="126" t="s">
        <v>78</v>
      </c>
      <c r="N66" s="123" t="s">
        <v>171</v>
      </c>
      <c r="O66" s="461"/>
      <c r="P66" s="60"/>
      <c r="Q66" s="60"/>
      <c r="R66" s="60"/>
      <c r="S66" s="60"/>
      <c r="T66" s="60" t="s">
        <v>28</v>
      </c>
      <c r="U66" s="60"/>
      <c r="V66" s="60"/>
      <c r="W66" s="60"/>
      <c r="X66" s="60"/>
      <c r="Y66" s="60"/>
      <c r="Z66" s="60"/>
      <c r="AA66" s="60"/>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60"/>
      <c r="BX66" s="60"/>
      <c r="BY66" s="60"/>
      <c r="BZ66" s="60"/>
      <c r="CA66" s="60"/>
      <c r="CB66" s="60"/>
      <c r="CC66" s="60"/>
      <c r="CD66" s="60"/>
      <c r="CE66" s="60"/>
      <c r="CF66" s="60"/>
      <c r="CG66" s="60"/>
      <c r="CH66" s="60"/>
      <c r="CI66" s="60"/>
      <c r="CJ66" s="60"/>
      <c r="CK66" s="60"/>
      <c r="CL66" s="60"/>
      <c r="CM66" s="60"/>
      <c r="CN66" s="60"/>
      <c r="CO66" s="60"/>
      <c r="CP66" s="60"/>
      <c r="CQ66" s="60"/>
      <c r="CR66" s="60"/>
      <c r="CS66" s="60"/>
      <c r="CT66" s="313"/>
      <c r="CU66" s="313"/>
      <c r="CV66" s="313"/>
      <c r="CW66" s="313"/>
      <c r="CX66" s="313"/>
      <c r="CY66" s="313"/>
      <c r="CZ66" s="313"/>
      <c r="DA66" s="313"/>
      <c r="DB66" s="424"/>
      <c r="DC66" s="424"/>
      <c r="DD66" s="424"/>
      <c r="DE66" s="313"/>
      <c r="DF66" s="313"/>
      <c r="DG66" s="313"/>
      <c r="DH66" s="313"/>
      <c r="DI66" s="313"/>
      <c r="DJ66" s="60"/>
      <c r="DK66" s="60"/>
      <c r="DL66" s="60">
        <f t="shared" si="46"/>
        <v>1</v>
      </c>
      <c r="DM66" s="56"/>
    </row>
    <row r="67" spans="1:117" s="57" customFormat="1" ht="205.5" hidden="1" customHeight="1">
      <c r="A67" s="461"/>
      <c r="B67" s="400">
        <v>37</v>
      </c>
      <c r="C67" s="43" t="s">
        <v>125</v>
      </c>
      <c r="D67" s="115" t="s">
        <v>3</v>
      </c>
      <c r="E67" s="43" t="s">
        <v>126</v>
      </c>
      <c r="F67" s="29" t="s">
        <v>1</v>
      </c>
      <c r="G67" s="465"/>
      <c r="H67" s="43" t="s">
        <v>126</v>
      </c>
      <c r="I67" s="32" t="s">
        <v>1015</v>
      </c>
      <c r="J67" s="60"/>
      <c r="K67" s="125" t="s">
        <v>128</v>
      </c>
      <c r="L67" s="125" t="s">
        <v>114</v>
      </c>
      <c r="M67" s="126" t="s">
        <v>78</v>
      </c>
      <c r="N67" s="123" t="s">
        <v>171</v>
      </c>
      <c r="O67" s="461"/>
      <c r="P67" s="60"/>
      <c r="Q67" s="60"/>
      <c r="R67" s="60"/>
      <c r="S67" s="60"/>
      <c r="T67" s="60"/>
      <c r="U67" s="60" t="s">
        <v>28</v>
      </c>
      <c r="V67" s="60"/>
      <c r="W67" s="60"/>
      <c r="X67" s="60"/>
      <c r="Y67" s="60"/>
      <c r="Z67" s="60"/>
      <c r="AA67" s="60"/>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60"/>
      <c r="BX67" s="60"/>
      <c r="BY67" s="60"/>
      <c r="BZ67" s="60"/>
      <c r="CA67" s="60"/>
      <c r="CB67" s="60"/>
      <c r="CC67" s="60"/>
      <c r="CD67" s="60"/>
      <c r="CE67" s="60"/>
      <c r="CF67" s="60"/>
      <c r="CG67" s="60"/>
      <c r="CH67" s="60"/>
      <c r="CI67" s="60"/>
      <c r="CJ67" s="60"/>
      <c r="CK67" s="60"/>
      <c r="CL67" s="60"/>
      <c r="CM67" s="60"/>
      <c r="CN67" s="60"/>
      <c r="CO67" s="60"/>
      <c r="CP67" s="60"/>
      <c r="CQ67" s="60"/>
      <c r="CR67" s="60"/>
      <c r="CS67" s="60"/>
      <c r="CT67" s="313"/>
      <c r="CU67" s="313"/>
      <c r="CV67" s="313"/>
      <c r="CW67" s="313"/>
      <c r="CX67" s="313"/>
      <c r="CY67" s="313"/>
      <c r="CZ67" s="313"/>
      <c r="DA67" s="313"/>
      <c r="DB67" s="424"/>
      <c r="DC67" s="424"/>
      <c r="DD67" s="424"/>
      <c r="DE67" s="313"/>
      <c r="DF67" s="313"/>
      <c r="DG67" s="313"/>
      <c r="DH67" s="313"/>
      <c r="DI67" s="313"/>
      <c r="DJ67" s="60"/>
      <c r="DK67" s="60"/>
      <c r="DL67" s="60">
        <f t="shared" si="46"/>
        <v>1</v>
      </c>
      <c r="DM67" s="56"/>
    </row>
    <row r="68" spans="1:117" s="57" customFormat="1" ht="205.5" hidden="1" customHeight="1">
      <c r="A68" s="461"/>
      <c r="B68" s="400">
        <v>37</v>
      </c>
      <c r="C68" s="43" t="s">
        <v>125</v>
      </c>
      <c r="D68" s="115" t="s">
        <v>3</v>
      </c>
      <c r="E68" s="43" t="s">
        <v>126</v>
      </c>
      <c r="F68" s="29" t="s">
        <v>1</v>
      </c>
      <c r="G68" s="465"/>
      <c r="H68" s="43" t="s">
        <v>126</v>
      </c>
      <c r="I68" s="32" t="s">
        <v>1015</v>
      </c>
      <c r="J68" s="60"/>
      <c r="K68" s="125" t="s">
        <v>128</v>
      </c>
      <c r="L68" s="125" t="s">
        <v>114</v>
      </c>
      <c r="M68" s="126" t="s">
        <v>78</v>
      </c>
      <c r="N68" s="123" t="s">
        <v>171</v>
      </c>
      <c r="O68" s="461"/>
      <c r="P68" s="60"/>
      <c r="Q68" s="60"/>
      <c r="R68" s="60"/>
      <c r="S68" s="60"/>
      <c r="T68" s="60"/>
      <c r="U68" s="60"/>
      <c r="V68" s="60" t="s">
        <v>28</v>
      </c>
      <c r="W68" s="60"/>
      <c r="X68" s="60"/>
      <c r="Y68" s="60"/>
      <c r="Z68" s="60"/>
      <c r="AA68" s="60"/>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60"/>
      <c r="BX68" s="60"/>
      <c r="BY68" s="60"/>
      <c r="BZ68" s="60"/>
      <c r="CA68" s="60"/>
      <c r="CB68" s="60"/>
      <c r="CC68" s="60"/>
      <c r="CD68" s="60"/>
      <c r="CE68" s="60"/>
      <c r="CF68" s="60"/>
      <c r="CG68" s="60"/>
      <c r="CH68" s="60"/>
      <c r="CI68" s="60"/>
      <c r="CJ68" s="60"/>
      <c r="CK68" s="60"/>
      <c r="CL68" s="60"/>
      <c r="CM68" s="60"/>
      <c r="CN68" s="60"/>
      <c r="CO68" s="60"/>
      <c r="CP68" s="60"/>
      <c r="CQ68" s="60"/>
      <c r="CR68" s="60"/>
      <c r="CS68" s="60"/>
      <c r="CT68" s="313"/>
      <c r="CU68" s="313"/>
      <c r="CV68" s="313"/>
      <c r="CW68" s="313"/>
      <c r="CX68" s="313"/>
      <c r="CY68" s="313"/>
      <c r="CZ68" s="313"/>
      <c r="DA68" s="313"/>
      <c r="DB68" s="424"/>
      <c r="DC68" s="424"/>
      <c r="DD68" s="424"/>
      <c r="DE68" s="313"/>
      <c r="DF68" s="313"/>
      <c r="DG68" s="313"/>
      <c r="DH68" s="313"/>
      <c r="DI68" s="313"/>
      <c r="DJ68" s="60"/>
      <c r="DK68" s="60"/>
      <c r="DL68" s="60">
        <f t="shared" si="46"/>
        <v>1</v>
      </c>
      <c r="DM68" s="56"/>
    </row>
    <row r="69" spans="1:117" s="57" customFormat="1" ht="205.5" hidden="1" customHeight="1">
      <c r="A69" s="461"/>
      <c r="B69" s="400">
        <v>37</v>
      </c>
      <c r="C69" s="43" t="s">
        <v>125</v>
      </c>
      <c r="D69" s="115" t="s">
        <v>3</v>
      </c>
      <c r="E69" s="43" t="s">
        <v>126</v>
      </c>
      <c r="F69" s="29" t="s">
        <v>1</v>
      </c>
      <c r="G69" s="465"/>
      <c r="H69" s="43" t="s">
        <v>126</v>
      </c>
      <c r="I69" s="32" t="s">
        <v>1015</v>
      </c>
      <c r="J69" s="60"/>
      <c r="K69" s="125" t="s">
        <v>128</v>
      </c>
      <c r="L69" s="125" t="s">
        <v>114</v>
      </c>
      <c r="M69" s="126" t="s">
        <v>78</v>
      </c>
      <c r="N69" s="123" t="s">
        <v>171</v>
      </c>
      <c r="O69" s="461"/>
      <c r="P69" s="60"/>
      <c r="Q69" s="60"/>
      <c r="R69" s="60"/>
      <c r="S69" s="60"/>
      <c r="T69" s="60"/>
      <c r="U69" s="60"/>
      <c r="V69" s="60"/>
      <c r="W69" s="60" t="s">
        <v>28</v>
      </c>
      <c r="X69" s="60"/>
      <c r="Y69" s="60"/>
      <c r="Z69" s="60"/>
      <c r="AA69" s="60"/>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60"/>
      <c r="BX69" s="60"/>
      <c r="BY69" s="60"/>
      <c r="BZ69" s="60"/>
      <c r="CA69" s="60"/>
      <c r="CB69" s="60"/>
      <c r="CC69" s="60"/>
      <c r="CD69" s="60"/>
      <c r="CE69" s="60"/>
      <c r="CF69" s="60"/>
      <c r="CG69" s="60"/>
      <c r="CH69" s="60"/>
      <c r="CI69" s="60"/>
      <c r="CJ69" s="60"/>
      <c r="CK69" s="60"/>
      <c r="CL69" s="60"/>
      <c r="CM69" s="60"/>
      <c r="CN69" s="60"/>
      <c r="CO69" s="60"/>
      <c r="CP69" s="60"/>
      <c r="CQ69" s="60"/>
      <c r="CR69" s="60"/>
      <c r="CS69" s="60"/>
      <c r="CT69" s="313"/>
      <c r="CU69" s="313"/>
      <c r="CV69" s="313"/>
      <c r="CW69" s="313"/>
      <c r="CX69" s="313"/>
      <c r="CY69" s="313"/>
      <c r="CZ69" s="313"/>
      <c r="DA69" s="313"/>
      <c r="DB69" s="424"/>
      <c r="DC69" s="424"/>
      <c r="DD69" s="424"/>
      <c r="DE69" s="313"/>
      <c r="DF69" s="313"/>
      <c r="DG69" s="313"/>
      <c r="DH69" s="313"/>
      <c r="DI69" s="313"/>
      <c r="DJ69" s="60"/>
      <c r="DK69" s="60"/>
      <c r="DL69" s="60">
        <f t="shared" si="46"/>
        <v>1</v>
      </c>
      <c r="DM69" s="56"/>
    </row>
    <row r="70" spans="1:117" s="57" customFormat="1" ht="205.5" hidden="1" customHeight="1">
      <c r="A70" s="461"/>
      <c r="B70" s="400">
        <v>37</v>
      </c>
      <c r="C70" s="43" t="s">
        <v>125</v>
      </c>
      <c r="D70" s="115" t="s">
        <v>3</v>
      </c>
      <c r="E70" s="43" t="s">
        <v>126</v>
      </c>
      <c r="F70" s="29" t="s">
        <v>1</v>
      </c>
      <c r="G70" s="465"/>
      <c r="H70" s="43" t="s">
        <v>126</v>
      </c>
      <c r="I70" s="32" t="s">
        <v>1015</v>
      </c>
      <c r="J70" s="60"/>
      <c r="K70" s="125" t="s">
        <v>128</v>
      </c>
      <c r="L70" s="125" t="s">
        <v>114</v>
      </c>
      <c r="M70" s="126" t="s">
        <v>78</v>
      </c>
      <c r="N70" s="123" t="s">
        <v>171</v>
      </c>
      <c r="O70" s="461"/>
      <c r="P70" s="60"/>
      <c r="Q70" s="60"/>
      <c r="R70" s="60"/>
      <c r="S70" s="60"/>
      <c r="T70" s="60"/>
      <c r="U70" s="60"/>
      <c r="V70" s="60"/>
      <c r="W70" s="60"/>
      <c r="X70" s="60" t="s">
        <v>28</v>
      </c>
      <c r="Y70" s="60"/>
      <c r="Z70" s="60"/>
      <c r="AA70" s="60"/>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60"/>
      <c r="BX70" s="60"/>
      <c r="BY70" s="60"/>
      <c r="BZ70" s="60"/>
      <c r="CA70" s="60"/>
      <c r="CB70" s="60"/>
      <c r="CC70" s="60"/>
      <c r="CD70" s="60"/>
      <c r="CE70" s="60"/>
      <c r="CF70" s="60"/>
      <c r="CG70" s="60"/>
      <c r="CH70" s="60"/>
      <c r="CI70" s="60"/>
      <c r="CJ70" s="60"/>
      <c r="CK70" s="60"/>
      <c r="CL70" s="60"/>
      <c r="CM70" s="60"/>
      <c r="CN70" s="60"/>
      <c r="CO70" s="60"/>
      <c r="CP70" s="60"/>
      <c r="CQ70" s="60"/>
      <c r="CR70" s="60"/>
      <c r="CS70" s="60"/>
      <c r="CT70" s="313"/>
      <c r="CU70" s="313"/>
      <c r="CV70" s="313"/>
      <c r="CW70" s="313"/>
      <c r="CX70" s="313"/>
      <c r="CY70" s="313"/>
      <c r="CZ70" s="313"/>
      <c r="DA70" s="313"/>
      <c r="DB70" s="424"/>
      <c r="DC70" s="424"/>
      <c r="DD70" s="424"/>
      <c r="DE70" s="313"/>
      <c r="DF70" s="313"/>
      <c r="DG70" s="313"/>
      <c r="DH70" s="313"/>
      <c r="DI70" s="313"/>
      <c r="DJ70" s="60"/>
      <c r="DK70" s="60"/>
      <c r="DL70" s="60">
        <f t="shared" si="46"/>
        <v>1</v>
      </c>
      <c r="DM70" s="56"/>
    </row>
    <row r="71" spans="1:117" s="57" customFormat="1" ht="205.5" hidden="1" customHeight="1">
      <c r="A71" s="461"/>
      <c r="B71" s="400">
        <v>37</v>
      </c>
      <c r="C71" s="43" t="s">
        <v>125</v>
      </c>
      <c r="D71" s="115" t="s">
        <v>3</v>
      </c>
      <c r="E71" s="43" t="s">
        <v>126</v>
      </c>
      <c r="F71" s="29" t="s">
        <v>1</v>
      </c>
      <c r="G71" s="465"/>
      <c r="H71" s="43" t="s">
        <v>126</v>
      </c>
      <c r="I71" s="32" t="s">
        <v>1015</v>
      </c>
      <c r="J71" s="60"/>
      <c r="K71" s="125" t="s">
        <v>128</v>
      </c>
      <c r="L71" s="125" t="s">
        <v>114</v>
      </c>
      <c r="M71" s="126" t="s">
        <v>78</v>
      </c>
      <c r="N71" s="123" t="s">
        <v>171</v>
      </c>
      <c r="O71" s="461"/>
      <c r="P71" s="60"/>
      <c r="Q71" s="60"/>
      <c r="R71" s="60"/>
      <c r="S71" s="60"/>
      <c r="T71" s="60"/>
      <c r="U71" s="60"/>
      <c r="V71" s="60"/>
      <c r="W71" s="60"/>
      <c r="X71" s="60"/>
      <c r="Y71" s="60" t="s">
        <v>28</v>
      </c>
      <c r="Z71" s="60"/>
      <c r="AA71" s="60"/>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60"/>
      <c r="BX71" s="60"/>
      <c r="BY71" s="60"/>
      <c r="BZ71" s="60"/>
      <c r="CA71" s="60"/>
      <c r="CB71" s="60"/>
      <c r="CC71" s="60"/>
      <c r="CD71" s="60"/>
      <c r="CE71" s="60"/>
      <c r="CF71" s="60"/>
      <c r="CG71" s="60"/>
      <c r="CH71" s="60"/>
      <c r="CI71" s="60"/>
      <c r="CJ71" s="60"/>
      <c r="CK71" s="60"/>
      <c r="CL71" s="60"/>
      <c r="CM71" s="60"/>
      <c r="CN71" s="60"/>
      <c r="CO71" s="60"/>
      <c r="CP71" s="60"/>
      <c r="CQ71" s="60"/>
      <c r="CR71" s="60"/>
      <c r="CS71" s="60"/>
      <c r="CT71" s="313"/>
      <c r="CU71" s="313"/>
      <c r="CV71" s="313"/>
      <c r="CW71" s="313"/>
      <c r="CX71" s="313"/>
      <c r="CY71" s="313"/>
      <c r="CZ71" s="313"/>
      <c r="DA71" s="313"/>
      <c r="DB71" s="424"/>
      <c r="DC71" s="424"/>
      <c r="DD71" s="424"/>
      <c r="DE71" s="313"/>
      <c r="DF71" s="313"/>
      <c r="DG71" s="313"/>
      <c r="DH71" s="313"/>
      <c r="DI71" s="313"/>
      <c r="DJ71" s="60"/>
      <c r="DK71" s="60"/>
      <c r="DL71" s="60">
        <f t="shared" si="46"/>
        <v>1</v>
      </c>
      <c r="DM71" s="56"/>
    </row>
    <row r="72" spans="1:117" s="57" customFormat="1" ht="205.5" hidden="1" customHeight="1">
      <c r="A72" s="461"/>
      <c r="B72" s="400">
        <v>37</v>
      </c>
      <c r="C72" s="43" t="s">
        <v>125</v>
      </c>
      <c r="D72" s="115" t="s">
        <v>3</v>
      </c>
      <c r="E72" s="43" t="s">
        <v>126</v>
      </c>
      <c r="F72" s="29" t="s">
        <v>1</v>
      </c>
      <c r="G72" s="465"/>
      <c r="H72" s="43" t="s">
        <v>126</v>
      </c>
      <c r="I72" s="32" t="s">
        <v>1015</v>
      </c>
      <c r="J72" s="60"/>
      <c r="K72" s="125" t="s">
        <v>128</v>
      </c>
      <c r="L72" s="125" t="s">
        <v>114</v>
      </c>
      <c r="M72" s="126" t="s">
        <v>78</v>
      </c>
      <c r="N72" s="123" t="s">
        <v>171</v>
      </c>
      <c r="O72" s="461"/>
      <c r="P72" s="60"/>
      <c r="Q72" s="60"/>
      <c r="R72" s="60"/>
      <c r="S72" s="60"/>
      <c r="T72" s="60"/>
      <c r="U72" s="60"/>
      <c r="V72" s="60"/>
      <c r="W72" s="60"/>
      <c r="X72" s="60"/>
      <c r="Y72" s="60"/>
      <c r="Z72" s="60" t="s">
        <v>28</v>
      </c>
      <c r="AA72" s="60"/>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60"/>
      <c r="BX72" s="60"/>
      <c r="BY72" s="60"/>
      <c r="BZ72" s="60"/>
      <c r="CA72" s="60"/>
      <c r="CB72" s="60"/>
      <c r="CC72" s="60"/>
      <c r="CD72" s="60"/>
      <c r="CE72" s="60"/>
      <c r="CF72" s="60"/>
      <c r="CG72" s="60"/>
      <c r="CH72" s="60"/>
      <c r="CI72" s="60"/>
      <c r="CJ72" s="60"/>
      <c r="CK72" s="60"/>
      <c r="CL72" s="60"/>
      <c r="CM72" s="60"/>
      <c r="CN72" s="60"/>
      <c r="CO72" s="60"/>
      <c r="CP72" s="60"/>
      <c r="CQ72" s="60"/>
      <c r="CR72" s="60"/>
      <c r="CS72" s="60"/>
      <c r="CT72" s="313"/>
      <c r="CU72" s="313"/>
      <c r="CV72" s="313"/>
      <c r="CW72" s="313"/>
      <c r="CX72" s="313"/>
      <c r="CY72" s="313"/>
      <c r="CZ72" s="313"/>
      <c r="DA72" s="313"/>
      <c r="DB72" s="424"/>
      <c r="DC72" s="424"/>
      <c r="DD72" s="424"/>
      <c r="DE72" s="313"/>
      <c r="DF72" s="313"/>
      <c r="DG72" s="313"/>
      <c r="DH72" s="313"/>
      <c r="DI72" s="313"/>
      <c r="DJ72" s="60"/>
      <c r="DK72" s="60"/>
      <c r="DL72" s="60">
        <f t="shared" si="46"/>
        <v>1</v>
      </c>
      <c r="DM72" s="56"/>
    </row>
    <row r="73" spans="1:117" s="1" customFormat="1" ht="205.5" hidden="1" customHeight="1">
      <c r="A73" s="462"/>
      <c r="B73" s="400">
        <v>37</v>
      </c>
      <c r="C73" s="43" t="s">
        <v>125</v>
      </c>
      <c r="D73" s="115" t="s">
        <v>3</v>
      </c>
      <c r="E73" s="43" t="s">
        <v>126</v>
      </c>
      <c r="F73" s="29" t="s">
        <v>1</v>
      </c>
      <c r="G73" s="459"/>
      <c r="H73" s="43" t="s">
        <v>126</v>
      </c>
      <c r="I73" s="32" t="s">
        <v>1015</v>
      </c>
      <c r="J73" s="6"/>
      <c r="K73" s="6" t="s">
        <v>128</v>
      </c>
      <c r="L73" s="6" t="s">
        <v>114</v>
      </c>
      <c r="M73" s="5" t="s">
        <v>78</v>
      </c>
      <c r="N73" s="4" t="s">
        <v>171</v>
      </c>
      <c r="O73" s="462"/>
      <c r="P73" s="6"/>
      <c r="Q73" s="6"/>
      <c r="R73" s="6"/>
      <c r="S73" s="6"/>
      <c r="T73" s="6"/>
      <c r="U73" s="6"/>
      <c r="V73" s="6"/>
      <c r="W73" s="6"/>
      <c r="X73" s="6"/>
      <c r="Y73" s="60"/>
      <c r="Z73" s="60"/>
      <c r="AA73" s="6" t="s">
        <v>28</v>
      </c>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6"/>
      <c r="BX73" s="6"/>
      <c r="BY73" s="6"/>
      <c r="BZ73" s="6"/>
      <c r="CA73" s="6"/>
      <c r="CB73" s="6"/>
      <c r="CC73" s="6"/>
      <c r="CD73" s="6"/>
      <c r="CE73" s="6"/>
      <c r="CF73" s="6"/>
      <c r="CG73" s="6"/>
      <c r="CH73" s="6"/>
      <c r="CI73" s="6"/>
      <c r="CJ73" s="6"/>
      <c r="CK73" s="6"/>
      <c r="CL73" s="6"/>
      <c r="CM73" s="6"/>
      <c r="CN73" s="6"/>
      <c r="CO73" s="6"/>
      <c r="CP73" s="6"/>
      <c r="CQ73" s="6"/>
      <c r="CR73" s="6"/>
      <c r="CS73" s="6"/>
      <c r="CT73" s="313"/>
      <c r="CU73" s="313"/>
      <c r="CV73" s="313"/>
      <c r="CW73" s="313"/>
      <c r="CX73" s="313"/>
      <c r="CY73" s="313"/>
      <c r="CZ73" s="313"/>
      <c r="DA73" s="313"/>
      <c r="DB73" s="424"/>
      <c r="DC73" s="424"/>
      <c r="DD73" s="424"/>
      <c r="DE73" s="313"/>
      <c r="DF73" s="313"/>
      <c r="DG73" s="313"/>
      <c r="DH73" s="313"/>
      <c r="DI73" s="313"/>
      <c r="DJ73" s="6"/>
      <c r="DK73" s="6"/>
      <c r="DL73" s="6">
        <f t="shared" si="46"/>
        <v>1</v>
      </c>
      <c r="DM73" s="4"/>
    </row>
    <row r="74" spans="1:117" s="10" customFormat="1" ht="35.25" hidden="1" customHeight="1">
      <c r="A74" s="132"/>
      <c r="B74" s="414"/>
      <c r="C74" s="479" t="s">
        <v>35</v>
      </c>
      <c r="D74" s="479"/>
      <c r="E74" s="488"/>
      <c r="F74" s="135"/>
      <c r="G74" s="172">
        <f>COUNTIF(G75:G107,"x")</f>
        <v>0</v>
      </c>
      <c r="H74" s="183"/>
      <c r="I74" s="174"/>
      <c r="J74" s="176"/>
      <c r="K74" s="176"/>
      <c r="L74" s="176"/>
      <c r="M74" s="8" t="s">
        <v>82</v>
      </c>
      <c r="N74" s="8" t="s">
        <v>82</v>
      </c>
      <c r="O74" s="9">
        <f>COUNTIF(O75:O107,"x")</f>
        <v>9</v>
      </c>
      <c r="P74" s="9">
        <f>SUM(P75:P107)</f>
        <v>3</v>
      </c>
      <c r="Q74" s="172" t="s">
        <v>142</v>
      </c>
      <c r="R74" s="9"/>
      <c r="S74" s="9"/>
      <c r="T74" s="9"/>
      <c r="U74" s="9"/>
      <c r="V74" s="9"/>
      <c r="W74" s="9"/>
      <c r="X74" s="9"/>
      <c r="Y74" s="9"/>
      <c r="Z74" s="9"/>
      <c r="AA74" s="9"/>
      <c r="AB74" s="181"/>
      <c r="AC74" s="181"/>
      <c r="AD74" s="181"/>
      <c r="AE74" s="207"/>
      <c r="AF74" s="207"/>
      <c r="AG74" s="207"/>
      <c r="AH74" s="207"/>
      <c r="AI74" s="207"/>
      <c r="AJ74" s="207"/>
      <c r="AK74" s="207"/>
      <c r="AL74" s="207"/>
      <c r="AM74" s="207"/>
      <c r="AN74" s="207"/>
      <c r="AO74" s="207"/>
      <c r="AP74" s="207"/>
      <c r="AQ74" s="207"/>
      <c r="AR74" s="207"/>
      <c r="AS74" s="207"/>
      <c r="AT74" s="207"/>
      <c r="AU74" s="207"/>
      <c r="AV74" s="207"/>
      <c r="AW74" s="207"/>
      <c r="AX74" s="207"/>
      <c r="AY74" s="207"/>
      <c r="AZ74" s="207"/>
      <c r="BA74" s="207"/>
      <c r="BB74" s="207"/>
      <c r="BC74" s="209"/>
      <c r="BD74" s="210"/>
      <c r="BE74" s="209"/>
      <c r="BF74" s="210"/>
      <c r="BG74" s="209"/>
      <c r="BH74" s="210"/>
      <c r="BI74" s="209"/>
      <c r="BJ74" s="210"/>
      <c r="BK74" s="211"/>
      <c r="BL74" s="212"/>
      <c r="BM74" s="33"/>
      <c r="BN74" s="33"/>
      <c r="BO74" s="33"/>
      <c r="BP74" s="33"/>
      <c r="BQ74" s="33"/>
      <c r="BR74" s="33"/>
      <c r="BS74" s="33"/>
      <c r="BT74" s="33"/>
      <c r="BU74" s="33"/>
      <c r="BV74" s="33"/>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6"/>
      <c r="DM74" s="173"/>
    </row>
    <row r="75" spans="1:117" s="231" customFormat="1" ht="28.5" hidden="1" customHeight="1">
      <c r="A75" s="460">
        <v>112</v>
      </c>
      <c r="B75" s="414">
        <v>38</v>
      </c>
      <c r="C75" s="169" t="s">
        <v>251</v>
      </c>
      <c r="D75" s="170" t="s">
        <v>0</v>
      </c>
      <c r="E75" s="29" t="s">
        <v>252</v>
      </c>
      <c r="F75" s="5" t="s">
        <v>2</v>
      </c>
      <c r="G75" s="170"/>
      <c r="H75" s="184" t="s">
        <v>253</v>
      </c>
      <c r="I75" s="169" t="s">
        <v>1052</v>
      </c>
      <c r="J75" s="256"/>
      <c r="K75" s="256" t="s">
        <v>128</v>
      </c>
      <c r="L75" s="256" t="s">
        <v>114</v>
      </c>
      <c r="M75" s="5" t="s">
        <v>78</v>
      </c>
      <c r="N75" s="4" t="s">
        <v>171</v>
      </c>
      <c r="O75" s="458" t="s">
        <v>28</v>
      </c>
      <c r="P75" s="6"/>
      <c r="Q75" s="9"/>
      <c r="R75" s="256" t="s">
        <v>28</v>
      </c>
      <c r="S75" s="6"/>
      <c r="T75" s="9"/>
      <c r="U75" s="9"/>
      <c r="V75" s="9"/>
      <c r="W75" s="9"/>
      <c r="X75" s="9"/>
      <c r="Y75" s="9"/>
      <c r="Z75" s="9"/>
      <c r="AA75" s="9"/>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181" t="s">
        <v>660</v>
      </c>
      <c r="BN75" s="181" t="s">
        <v>660</v>
      </c>
      <c r="BO75" s="181" t="s">
        <v>660</v>
      </c>
      <c r="BP75" s="181" t="s">
        <v>660</v>
      </c>
      <c r="BQ75" s="320">
        <v>2</v>
      </c>
      <c r="BR75" s="320">
        <v>2</v>
      </c>
      <c r="BS75" s="320">
        <v>2</v>
      </c>
      <c r="BT75" s="320">
        <v>1</v>
      </c>
      <c r="BU75" s="320">
        <v>1</v>
      </c>
      <c r="BV75" s="320">
        <v>2</v>
      </c>
      <c r="BW75" s="320">
        <v>2</v>
      </c>
      <c r="BX75" s="320">
        <v>1</v>
      </c>
      <c r="BY75" s="320">
        <v>1</v>
      </c>
      <c r="BZ75" s="320">
        <v>2</v>
      </c>
      <c r="CA75" s="320">
        <v>2</v>
      </c>
      <c r="CB75" s="320">
        <v>2</v>
      </c>
      <c r="CC75" s="320">
        <v>2</v>
      </c>
      <c r="CD75" s="320">
        <v>2</v>
      </c>
      <c r="CE75" s="320">
        <v>2</v>
      </c>
      <c r="CF75" s="320">
        <v>1</v>
      </c>
      <c r="CG75" s="320">
        <v>2</v>
      </c>
      <c r="CH75" s="320">
        <v>2</v>
      </c>
      <c r="CI75" s="320">
        <v>2</v>
      </c>
      <c r="CJ75" s="320">
        <v>2</v>
      </c>
      <c r="CK75" s="320">
        <v>1</v>
      </c>
      <c r="CL75" s="348">
        <f>COUNTIF(BQ75:CK75,"2")</f>
        <v>15</v>
      </c>
      <c r="CM75" s="349">
        <f t="shared" ref="CM75" si="47">CL75/(CL75+CN75+CP75+CR75)</f>
        <v>0.7142857142857143</v>
      </c>
      <c r="CN75" s="348">
        <f>COUNTIF(BQ75:CK75,"1")</f>
        <v>6</v>
      </c>
      <c r="CO75" s="349">
        <f t="shared" ref="CO75" si="48">CN75/(CL75+CN75+CP75+CR75)</f>
        <v>0.2857142857142857</v>
      </c>
      <c r="CP75" s="348">
        <f>COUNTIF(BQ75:CK75,"0")</f>
        <v>0</v>
      </c>
      <c r="CQ75" s="349">
        <f t="shared" ref="CQ75" si="49">CP75/(CL75+CN75+CP75+CR75)</f>
        <v>0</v>
      </c>
      <c r="CR75" s="348">
        <f>COUNTIF(BQ75:CK75,"KĐG")</f>
        <v>0</v>
      </c>
      <c r="CS75" s="349">
        <f t="shared" ref="CS75" si="50">CR75/(CL75+CN75+CP75+CR75)</f>
        <v>0</v>
      </c>
      <c r="CT75" s="350">
        <f t="shared" ref="CT75" si="51">(((CL75*2)+(CN75*1)+(CP75*0)))/(CL75+CN75+CP75)</f>
        <v>1.7142857142857142</v>
      </c>
      <c r="CU75" s="351" t="str">
        <f t="shared" ref="CU75" si="52">IF(CS75&gt;=50%,"KĐG",IF(CT75&gt;=1.6,"ĐMT",IF(CT75&gt;=1,"CCG","CĐ")))</f>
        <v>ĐMT</v>
      </c>
      <c r="CV75" s="9"/>
      <c r="CW75" s="9"/>
      <c r="CX75" s="9"/>
      <c r="CY75" s="9"/>
      <c r="CZ75" s="9"/>
      <c r="DA75" s="9"/>
      <c r="DB75" s="9"/>
      <c r="DC75" s="9"/>
      <c r="DD75" s="9"/>
      <c r="DE75" s="9"/>
      <c r="DF75" s="9"/>
      <c r="DG75" s="9"/>
      <c r="DH75" s="9"/>
      <c r="DI75" s="9"/>
      <c r="DJ75" s="9"/>
      <c r="DK75" s="9"/>
      <c r="DL75" s="6">
        <f t="shared" ref="DL75:DL107" si="53">COUNTIF(Q75:AA75,"x")</f>
        <v>1</v>
      </c>
      <c r="DM75" s="173"/>
    </row>
    <row r="76" spans="1:117" s="57" customFormat="1" ht="55.5" hidden="1" customHeight="1">
      <c r="A76" s="462"/>
      <c r="B76" s="400">
        <v>38</v>
      </c>
      <c r="C76" s="29" t="s">
        <v>251</v>
      </c>
      <c r="D76" s="55" t="s">
        <v>0</v>
      </c>
      <c r="E76" s="29" t="s">
        <v>252</v>
      </c>
      <c r="F76" s="55" t="s">
        <v>2</v>
      </c>
      <c r="G76" s="55"/>
      <c r="H76" s="62" t="s">
        <v>253</v>
      </c>
      <c r="I76" s="29" t="s">
        <v>1052</v>
      </c>
      <c r="J76" s="60"/>
      <c r="K76" s="125" t="s">
        <v>128</v>
      </c>
      <c r="L76" s="125" t="s">
        <v>114</v>
      </c>
      <c r="M76" s="126" t="s">
        <v>78</v>
      </c>
      <c r="N76" s="123" t="s">
        <v>171</v>
      </c>
      <c r="O76" s="459"/>
      <c r="P76" s="60"/>
      <c r="Q76" s="9"/>
      <c r="R76" s="60"/>
      <c r="S76" s="60"/>
      <c r="T76" s="9"/>
      <c r="U76" s="9"/>
      <c r="V76" s="9"/>
      <c r="W76" s="9"/>
      <c r="X76" s="9"/>
      <c r="Y76" s="9"/>
      <c r="Z76" s="60" t="s">
        <v>28</v>
      </c>
      <c r="AA76" s="9"/>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60">
        <f t="shared" si="53"/>
        <v>1</v>
      </c>
      <c r="DM76" s="8"/>
    </row>
    <row r="77" spans="1:117" s="10" customFormat="1" ht="24.75" hidden="1" customHeight="1">
      <c r="A77" s="132">
        <v>115</v>
      </c>
      <c r="B77" s="414">
        <v>39</v>
      </c>
      <c r="C77" s="169" t="s">
        <v>254</v>
      </c>
      <c r="D77" s="170" t="s">
        <v>0</v>
      </c>
      <c r="E77" s="29" t="s">
        <v>255</v>
      </c>
      <c r="F77" s="135" t="s">
        <v>2</v>
      </c>
      <c r="G77" s="170"/>
      <c r="H77" s="184" t="s">
        <v>256</v>
      </c>
      <c r="I77" s="174" t="s">
        <v>1053</v>
      </c>
      <c r="J77" s="176"/>
      <c r="K77" s="176" t="s">
        <v>128</v>
      </c>
      <c r="L77" s="176" t="s">
        <v>114</v>
      </c>
      <c r="M77" s="126" t="s">
        <v>78</v>
      </c>
      <c r="N77" s="123" t="s">
        <v>171</v>
      </c>
      <c r="O77" s="132" t="s">
        <v>28</v>
      </c>
      <c r="P77" s="134"/>
      <c r="Q77" s="176" t="s">
        <v>28</v>
      </c>
      <c r="R77" s="6"/>
      <c r="S77" s="6"/>
      <c r="T77" s="6"/>
      <c r="U77" s="6"/>
      <c r="V77" s="6"/>
      <c r="W77" s="6"/>
      <c r="X77" s="6"/>
      <c r="Y77" s="60"/>
      <c r="Z77" s="60"/>
      <c r="AA77" s="6"/>
      <c r="AB77" s="181" t="s">
        <v>660</v>
      </c>
      <c r="AC77" s="181"/>
      <c r="AD77" s="181"/>
      <c r="AE77" s="207">
        <v>2</v>
      </c>
      <c r="AF77" s="207">
        <v>1</v>
      </c>
      <c r="AG77" s="207">
        <v>2</v>
      </c>
      <c r="AH77" s="207">
        <v>1</v>
      </c>
      <c r="AI77" s="207">
        <v>1</v>
      </c>
      <c r="AJ77" s="207">
        <v>2</v>
      </c>
      <c r="AK77" s="207">
        <v>2</v>
      </c>
      <c r="AL77" s="207">
        <v>2</v>
      </c>
      <c r="AM77" s="207">
        <v>2</v>
      </c>
      <c r="AN77" s="207">
        <v>1</v>
      </c>
      <c r="AO77" s="207">
        <v>2</v>
      </c>
      <c r="AP77" s="207">
        <v>2</v>
      </c>
      <c r="AQ77" s="207">
        <v>2</v>
      </c>
      <c r="AR77" s="207">
        <v>2</v>
      </c>
      <c r="AS77" s="207">
        <v>2</v>
      </c>
      <c r="AT77" s="207">
        <v>1</v>
      </c>
      <c r="AU77" s="207">
        <v>1</v>
      </c>
      <c r="AV77" s="207">
        <v>2</v>
      </c>
      <c r="AW77" s="207">
        <v>2</v>
      </c>
      <c r="AX77" s="207">
        <v>2</v>
      </c>
      <c r="AY77" s="207">
        <v>2</v>
      </c>
      <c r="AZ77" s="207">
        <v>2</v>
      </c>
      <c r="BA77" s="207">
        <v>2</v>
      </c>
      <c r="BB77" s="207">
        <v>1</v>
      </c>
      <c r="BC77" s="209">
        <f>COUNTIF(AE77:BB77,"2")</f>
        <v>17</v>
      </c>
      <c r="BD77" s="210">
        <f t="shared" ref="BD77" si="54">BC77/(BC77+BE77+BG77+BI77)</f>
        <v>0.70833333333333337</v>
      </c>
      <c r="BE77" s="209">
        <f>COUNTIF(AE77:BB77,"1")</f>
        <v>7</v>
      </c>
      <c r="BF77" s="210">
        <f t="shared" ref="BF77" si="55">BE77/(BC77+BE77+BG77+BI77)</f>
        <v>0.29166666666666669</v>
      </c>
      <c r="BG77" s="209">
        <f>COUNTIF(AE77:BB77,"0")</f>
        <v>0</v>
      </c>
      <c r="BH77" s="210">
        <f t="shared" ref="BH77" si="56">BG77/(BC77+BE77+BG77+BI77)</f>
        <v>0</v>
      </c>
      <c r="BI77" s="209">
        <f>COUNTIF(AE77:BB77,"KĐG")</f>
        <v>0</v>
      </c>
      <c r="BJ77" s="210">
        <f t="shared" ref="BJ77" si="57">BI77/(BC77+BE77+BG77+BI77)</f>
        <v>0</v>
      </c>
      <c r="BK77" s="211">
        <f t="shared" ref="BK77" si="58">(((BC77*2)+(BE77*1)+(BG77*0)))/(BC77+BE77+BG77)</f>
        <v>1.7083333333333333</v>
      </c>
      <c r="BL77" s="212" t="str">
        <f t="shared" ref="BL77" si="59">IF(BJ77&gt;=50%,"KĐG",IF(BK77&gt;=1.6,"ĐMT",IF(BK77&gt;=1,"CCG","CĐ")))</f>
        <v>ĐMT</v>
      </c>
      <c r="BM77" s="33"/>
      <c r="BN77" s="33"/>
      <c r="BO77" s="33"/>
      <c r="BP77" s="33"/>
      <c r="BQ77" s="33"/>
      <c r="BR77" s="33"/>
      <c r="BS77" s="33"/>
      <c r="BT77" s="33"/>
      <c r="BU77" s="33"/>
      <c r="BV77" s="33"/>
      <c r="BW77" s="6"/>
      <c r="BX77" s="6"/>
      <c r="BY77" s="6"/>
      <c r="BZ77" s="6"/>
      <c r="CA77" s="6"/>
      <c r="CB77" s="6"/>
      <c r="CC77" s="6"/>
      <c r="CD77" s="6"/>
      <c r="CE77" s="6"/>
      <c r="CF77" s="6"/>
      <c r="CG77" s="6"/>
      <c r="CH77" s="6"/>
      <c r="CI77" s="6"/>
      <c r="CJ77" s="6"/>
      <c r="CK77" s="6"/>
      <c r="CL77" s="6"/>
      <c r="CM77" s="6"/>
      <c r="CN77" s="6"/>
      <c r="CO77" s="6"/>
      <c r="CP77" s="6"/>
      <c r="CQ77" s="6"/>
      <c r="CR77" s="6"/>
      <c r="CS77" s="6"/>
      <c r="CT77" s="313"/>
      <c r="CU77" s="313"/>
      <c r="CV77" s="313"/>
      <c r="CW77" s="313"/>
      <c r="CX77" s="313"/>
      <c r="CY77" s="313"/>
      <c r="CZ77" s="313"/>
      <c r="DA77" s="313"/>
      <c r="DB77" s="424"/>
      <c r="DC77" s="424"/>
      <c r="DD77" s="424"/>
      <c r="DE77" s="313"/>
      <c r="DF77" s="313"/>
      <c r="DG77" s="313"/>
      <c r="DH77" s="313"/>
      <c r="DI77" s="313"/>
      <c r="DJ77" s="6"/>
      <c r="DK77" s="6"/>
      <c r="DL77" s="6">
        <f t="shared" si="53"/>
        <v>1</v>
      </c>
      <c r="DM77" s="168"/>
    </row>
    <row r="78" spans="1:117" s="1" customFormat="1" ht="45" hidden="1" customHeight="1">
      <c r="A78" s="460">
        <v>118</v>
      </c>
      <c r="B78" s="400">
        <v>40</v>
      </c>
      <c r="C78" s="29" t="s">
        <v>257</v>
      </c>
      <c r="D78" s="5" t="s">
        <v>0</v>
      </c>
      <c r="E78" s="29" t="s">
        <v>258</v>
      </c>
      <c r="F78" s="5" t="s">
        <v>0</v>
      </c>
      <c r="G78" s="5"/>
      <c r="H78" s="30" t="s">
        <v>259</v>
      </c>
      <c r="I78" s="29" t="s">
        <v>1017</v>
      </c>
      <c r="J78" s="6"/>
      <c r="K78" s="125" t="s">
        <v>128</v>
      </c>
      <c r="L78" s="125" t="s">
        <v>114</v>
      </c>
      <c r="M78" s="126" t="s">
        <v>78</v>
      </c>
      <c r="N78" s="123" t="s">
        <v>171</v>
      </c>
      <c r="O78" s="460" t="s">
        <v>28</v>
      </c>
      <c r="P78" s="6"/>
      <c r="Q78" s="6"/>
      <c r="R78" s="6"/>
      <c r="S78" s="6"/>
      <c r="T78" s="6"/>
      <c r="U78" s="6" t="s">
        <v>28</v>
      </c>
      <c r="V78" s="6"/>
      <c r="W78" s="6"/>
      <c r="X78" s="6"/>
      <c r="Y78" s="60"/>
      <c r="Z78" s="60"/>
      <c r="AA78" s="6"/>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6"/>
      <c r="BX78" s="6"/>
      <c r="BY78" s="6"/>
      <c r="BZ78" s="6"/>
      <c r="CA78" s="6"/>
      <c r="CB78" s="6"/>
      <c r="CC78" s="6"/>
      <c r="CD78" s="6"/>
      <c r="CE78" s="6"/>
      <c r="CF78" s="6"/>
      <c r="CG78" s="6"/>
      <c r="CH78" s="6"/>
      <c r="CI78" s="6"/>
      <c r="CJ78" s="6"/>
      <c r="CK78" s="6"/>
      <c r="CL78" s="6"/>
      <c r="CM78" s="6"/>
      <c r="CN78" s="6"/>
      <c r="CO78" s="6"/>
      <c r="CP78" s="6"/>
      <c r="CQ78" s="6"/>
      <c r="CR78" s="6"/>
      <c r="CS78" s="6"/>
      <c r="CT78" s="313"/>
      <c r="CU78" s="313"/>
      <c r="CV78" s="313"/>
      <c r="CW78" s="313"/>
      <c r="CX78" s="313"/>
      <c r="CY78" s="313"/>
      <c r="CZ78" s="313"/>
      <c r="DA78" s="313"/>
      <c r="DB78" s="424"/>
      <c r="DC78" s="424"/>
      <c r="DD78" s="424"/>
      <c r="DE78" s="313"/>
      <c r="DF78" s="313"/>
      <c r="DG78" s="313"/>
      <c r="DH78" s="313"/>
      <c r="DI78" s="313"/>
      <c r="DJ78" s="6"/>
      <c r="DK78" s="6"/>
      <c r="DL78" s="6">
        <f t="shared" si="53"/>
        <v>1</v>
      </c>
      <c r="DM78" s="4"/>
    </row>
    <row r="79" spans="1:117" s="57" customFormat="1" ht="45" hidden="1" customHeight="1">
      <c r="A79" s="462"/>
      <c r="B79" s="400">
        <v>40</v>
      </c>
      <c r="C79" s="29" t="s">
        <v>257</v>
      </c>
      <c r="D79" s="55" t="s">
        <v>0</v>
      </c>
      <c r="E79" s="29" t="s">
        <v>258</v>
      </c>
      <c r="F79" s="55" t="s">
        <v>0</v>
      </c>
      <c r="G79" s="55"/>
      <c r="H79" s="62" t="s">
        <v>259</v>
      </c>
      <c r="I79" s="29" t="s">
        <v>1017</v>
      </c>
      <c r="J79" s="60"/>
      <c r="K79" s="125" t="s">
        <v>128</v>
      </c>
      <c r="L79" s="125" t="s">
        <v>114</v>
      </c>
      <c r="M79" s="126" t="s">
        <v>78</v>
      </c>
      <c r="N79" s="123" t="s">
        <v>171</v>
      </c>
      <c r="O79" s="462"/>
      <c r="P79" s="60"/>
      <c r="Q79" s="60"/>
      <c r="R79" s="60"/>
      <c r="S79" s="60"/>
      <c r="T79" s="60"/>
      <c r="U79" s="60"/>
      <c r="V79" s="60" t="s">
        <v>28</v>
      </c>
      <c r="W79" s="60"/>
      <c r="X79" s="60"/>
      <c r="Y79" s="60"/>
      <c r="Z79" s="60"/>
      <c r="AA79" s="60"/>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60"/>
      <c r="BX79" s="60"/>
      <c r="BY79" s="60"/>
      <c r="BZ79" s="60"/>
      <c r="CA79" s="60"/>
      <c r="CB79" s="60"/>
      <c r="CC79" s="60"/>
      <c r="CD79" s="60"/>
      <c r="CE79" s="60"/>
      <c r="CF79" s="60"/>
      <c r="CG79" s="60"/>
      <c r="CH79" s="60"/>
      <c r="CI79" s="60"/>
      <c r="CJ79" s="60"/>
      <c r="CK79" s="60"/>
      <c r="CL79" s="60"/>
      <c r="CM79" s="60"/>
      <c r="CN79" s="60"/>
      <c r="CO79" s="60"/>
      <c r="CP79" s="60"/>
      <c r="CQ79" s="60"/>
      <c r="CR79" s="60"/>
      <c r="CS79" s="60"/>
      <c r="CT79" s="313"/>
      <c r="CU79" s="313"/>
      <c r="CV79" s="313"/>
      <c r="CW79" s="313"/>
      <c r="CX79" s="313"/>
      <c r="CY79" s="313"/>
      <c r="CZ79" s="313"/>
      <c r="DA79" s="313"/>
      <c r="DB79" s="424"/>
      <c r="DC79" s="424"/>
      <c r="DD79" s="424"/>
      <c r="DE79" s="313"/>
      <c r="DF79" s="313"/>
      <c r="DG79" s="313"/>
      <c r="DH79" s="313"/>
      <c r="DI79" s="313"/>
      <c r="DJ79" s="60"/>
      <c r="DK79" s="60"/>
      <c r="DL79" s="60">
        <f t="shared" si="53"/>
        <v>1</v>
      </c>
      <c r="DM79" s="56"/>
    </row>
    <row r="80" spans="1:117" s="10" customFormat="1" ht="33" hidden="1" customHeight="1">
      <c r="A80" s="460">
        <v>122</v>
      </c>
      <c r="B80" s="414">
        <v>41</v>
      </c>
      <c r="C80" s="169" t="s">
        <v>260</v>
      </c>
      <c r="D80" s="170" t="s">
        <v>0</v>
      </c>
      <c r="E80" s="112" t="s">
        <v>712</v>
      </c>
      <c r="F80" s="135" t="s">
        <v>0</v>
      </c>
      <c r="G80" s="170"/>
      <c r="H80" s="184" t="s">
        <v>261</v>
      </c>
      <c r="I80" s="169" t="s">
        <v>1016</v>
      </c>
      <c r="J80" s="176" t="s">
        <v>615</v>
      </c>
      <c r="K80" s="176" t="s">
        <v>128</v>
      </c>
      <c r="L80" s="176" t="s">
        <v>115</v>
      </c>
      <c r="M80" s="5" t="s">
        <v>78</v>
      </c>
      <c r="N80" s="4" t="s">
        <v>171</v>
      </c>
      <c r="O80" s="460" t="s">
        <v>28</v>
      </c>
      <c r="P80" s="134">
        <v>1</v>
      </c>
      <c r="Q80" s="176" t="s">
        <v>28</v>
      </c>
      <c r="R80" s="6"/>
      <c r="S80" s="6"/>
      <c r="T80" s="6"/>
      <c r="U80" s="6"/>
      <c r="V80" s="6"/>
      <c r="W80" s="6"/>
      <c r="X80" s="6"/>
      <c r="Y80" s="60"/>
      <c r="Z80" s="60"/>
      <c r="AA80" s="6"/>
      <c r="AB80" s="181" t="s">
        <v>665</v>
      </c>
      <c r="AC80" s="181" t="s">
        <v>665</v>
      </c>
      <c r="AD80" s="181" t="s">
        <v>665</v>
      </c>
      <c r="AE80" s="207">
        <v>2</v>
      </c>
      <c r="AF80" s="207">
        <v>2</v>
      </c>
      <c r="AG80" s="207">
        <v>2</v>
      </c>
      <c r="AH80" s="207">
        <v>1</v>
      </c>
      <c r="AI80" s="207">
        <v>1</v>
      </c>
      <c r="AJ80" s="207">
        <v>2</v>
      </c>
      <c r="AK80" s="207">
        <v>2</v>
      </c>
      <c r="AL80" s="207">
        <v>1</v>
      </c>
      <c r="AM80" s="207">
        <v>1</v>
      </c>
      <c r="AN80" s="207">
        <v>1</v>
      </c>
      <c r="AO80" s="207">
        <v>2</v>
      </c>
      <c r="AP80" s="207">
        <v>2</v>
      </c>
      <c r="AQ80" s="207">
        <v>2</v>
      </c>
      <c r="AR80" s="207">
        <v>1</v>
      </c>
      <c r="AS80" s="207">
        <v>2</v>
      </c>
      <c r="AT80" s="207">
        <v>1</v>
      </c>
      <c r="AU80" s="207">
        <v>2</v>
      </c>
      <c r="AV80" s="207">
        <v>2</v>
      </c>
      <c r="AW80" s="207">
        <v>1</v>
      </c>
      <c r="AX80" s="207">
        <v>2</v>
      </c>
      <c r="AY80" s="207">
        <v>2</v>
      </c>
      <c r="AZ80" s="207">
        <v>2</v>
      </c>
      <c r="BA80" s="207">
        <v>2</v>
      </c>
      <c r="BB80" s="207">
        <v>1</v>
      </c>
      <c r="BC80" s="209">
        <f>COUNTIF(AE80:BB80,"2")</f>
        <v>15</v>
      </c>
      <c r="BD80" s="210">
        <f t="shared" ref="BD80" si="60">BC80/(BC80+BE80+BG80+BI80)</f>
        <v>0.625</v>
      </c>
      <c r="BE80" s="209">
        <f>COUNTIF(AE80:BB80,"1")</f>
        <v>9</v>
      </c>
      <c r="BF80" s="210">
        <f t="shared" ref="BF80" si="61">BE80/(BC80+BE80+BG80+BI80)</f>
        <v>0.375</v>
      </c>
      <c r="BG80" s="209">
        <f>COUNTIF(AE80:BB80,"0")</f>
        <v>0</v>
      </c>
      <c r="BH80" s="210">
        <f t="shared" ref="BH80" si="62">BG80/(BC80+BE80+BG80+BI80)</f>
        <v>0</v>
      </c>
      <c r="BI80" s="209">
        <f>COUNTIF(AE80:BB80,"KĐG")</f>
        <v>0</v>
      </c>
      <c r="BJ80" s="210">
        <f t="shared" ref="BJ80" si="63">BI80/(BC80+BE80+BG80+BI80)</f>
        <v>0</v>
      </c>
      <c r="BK80" s="211">
        <f t="shared" ref="BK80" si="64">(((BC80*2)+(BE80*1)+(BG80*0)))/(BC80+BE80+BG80)</f>
        <v>1.625</v>
      </c>
      <c r="BL80" s="212" t="str">
        <f t="shared" ref="BL80" si="65">IF(BJ80&gt;=50%,"KĐG",IF(BK80&gt;=1.6,"ĐMT",IF(BK80&gt;=1,"CCG","CĐ")))</f>
        <v>ĐMT</v>
      </c>
      <c r="BM80" s="33"/>
      <c r="BN80" s="33"/>
      <c r="BO80" s="33"/>
      <c r="BP80" s="33"/>
      <c r="BQ80" s="33"/>
      <c r="BR80" s="33"/>
      <c r="BS80" s="33"/>
      <c r="BT80" s="33"/>
      <c r="BU80" s="33"/>
      <c r="BV80" s="33"/>
      <c r="BW80" s="6"/>
      <c r="BX80" s="6"/>
      <c r="BY80" s="6"/>
      <c r="BZ80" s="6"/>
      <c r="CA80" s="6"/>
      <c r="CB80" s="6"/>
      <c r="CC80" s="6"/>
      <c r="CD80" s="6"/>
      <c r="CE80" s="6"/>
      <c r="CF80" s="6"/>
      <c r="CG80" s="6"/>
      <c r="CH80" s="6"/>
      <c r="CI80" s="6"/>
      <c r="CJ80" s="6"/>
      <c r="CK80" s="6"/>
      <c r="CL80" s="6"/>
      <c r="CM80" s="6"/>
      <c r="CN80" s="6"/>
      <c r="CO80" s="6"/>
      <c r="CP80" s="6"/>
      <c r="CQ80" s="6"/>
      <c r="CR80" s="6"/>
      <c r="CS80" s="6"/>
      <c r="CT80" s="313"/>
      <c r="CU80" s="313"/>
      <c r="CV80" s="313"/>
      <c r="CW80" s="313"/>
      <c r="CX80" s="313"/>
      <c r="CY80" s="313"/>
      <c r="CZ80" s="313"/>
      <c r="DA80" s="313"/>
      <c r="DB80" s="424"/>
      <c r="DC80" s="424"/>
      <c r="DD80" s="424"/>
      <c r="DE80" s="313"/>
      <c r="DF80" s="313"/>
      <c r="DG80" s="313"/>
      <c r="DH80" s="313"/>
      <c r="DI80" s="313"/>
      <c r="DJ80" s="6"/>
      <c r="DK80" s="6"/>
      <c r="DL80" s="6">
        <f t="shared" si="53"/>
        <v>1</v>
      </c>
      <c r="DM80" s="168"/>
    </row>
    <row r="81" spans="1:117" s="231" customFormat="1" ht="39.75" hidden="1" customHeight="1">
      <c r="A81" s="461"/>
      <c r="B81" s="414">
        <v>41</v>
      </c>
      <c r="C81" s="169" t="s">
        <v>260</v>
      </c>
      <c r="D81" s="170" t="s">
        <v>0</v>
      </c>
      <c r="E81" s="62" t="s">
        <v>712</v>
      </c>
      <c r="F81" s="55" t="s">
        <v>0</v>
      </c>
      <c r="G81" s="170"/>
      <c r="H81" s="184" t="s">
        <v>261</v>
      </c>
      <c r="I81" s="169" t="s">
        <v>1016</v>
      </c>
      <c r="J81" s="256" t="s">
        <v>615</v>
      </c>
      <c r="K81" s="256" t="s">
        <v>128</v>
      </c>
      <c r="L81" s="256" t="s">
        <v>115</v>
      </c>
      <c r="M81" s="126" t="s">
        <v>78</v>
      </c>
      <c r="N81" s="123" t="s">
        <v>171</v>
      </c>
      <c r="O81" s="461"/>
      <c r="P81" s="60"/>
      <c r="Q81" s="60"/>
      <c r="R81" s="256" t="s">
        <v>28</v>
      </c>
      <c r="S81" s="60"/>
      <c r="T81" s="60"/>
      <c r="U81" s="60"/>
      <c r="V81" s="60"/>
      <c r="W81" s="60"/>
      <c r="X81" s="60"/>
      <c r="Y81" s="60"/>
      <c r="Z81" s="60"/>
      <c r="AA81" s="60"/>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181" t="s">
        <v>665</v>
      </c>
      <c r="BN81" s="181" t="s">
        <v>665</v>
      </c>
      <c r="BO81" s="181" t="s">
        <v>665</v>
      </c>
      <c r="BP81" s="181" t="s">
        <v>665</v>
      </c>
      <c r="BQ81" s="320">
        <v>2</v>
      </c>
      <c r="BR81" s="320">
        <v>2</v>
      </c>
      <c r="BS81" s="320">
        <v>2</v>
      </c>
      <c r="BT81" s="320">
        <v>2</v>
      </c>
      <c r="BU81" s="320">
        <v>1</v>
      </c>
      <c r="BV81" s="320">
        <v>2</v>
      </c>
      <c r="BW81" s="320">
        <v>2</v>
      </c>
      <c r="BX81" s="320">
        <v>1</v>
      </c>
      <c r="BY81" s="320">
        <v>1</v>
      </c>
      <c r="BZ81" s="320">
        <v>2</v>
      </c>
      <c r="CA81" s="320">
        <v>2</v>
      </c>
      <c r="CB81" s="320">
        <v>2</v>
      </c>
      <c r="CC81" s="320">
        <v>2</v>
      </c>
      <c r="CD81" s="320">
        <v>1</v>
      </c>
      <c r="CE81" s="320">
        <v>1</v>
      </c>
      <c r="CF81" s="320">
        <v>2</v>
      </c>
      <c r="CG81" s="320">
        <v>2</v>
      </c>
      <c r="CH81" s="320">
        <v>2</v>
      </c>
      <c r="CI81" s="320">
        <v>2</v>
      </c>
      <c r="CJ81" s="320">
        <v>2</v>
      </c>
      <c r="CK81" s="320">
        <v>2</v>
      </c>
      <c r="CL81" s="348">
        <f>COUNTIF(BQ81:CK81,"2")</f>
        <v>16</v>
      </c>
      <c r="CM81" s="349">
        <f t="shared" ref="CM81" si="66">CL81/(CL81+CN81+CP81+CR81)</f>
        <v>0.76190476190476186</v>
      </c>
      <c r="CN81" s="348">
        <f>COUNTIF(BQ81:CK81,"1")</f>
        <v>5</v>
      </c>
      <c r="CO81" s="349">
        <f t="shared" ref="CO81" si="67">CN81/(CL81+CN81+CP81+CR81)</f>
        <v>0.23809523809523808</v>
      </c>
      <c r="CP81" s="348">
        <f>COUNTIF(BQ81:CK81,"0")</f>
        <v>0</v>
      </c>
      <c r="CQ81" s="349">
        <f t="shared" ref="CQ81" si="68">CP81/(CL81+CN81+CP81+CR81)</f>
        <v>0</v>
      </c>
      <c r="CR81" s="348">
        <f>COUNTIF(BQ81:CK81,"KĐG")</f>
        <v>0</v>
      </c>
      <c r="CS81" s="349">
        <f t="shared" ref="CS81" si="69">CR81/(CL81+CN81+CP81+CR81)</f>
        <v>0</v>
      </c>
      <c r="CT81" s="350">
        <f t="shared" ref="CT81" si="70">(((CL81*2)+(CN81*1)+(CP81*0)))/(CL81+CN81+CP81)</f>
        <v>1.7619047619047619</v>
      </c>
      <c r="CU81" s="351" t="str">
        <f t="shared" ref="CU81" si="71">IF(CS81&gt;=50%,"KĐG",IF(CT81&gt;=1.6,"ĐMT",IF(CT81&gt;=1,"CCG","CĐ")))</f>
        <v>ĐMT</v>
      </c>
      <c r="CV81" s="313"/>
      <c r="CW81" s="313"/>
      <c r="CX81" s="313"/>
      <c r="CY81" s="313"/>
      <c r="CZ81" s="313"/>
      <c r="DA81" s="313"/>
      <c r="DB81" s="424"/>
      <c r="DC81" s="424"/>
      <c r="DD81" s="424"/>
      <c r="DE81" s="313"/>
      <c r="DF81" s="313"/>
      <c r="DG81" s="313"/>
      <c r="DH81" s="313"/>
      <c r="DI81" s="313"/>
      <c r="DJ81" s="60"/>
      <c r="DK81" s="60"/>
      <c r="DL81" s="60">
        <f t="shared" si="53"/>
        <v>1</v>
      </c>
      <c r="DM81" s="261"/>
    </row>
    <row r="82" spans="1:117" s="57" customFormat="1" ht="75" hidden="1" customHeight="1">
      <c r="A82" s="461"/>
      <c r="B82" s="414">
        <v>41</v>
      </c>
      <c r="C82" s="29" t="s">
        <v>260</v>
      </c>
      <c r="D82" s="55" t="s">
        <v>0</v>
      </c>
      <c r="E82" s="62" t="s">
        <v>712</v>
      </c>
      <c r="F82" s="55" t="s">
        <v>0</v>
      </c>
      <c r="G82" s="55"/>
      <c r="H82" s="62" t="s">
        <v>261</v>
      </c>
      <c r="I82" s="29" t="s">
        <v>262</v>
      </c>
      <c r="J82" s="60" t="s">
        <v>615</v>
      </c>
      <c r="K82" s="125" t="s">
        <v>128</v>
      </c>
      <c r="L82" s="125" t="s">
        <v>115</v>
      </c>
      <c r="M82" s="126" t="s">
        <v>78</v>
      </c>
      <c r="N82" s="123" t="s">
        <v>171</v>
      </c>
      <c r="O82" s="461"/>
      <c r="P82" s="60"/>
      <c r="Q82" s="60"/>
      <c r="R82" s="60"/>
      <c r="S82" s="60"/>
      <c r="T82" s="60" t="s">
        <v>28</v>
      </c>
      <c r="U82" s="60"/>
      <c r="V82" s="60"/>
      <c r="W82" s="60"/>
      <c r="X82" s="60"/>
      <c r="Y82" s="60"/>
      <c r="Z82" s="60"/>
      <c r="AA82" s="60"/>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60"/>
      <c r="BX82" s="60"/>
      <c r="BY82" s="60"/>
      <c r="BZ82" s="60"/>
      <c r="CA82" s="60"/>
      <c r="CB82" s="60"/>
      <c r="CC82" s="60"/>
      <c r="CD82" s="60"/>
      <c r="CE82" s="60"/>
      <c r="CF82" s="60"/>
      <c r="CG82" s="60"/>
      <c r="CH82" s="60"/>
      <c r="CI82" s="60"/>
      <c r="CJ82" s="60"/>
      <c r="CK82" s="60"/>
      <c r="CL82" s="60"/>
      <c r="CM82" s="60"/>
      <c r="CN82" s="60"/>
      <c r="CO82" s="60"/>
      <c r="CP82" s="60"/>
      <c r="CQ82" s="60"/>
      <c r="CR82" s="60"/>
      <c r="CS82" s="60"/>
      <c r="CT82" s="313"/>
      <c r="CU82" s="313"/>
      <c r="CV82" s="313"/>
      <c r="CW82" s="313"/>
      <c r="CX82" s="313"/>
      <c r="CY82" s="313"/>
      <c r="CZ82" s="313"/>
      <c r="DA82" s="313"/>
      <c r="DB82" s="424"/>
      <c r="DC82" s="424"/>
      <c r="DD82" s="424"/>
      <c r="DE82" s="313"/>
      <c r="DF82" s="313"/>
      <c r="DG82" s="313"/>
      <c r="DH82" s="313"/>
      <c r="DI82" s="313"/>
      <c r="DJ82" s="60"/>
      <c r="DK82" s="60"/>
      <c r="DL82" s="60">
        <f t="shared" si="53"/>
        <v>1</v>
      </c>
      <c r="DM82" s="56"/>
    </row>
    <row r="83" spans="1:117" s="57" customFormat="1" ht="75" hidden="1" customHeight="1">
      <c r="A83" s="462"/>
      <c r="B83" s="414">
        <v>41</v>
      </c>
      <c r="C83" s="29" t="s">
        <v>260</v>
      </c>
      <c r="D83" s="55" t="s">
        <v>0</v>
      </c>
      <c r="E83" s="62" t="s">
        <v>712</v>
      </c>
      <c r="F83" s="55" t="s">
        <v>0</v>
      </c>
      <c r="G83" s="55"/>
      <c r="H83" s="62" t="s">
        <v>261</v>
      </c>
      <c r="I83" s="29" t="s">
        <v>262</v>
      </c>
      <c r="J83" s="60" t="s">
        <v>615</v>
      </c>
      <c r="K83" s="125" t="s">
        <v>128</v>
      </c>
      <c r="L83" s="125" t="s">
        <v>115</v>
      </c>
      <c r="M83" s="126" t="s">
        <v>78</v>
      </c>
      <c r="N83" s="123" t="s">
        <v>171</v>
      </c>
      <c r="O83" s="462"/>
      <c r="P83" s="60"/>
      <c r="Q83" s="60"/>
      <c r="R83" s="60"/>
      <c r="S83" s="60"/>
      <c r="T83" s="60"/>
      <c r="U83" s="60"/>
      <c r="V83" s="60"/>
      <c r="W83" s="60"/>
      <c r="X83" s="60"/>
      <c r="Y83" s="60" t="s">
        <v>28</v>
      </c>
      <c r="Z83" s="60"/>
      <c r="AA83" s="60"/>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60"/>
      <c r="BX83" s="60"/>
      <c r="BY83" s="60"/>
      <c r="BZ83" s="60"/>
      <c r="CA83" s="60"/>
      <c r="CB83" s="60"/>
      <c r="CC83" s="60"/>
      <c r="CD83" s="60"/>
      <c r="CE83" s="60"/>
      <c r="CF83" s="60"/>
      <c r="CG83" s="60"/>
      <c r="CH83" s="60"/>
      <c r="CI83" s="60"/>
      <c r="CJ83" s="60"/>
      <c r="CK83" s="60"/>
      <c r="CL83" s="60"/>
      <c r="CM83" s="60"/>
      <c r="CN83" s="60"/>
      <c r="CO83" s="60"/>
      <c r="CP83" s="60"/>
      <c r="CQ83" s="60"/>
      <c r="CR83" s="60"/>
      <c r="CS83" s="60"/>
      <c r="CT83" s="313"/>
      <c r="CU83" s="313"/>
      <c r="CV83" s="313"/>
      <c r="CW83" s="313"/>
      <c r="CX83" s="313"/>
      <c r="CY83" s="313"/>
      <c r="CZ83" s="313"/>
      <c r="DA83" s="313"/>
      <c r="DB83" s="424"/>
      <c r="DC83" s="424"/>
      <c r="DD83" s="424"/>
      <c r="DE83" s="313"/>
      <c r="DF83" s="313"/>
      <c r="DG83" s="313"/>
      <c r="DH83" s="313"/>
      <c r="DI83" s="313"/>
      <c r="DJ83" s="60"/>
      <c r="DK83" s="60"/>
      <c r="DL83" s="60">
        <f t="shared" si="53"/>
        <v>1</v>
      </c>
      <c r="DM83" s="56"/>
    </row>
    <row r="84" spans="1:117" s="10" customFormat="1" ht="17.25" hidden="1" customHeight="1">
      <c r="A84" s="460">
        <v>125</v>
      </c>
      <c r="B84" s="414">
        <v>42</v>
      </c>
      <c r="C84" s="169" t="s">
        <v>263</v>
      </c>
      <c r="D84" s="169" t="s">
        <v>0</v>
      </c>
      <c r="E84" s="29" t="s">
        <v>264</v>
      </c>
      <c r="F84" s="29" t="s">
        <v>2</v>
      </c>
      <c r="G84" s="170"/>
      <c r="H84" s="184" t="s">
        <v>265</v>
      </c>
      <c r="I84" s="184" t="s">
        <v>1177</v>
      </c>
      <c r="J84" s="176"/>
      <c r="K84" s="176" t="s">
        <v>127</v>
      </c>
      <c r="L84" s="176" t="s">
        <v>115</v>
      </c>
      <c r="M84" s="5" t="s">
        <v>78</v>
      </c>
      <c r="N84" s="4" t="s">
        <v>171</v>
      </c>
      <c r="O84" s="478" t="s">
        <v>28</v>
      </c>
      <c r="P84" s="506">
        <v>1</v>
      </c>
      <c r="Q84" s="176" t="s">
        <v>28</v>
      </c>
      <c r="R84" s="6"/>
      <c r="S84" s="6"/>
      <c r="T84" s="6"/>
      <c r="U84" s="6"/>
      <c r="V84" s="6"/>
      <c r="W84" s="6"/>
      <c r="X84" s="6"/>
      <c r="Y84" s="60"/>
      <c r="Z84" s="60"/>
      <c r="AA84" s="6"/>
      <c r="AB84" s="181" t="s">
        <v>665</v>
      </c>
      <c r="AC84" s="181" t="s">
        <v>665</v>
      </c>
      <c r="AD84" s="181" t="s">
        <v>665</v>
      </c>
      <c r="AE84" s="207">
        <v>2</v>
      </c>
      <c r="AF84" s="207">
        <v>2</v>
      </c>
      <c r="AG84" s="207">
        <v>2</v>
      </c>
      <c r="AH84" s="207">
        <v>1</v>
      </c>
      <c r="AI84" s="207">
        <v>1</v>
      </c>
      <c r="AJ84" s="207">
        <v>2</v>
      </c>
      <c r="AK84" s="207">
        <v>2</v>
      </c>
      <c r="AL84" s="207">
        <v>1</v>
      </c>
      <c r="AM84" s="207">
        <v>1</v>
      </c>
      <c r="AN84" s="207">
        <v>1</v>
      </c>
      <c r="AO84" s="207">
        <v>2</v>
      </c>
      <c r="AP84" s="207">
        <v>2</v>
      </c>
      <c r="AQ84" s="207">
        <v>2</v>
      </c>
      <c r="AR84" s="207">
        <v>1</v>
      </c>
      <c r="AS84" s="207">
        <v>2</v>
      </c>
      <c r="AT84" s="207">
        <v>1</v>
      </c>
      <c r="AU84" s="207">
        <v>2</v>
      </c>
      <c r="AV84" s="207">
        <v>2</v>
      </c>
      <c r="AW84" s="207">
        <v>2</v>
      </c>
      <c r="AX84" s="207">
        <v>2</v>
      </c>
      <c r="AY84" s="207">
        <v>2</v>
      </c>
      <c r="AZ84" s="207">
        <v>2</v>
      </c>
      <c r="BA84" s="207">
        <v>2</v>
      </c>
      <c r="BB84" s="207">
        <v>2</v>
      </c>
      <c r="BC84" s="209">
        <f>COUNTIF(AE84:BB84,"2")</f>
        <v>17</v>
      </c>
      <c r="BD84" s="210">
        <f t="shared" ref="BD84" si="72">BC84/(BC84+BE84+BG84+BI84)</f>
        <v>0.70833333333333337</v>
      </c>
      <c r="BE84" s="209">
        <f>COUNTIF(AE84:BB84,"1")</f>
        <v>7</v>
      </c>
      <c r="BF84" s="210">
        <f t="shared" ref="BF84" si="73">BE84/(BC84+BE84+BG84+BI84)</f>
        <v>0.29166666666666669</v>
      </c>
      <c r="BG84" s="209">
        <f>COUNTIF(AE84:BB84,"0")</f>
        <v>0</v>
      </c>
      <c r="BH84" s="210">
        <f t="shared" ref="BH84" si="74">BG84/(BC84+BE84+BG84+BI84)</f>
        <v>0</v>
      </c>
      <c r="BI84" s="209">
        <f>COUNTIF(AE84:BB84,"KĐG")</f>
        <v>0</v>
      </c>
      <c r="BJ84" s="210">
        <f t="shared" ref="BJ84" si="75">BI84/(BC84+BE84+BG84+BI84)</f>
        <v>0</v>
      </c>
      <c r="BK84" s="211">
        <f t="shared" ref="BK84" si="76">(((BC84*2)+(BE84*1)+(BG84*0)))/(BC84+BE84+BG84)</f>
        <v>1.7083333333333333</v>
      </c>
      <c r="BL84" s="212" t="str">
        <f t="shared" ref="BL84" si="77">IF(BJ84&gt;=50%,"KĐG",IF(BK84&gt;=1.6,"ĐMT",IF(BK84&gt;=1,"CCG","CĐ")))</f>
        <v>ĐMT</v>
      </c>
      <c r="BM84" s="33"/>
      <c r="BN84" s="33"/>
      <c r="BO84" s="33"/>
      <c r="BP84" s="33"/>
      <c r="BQ84" s="33"/>
      <c r="BR84" s="33"/>
      <c r="BS84" s="33"/>
      <c r="BT84" s="33"/>
      <c r="BU84" s="33"/>
      <c r="BV84" s="33"/>
      <c r="BW84" s="6"/>
      <c r="BX84" s="6"/>
      <c r="BY84" s="6"/>
      <c r="BZ84" s="6"/>
      <c r="CA84" s="6"/>
      <c r="CB84" s="6"/>
      <c r="CC84" s="6"/>
      <c r="CD84" s="6"/>
      <c r="CE84" s="6"/>
      <c r="CF84" s="6"/>
      <c r="CG84" s="6"/>
      <c r="CH84" s="6"/>
      <c r="CI84" s="6"/>
      <c r="CJ84" s="6"/>
      <c r="CK84" s="6"/>
      <c r="CL84" s="6"/>
      <c r="CM84" s="6"/>
      <c r="CN84" s="6"/>
      <c r="CO84" s="6"/>
      <c r="CP84" s="6"/>
      <c r="CQ84" s="6"/>
      <c r="CR84" s="6"/>
      <c r="CS84" s="6"/>
      <c r="CT84" s="313"/>
      <c r="CU84" s="313"/>
      <c r="CV84" s="313"/>
      <c r="CW84" s="313"/>
      <c r="CX84" s="313"/>
      <c r="CY84" s="313"/>
      <c r="CZ84" s="313"/>
      <c r="DA84" s="313"/>
      <c r="DB84" s="424"/>
      <c r="DC84" s="424"/>
      <c r="DD84" s="424"/>
      <c r="DE84" s="313"/>
      <c r="DF84" s="313"/>
      <c r="DG84" s="313"/>
      <c r="DH84" s="313"/>
      <c r="DI84" s="313"/>
      <c r="DJ84" s="6"/>
      <c r="DK84" s="6"/>
      <c r="DL84" s="6">
        <f t="shared" si="53"/>
        <v>1</v>
      </c>
      <c r="DM84" s="168"/>
    </row>
    <row r="85" spans="1:117" s="231" customFormat="1" ht="28.5" hidden="1" customHeight="1">
      <c r="A85" s="461"/>
      <c r="B85" s="414">
        <v>42</v>
      </c>
      <c r="C85" s="169" t="s">
        <v>263</v>
      </c>
      <c r="D85" s="169" t="s">
        <v>0</v>
      </c>
      <c r="E85" s="29" t="s">
        <v>264</v>
      </c>
      <c r="F85" s="29" t="s">
        <v>2</v>
      </c>
      <c r="G85" s="170"/>
      <c r="H85" s="184" t="s">
        <v>265</v>
      </c>
      <c r="I85" s="174" t="s">
        <v>1054</v>
      </c>
      <c r="J85" s="256"/>
      <c r="K85" s="256" t="s">
        <v>127</v>
      </c>
      <c r="L85" s="256" t="s">
        <v>115</v>
      </c>
      <c r="M85" s="5" t="s">
        <v>78</v>
      </c>
      <c r="N85" s="4" t="s">
        <v>171</v>
      </c>
      <c r="O85" s="478"/>
      <c r="P85" s="506"/>
      <c r="Q85" s="6"/>
      <c r="R85" s="256" t="s">
        <v>28</v>
      </c>
      <c r="S85" s="6"/>
      <c r="T85" s="6"/>
      <c r="U85" s="6"/>
      <c r="V85" s="6"/>
      <c r="W85" s="6"/>
      <c r="X85" s="6"/>
      <c r="Y85" s="60"/>
      <c r="Z85" s="60"/>
      <c r="AA85" s="6"/>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181" t="s">
        <v>665</v>
      </c>
      <c r="BN85" s="181" t="s">
        <v>665</v>
      </c>
      <c r="BO85" s="181" t="s">
        <v>665</v>
      </c>
      <c r="BP85" s="181" t="s">
        <v>665</v>
      </c>
      <c r="BQ85" s="320">
        <v>2</v>
      </c>
      <c r="BR85" s="320">
        <v>2</v>
      </c>
      <c r="BS85" s="320">
        <v>2</v>
      </c>
      <c r="BT85" s="320">
        <v>1</v>
      </c>
      <c r="BU85" s="320">
        <v>2</v>
      </c>
      <c r="BV85" s="320">
        <v>2</v>
      </c>
      <c r="BW85" s="320">
        <v>1</v>
      </c>
      <c r="BX85" s="320">
        <v>2</v>
      </c>
      <c r="BY85" s="320">
        <v>1</v>
      </c>
      <c r="BZ85" s="320">
        <v>2</v>
      </c>
      <c r="CA85" s="320">
        <v>2</v>
      </c>
      <c r="CB85" s="320">
        <v>2</v>
      </c>
      <c r="CC85" s="320">
        <v>2</v>
      </c>
      <c r="CD85" s="320">
        <v>2</v>
      </c>
      <c r="CE85" s="320">
        <v>1</v>
      </c>
      <c r="CF85" s="320">
        <v>1</v>
      </c>
      <c r="CG85" s="320">
        <v>2</v>
      </c>
      <c r="CH85" s="320">
        <v>2</v>
      </c>
      <c r="CI85" s="320">
        <v>2</v>
      </c>
      <c r="CJ85" s="320">
        <v>2</v>
      </c>
      <c r="CK85" s="320">
        <v>1</v>
      </c>
      <c r="CL85" s="348">
        <f>COUNTIF(BQ85:CK85,"2")</f>
        <v>15</v>
      </c>
      <c r="CM85" s="349">
        <f t="shared" ref="CM85" si="78">CL85/(CL85+CN85+CP85+CR85)</f>
        <v>0.7142857142857143</v>
      </c>
      <c r="CN85" s="348">
        <f>COUNTIF(BQ85:CK85,"1")</f>
        <v>6</v>
      </c>
      <c r="CO85" s="349">
        <f t="shared" ref="CO85" si="79">CN85/(CL85+CN85+CP85+CR85)</f>
        <v>0.2857142857142857</v>
      </c>
      <c r="CP85" s="348">
        <f>COUNTIF(BQ85:CK85,"0")</f>
        <v>0</v>
      </c>
      <c r="CQ85" s="349">
        <f t="shared" ref="CQ85" si="80">CP85/(CL85+CN85+CP85+CR85)</f>
        <v>0</v>
      </c>
      <c r="CR85" s="348">
        <f>COUNTIF(BQ85:CK85,"KĐG")</f>
        <v>0</v>
      </c>
      <c r="CS85" s="349">
        <f t="shared" ref="CS85" si="81">CR85/(CL85+CN85+CP85+CR85)</f>
        <v>0</v>
      </c>
      <c r="CT85" s="350">
        <f t="shared" ref="CT85" si="82">(((CL85*2)+(CN85*1)+(CP85*0)))/(CL85+CN85+CP85)</f>
        <v>1.7142857142857142</v>
      </c>
      <c r="CU85" s="351" t="str">
        <f t="shared" ref="CU85" si="83">IF(CS85&gt;=50%,"KĐG",IF(CT85&gt;=1.6,"ĐMT",IF(CT85&gt;=1,"CCG","CĐ")))</f>
        <v>ĐMT</v>
      </c>
      <c r="CV85" s="313"/>
      <c r="CW85" s="313"/>
      <c r="CX85" s="313"/>
      <c r="CY85" s="313"/>
      <c r="CZ85" s="313"/>
      <c r="DA85" s="313"/>
      <c r="DB85" s="424"/>
      <c r="DC85" s="424"/>
      <c r="DD85" s="424"/>
      <c r="DE85" s="313"/>
      <c r="DF85" s="313"/>
      <c r="DG85" s="313"/>
      <c r="DH85" s="313"/>
      <c r="DI85" s="313"/>
      <c r="DJ85" s="6"/>
      <c r="DK85" s="6"/>
      <c r="DL85" s="6">
        <f t="shared" si="53"/>
        <v>1</v>
      </c>
      <c r="DM85" s="261"/>
    </row>
    <row r="86" spans="1:117" s="231" customFormat="1" ht="47.25" customHeight="1">
      <c r="A86" s="461"/>
      <c r="B86" s="414">
        <v>42</v>
      </c>
      <c r="C86" s="169" t="s">
        <v>263</v>
      </c>
      <c r="D86" s="169" t="s">
        <v>0</v>
      </c>
      <c r="E86" s="169" t="s">
        <v>264</v>
      </c>
      <c r="F86" s="169" t="s">
        <v>2</v>
      </c>
      <c r="G86" s="377"/>
      <c r="H86" s="184" t="s">
        <v>265</v>
      </c>
      <c r="I86" s="174" t="s">
        <v>1055</v>
      </c>
      <c r="J86" s="364"/>
      <c r="K86" s="364" t="s">
        <v>127</v>
      </c>
      <c r="L86" s="364" t="s">
        <v>115</v>
      </c>
      <c r="M86" s="5" t="s">
        <v>78</v>
      </c>
      <c r="N86" s="4" t="s">
        <v>171</v>
      </c>
      <c r="O86" s="478"/>
      <c r="P86" s="506"/>
      <c r="Q86" s="6"/>
      <c r="R86" s="6"/>
      <c r="S86" s="364" t="s">
        <v>28</v>
      </c>
      <c r="T86" s="6"/>
      <c r="U86" s="6"/>
      <c r="V86" s="6"/>
      <c r="W86" s="6"/>
      <c r="X86" s="6"/>
      <c r="Y86" s="60"/>
      <c r="Z86" s="60"/>
      <c r="AA86" s="6"/>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6"/>
      <c r="BX86" s="6"/>
      <c r="BY86" s="6"/>
      <c r="BZ86" s="6"/>
      <c r="CA86" s="6"/>
      <c r="CB86" s="6"/>
      <c r="CC86" s="6"/>
      <c r="CD86" s="6"/>
      <c r="CE86" s="6"/>
      <c r="CF86" s="6"/>
      <c r="CG86" s="6"/>
      <c r="CH86" s="6"/>
      <c r="CI86" s="6"/>
      <c r="CJ86" s="6"/>
      <c r="CK86" s="6"/>
      <c r="CL86" s="6"/>
      <c r="CM86" s="6"/>
      <c r="CN86" s="6"/>
      <c r="CO86" s="6"/>
      <c r="CP86" s="6"/>
      <c r="CQ86" s="6"/>
      <c r="CR86" s="6"/>
      <c r="CS86" s="6"/>
      <c r="CT86" s="313"/>
      <c r="CU86" s="313"/>
      <c r="CV86" s="388" t="s">
        <v>665</v>
      </c>
      <c r="CW86" s="388" t="s">
        <v>665</v>
      </c>
      <c r="CX86" s="388" t="s">
        <v>665</v>
      </c>
      <c r="CY86" s="313"/>
      <c r="CZ86" s="313"/>
      <c r="DA86" s="313"/>
      <c r="DB86" s="424"/>
      <c r="DC86" s="424"/>
      <c r="DD86" s="424"/>
      <c r="DE86" s="313"/>
      <c r="DF86" s="313"/>
      <c r="DG86" s="313"/>
      <c r="DH86" s="313"/>
      <c r="DI86" s="313"/>
      <c r="DJ86" s="6"/>
      <c r="DK86" s="6"/>
      <c r="DL86" s="6">
        <f t="shared" si="53"/>
        <v>1</v>
      </c>
      <c r="DM86" s="353"/>
    </row>
    <row r="87" spans="1:117" s="57" customFormat="1" ht="59.25" hidden="1" customHeight="1">
      <c r="A87" s="461"/>
      <c r="B87" s="414">
        <v>42</v>
      </c>
      <c r="C87" s="29" t="s">
        <v>263</v>
      </c>
      <c r="D87" s="29" t="s">
        <v>0</v>
      </c>
      <c r="E87" s="29" t="s">
        <v>264</v>
      </c>
      <c r="F87" s="29" t="s">
        <v>2</v>
      </c>
      <c r="G87" s="55"/>
      <c r="H87" s="62" t="s">
        <v>265</v>
      </c>
      <c r="I87" s="41" t="s">
        <v>1056</v>
      </c>
      <c r="J87" s="60"/>
      <c r="K87" s="125" t="s">
        <v>127</v>
      </c>
      <c r="L87" s="125" t="s">
        <v>115</v>
      </c>
      <c r="M87" s="126" t="s">
        <v>78</v>
      </c>
      <c r="N87" s="123" t="s">
        <v>171</v>
      </c>
      <c r="O87" s="478"/>
      <c r="P87" s="506"/>
      <c r="Q87" s="60"/>
      <c r="R87" s="60"/>
      <c r="S87" s="60"/>
      <c r="T87" s="60" t="s">
        <v>28</v>
      </c>
      <c r="U87" s="60"/>
      <c r="V87" s="60"/>
      <c r="W87" s="60"/>
      <c r="X87" s="60"/>
      <c r="Y87" s="60"/>
      <c r="Z87" s="60"/>
      <c r="AA87" s="60"/>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60"/>
      <c r="BX87" s="60"/>
      <c r="BY87" s="60"/>
      <c r="BZ87" s="60"/>
      <c r="CA87" s="60"/>
      <c r="CB87" s="60"/>
      <c r="CC87" s="60"/>
      <c r="CD87" s="60"/>
      <c r="CE87" s="60"/>
      <c r="CF87" s="60"/>
      <c r="CG87" s="60"/>
      <c r="CH87" s="60"/>
      <c r="CI87" s="60"/>
      <c r="CJ87" s="60"/>
      <c r="CK87" s="60"/>
      <c r="CL87" s="60"/>
      <c r="CM87" s="60"/>
      <c r="CN87" s="60"/>
      <c r="CO87" s="60"/>
      <c r="CP87" s="60"/>
      <c r="CQ87" s="60"/>
      <c r="CR87" s="60"/>
      <c r="CS87" s="60"/>
      <c r="CT87" s="313"/>
      <c r="CU87" s="313"/>
      <c r="CV87" s="313"/>
      <c r="CW87" s="313"/>
      <c r="CX87" s="313"/>
      <c r="CY87" s="313"/>
      <c r="CZ87" s="313"/>
      <c r="DA87" s="313"/>
      <c r="DB87" s="424"/>
      <c r="DC87" s="424"/>
      <c r="DD87" s="424"/>
      <c r="DE87" s="313"/>
      <c r="DF87" s="313"/>
      <c r="DG87" s="313"/>
      <c r="DH87" s="313"/>
      <c r="DI87" s="313"/>
      <c r="DJ87" s="60"/>
      <c r="DK87" s="60"/>
      <c r="DL87" s="60">
        <f t="shared" si="53"/>
        <v>1</v>
      </c>
      <c r="DM87" s="56"/>
    </row>
    <row r="88" spans="1:117" s="1" customFormat="1" ht="57" hidden="1" customHeight="1">
      <c r="A88" s="461"/>
      <c r="B88" s="414">
        <v>42</v>
      </c>
      <c r="C88" s="29" t="s">
        <v>263</v>
      </c>
      <c r="D88" s="29" t="s">
        <v>0</v>
      </c>
      <c r="E88" s="29" t="s">
        <v>264</v>
      </c>
      <c r="F88" s="29" t="s">
        <v>2</v>
      </c>
      <c r="G88" s="5"/>
      <c r="H88" s="30" t="s">
        <v>265</v>
      </c>
      <c r="I88" s="41" t="s">
        <v>1057</v>
      </c>
      <c r="J88" s="6"/>
      <c r="K88" s="125" t="s">
        <v>127</v>
      </c>
      <c r="L88" s="6" t="s">
        <v>115</v>
      </c>
      <c r="M88" s="5" t="s">
        <v>78</v>
      </c>
      <c r="N88" s="4" t="s">
        <v>171</v>
      </c>
      <c r="O88" s="478"/>
      <c r="P88" s="506"/>
      <c r="Q88" s="6"/>
      <c r="R88" s="6"/>
      <c r="S88" s="6"/>
      <c r="T88" s="6"/>
      <c r="U88" s="6" t="s">
        <v>28</v>
      </c>
      <c r="V88" s="6"/>
      <c r="W88" s="6"/>
      <c r="X88" s="6"/>
      <c r="Y88" s="60"/>
      <c r="Z88" s="60"/>
      <c r="AA88" s="6"/>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6"/>
      <c r="BX88" s="6"/>
      <c r="BY88" s="6"/>
      <c r="BZ88" s="6"/>
      <c r="CA88" s="6"/>
      <c r="CB88" s="6"/>
      <c r="CC88" s="6"/>
      <c r="CD88" s="6"/>
      <c r="CE88" s="6"/>
      <c r="CF88" s="6"/>
      <c r="CG88" s="6"/>
      <c r="CH88" s="6"/>
      <c r="CI88" s="6"/>
      <c r="CJ88" s="6"/>
      <c r="CK88" s="6"/>
      <c r="CL88" s="6"/>
      <c r="CM88" s="6"/>
      <c r="CN88" s="6"/>
      <c r="CO88" s="6"/>
      <c r="CP88" s="6"/>
      <c r="CQ88" s="6"/>
      <c r="CR88" s="6"/>
      <c r="CS88" s="6"/>
      <c r="CT88" s="313"/>
      <c r="CU88" s="313"/>
      <c r="CV88" s="313"/>
      <c r="CW88" s="313"/>
      <c r="CX88" s="313"/>
      <c r="CY88" s="313"/>
      <c r="CZ88" s="313"/>
      <c r="DA88" s="313"/>
      <c r="DB88" s="424"/>
      <c r="DC88" s="424"/>
      <c r="DD88" s="424"/>
      <c r="DE88" s="313"/>
      <c r="DF88" s="313"/>
      <c r="DG88" s="313"/>
      <c r="DH88" s="313"/>
      <c r="DI88" s="313"/>
      <c r="DJ88" s="6"/>
      <c r="DK88" s="6"/>
      <c r="DL88" s="6">
        <f t="shared" si="53"/>
        <v>1</v>
      </c>
      <c r="DM88" s="4"/>
    </row>
    <row r="89" spans="1:117" s="1" customFormat="1" ht="91.5" hidden="1" customHeight="1">
      <c r="A89" s="461"/>
      <c r="B89" s="414">
        <v>42</v>
      </c>
      <c r="C89" s="29" t="s">
        <v>263</v>
      </c>
      <c r="D89" s="29" t="s">
        <v>0</v>
      </c>
      <c r="E89" s="29" t="s">
        <v>264</v>
      </c>
      <c r="F89" s="29" t="s">
        <v>2</v>
      </c>
      <c r="G89" s="5"/>
      <c r="H89" s="30" t="s">
        <v>265</v>
      </c>
      <c r="I89" s="41" t="s">
        <v>1058</v>
      </c>
      <c r="J89" s="6"/>
      <c r="K89" s="125" t="s">
        <v>127</v>
      </c>
      <c r="L89" s="6" t="s">
        <v>115</v>
      </c>
      <c r="M89" s="5" t="s">
        <v>78</v>
      </c>
      <c r="N89" s="4" t="s">
        <v>171</v>
      </c>
      <c r="O89" s="478"/>
      <c r="P89" s="506"/>
      <c r="Q89" s="6"/>
      <c r="R89" s="6"/>
      <c r="S89" s="6"/>
      <c r="T89" s="6"/>
      <c r="U89" s="6"/>
      <c r="V89" s="6" t="s">
        <v>28</v>
      </c>
      <c r="W89" s="6"/>
      <c r="X89" s="6"/>
      <c r="Y89" s="60"/>
      <c r="Z89" s="60"/>
      <c r="AA89" s="6"/>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6"/>
      <c r="BX89" s="6"/>
      <c r="BY89" s="6"/>
      <c r="BZ89" s="6"/>
      <c r="CA89" s="6"/>
      <c r="CB89" s="6"/>
      <c r="CC89" s="6"/>
      <c r="CD89" s="6"/>
      <c r="CE89" s="6"/>
      <c r="CF89" s="6"/>
      <c r="CG89" s="6"/>
      <c r="CH89" s="6"/>
      <c r="CI89" s="6"/>
      <c r="CJ89" s="6"/>
      <c r="CK89" s="6"/>
      <c r="CL89" s="6"/>
      <c r="CM89" s="6"/>
      <c r="CN89" s="6"/>
      <c r="CO89" s="6"/>
      <c r="CP89" s="6"/>
      <c r="CQ89" s="6"/>
      <c r="CR89" s="6"/>
      <c r="CS89" s="6"/>
      <c r="CT89" s="313"/>
      <c r="CU89" s="313"/>
      <c r="CV89" s="313"/>
      <c r="CW89" s="313"/>
      <c r="CX89" s="313"/>
      <c r="CY89" s="313"/>
      <c r="CZ89" s="313"/>
      <c r="DA89" s="313"/>
      <c r="DB89" s="424"/>
      <c r="DC89" s="424"/>
      <c r="DD89" s="424"/>
      <c r="DE89" s="313"/>
      <c r="DF89" s="313"/>
      <c r="DG89" s="313"/>
      <c r="DH89" s="313"/>
      <c r="DI89" s="313"/>
      <c r="DJ89" s="6"/>
      <c r="DK89" s="6"/>
      <c r="DL89" s="6">
        <f t="shared" si="53"/>
        <v>1</v>
      </c>
      <c r="DM89" s="4"/>
    </row>
    <row r="90" spans="1:117" s="57" customFormat="1" ht="93" hidden="1" customHeight="1">
      <c r="A90" s="461"/>
      <c r="B90" s="414">
        <v>42</v>
      </c>
      <c r="C90" s="29" t="s">
        <v>263</v>
      </c>
      <c r="D90" s="29" t="s">
        <v>0</v>
      </c>
      <c r="E90" s="29" t="s">
        <v>264</v>
      </c>
      <c r="F90" s="29" t="s">
        <v>2</v>
      </c>
      <c r="G90" s="55"/>
      <c r="H90" s="62" t="s">
        <v>265</v>
      </c>
      <c r="I90" s="41" t="s">
        <v>1059</v>
      </c>
      <c r="J90" s="60"/>
      <c r="K90" s="125" t="s">
        <v>127</v>
      </c>
      <c r="L90" s="125" t="s">
        <v>115</v>
      </c>
      <c r="M90" s="126" t="s">
        <v>78</v>
      </c>
      <c r="N90" s="123" t="s">
        <v>171</v>
      </c>
      <c r="O90" s="478"/>
      <c r="P90" s="506"/>
      <c r="Q90" s="60"/>
      <c r="R90" s="60"/>
      <c r="S90" s="60"/>
      <c r="T90" s="60"/>
      <c r="U90" s="60"/>
      <c r="V90" s="60"/>
      <c r="W90" s="60" t="s">
        <v>28</v>
      </c>
      <c r="X90" s="60"/>
      <c r="Y90" s="60"/>
      <c r="Z90" s="60"/>
      <c r="AA90" s="60"/>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60"/>
      <c r="BX90" s="60"/>
      <c r="BY90" s="60"/>
      <c r="BZ90" s="60"/>
      <c r="CA90" s="60"/>
      <c r="CB90" s="60"/>
      <c r="CC90" s="60"/>
      <c r="CD90" s="60"/>
      <c r="CE90" s="60"/>
      <c r="CF90" s="60"/>
      <c r="CG90" s="60"/>
      <c r="CH90" s="60"/>
      <c r="CI90" s="60"/>
      <c r="CJ90" s="60"/>
      <c r="CK90" s="60"/>
      <c r="CL90" s="60"/>
      <c r="CM90" s="60"/>
      <c r="CN90" s="60"/>
      <c r="CO90" s="60"/>
      <c r="CP90" s="60"/>
      <c r="CQ90" s="60"/>
      <c r="CR90" s="60"/>
      <c r="CS90" s="60"/>
      <c r="CT90" s="313"/>
      <c r="CU90" s="313"/>
      <c r="CV90" s="313"/>
      <c r="CW90" s="313"/>
      <c r="CX90" s="313"/>
      <c r="CY90" s="313"/>
      <c r="CZ90" s="313"/>
      <c r="DA90" s="313"/>
      <c r="DB90" s="424"/>
      <c r="DC90" s="424"/>
      <c r="DD90" s="424"/>
      <c r="DE90" s="313"/>
      <c r="DF90" s="313"/>
      <c r="DG90" s="313"/>
      <c r="DH90" s="313"/>
      <c r="DI90" s="313"/>
      <c r="DJ90" s="60"/>
      <c r="DK90" s="60"/>
      <c r="DL90" s="60">
        <f t="shared" si="53"/>
        <v>1</v>
      </c>
      <c r="DM90" s="56"/>
    </row>
    <row r="91" spans="1:117" s="57" customFormat="1" ht="93" hidden="1" customHeight="1">
      <c r="A91" s="461"/>
      <c r="B91" s="414">
        <v>42</v>
      </c>
      <c r="C91" s="29" t="s">
        <v>263</v>
      </c>
      <c r="D91" s="29" t="s">
        <v>0</v>
      </c>
      <c r="E91" s="29" t="s">
        <v>264</v>
      </c>
      <c r="F91" s="29" t="s">
        <v>2</v>
      </c>
      <c r="G91" s="55"/>
      <c r="H91" s="62" t="s">
        <v>265</v>
      </c>
      <c r="I91" s="41" t="s">
        <v>1060</v>
      </c>
      <c r="J91" s="60"/>
      <c r="K91" s="125" t="s">
        <v>127</v>
      </c>
      <c r="L91" s="125" t="s">
        <v>115</v>
      </c>
      <c r="M91" s="126" t="s">
        <v>78</v>
      </c>
      <c r="N91" s="123" t="s">
        <v>171</v>
      </c>
      <c r="O91" s="478"/>
      <c r="P91" s="506"/>
      <c r="Q91" s="60"/>
      <c r="R91" s="60"/>
      <c r="S91" s="60"/>
      <c r="T91" s="60"/>
      <c r="U91" s="60"/>
      <c r="V91" s="60"/>
      <c r="W91" s="60"/>
      <c r="X91" s="60" t="s">
        <v>28</v>
      </c>
      <c r="Y91" s="60"/>
      <c r="Z91" s="60"/>
      <c r="AA91" s="60"/>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60"/>
      <c r="BX91" s="60"/>
      <c r="BY91" s="60"/>
      <c r="BZ91" s="60"/>
      <c r="CA91" s="60"/>
      <c r="CB91" s="60"/>
      <c r="CC91" s="60"/>
      <c r="CD91" s="60"/>
      <c r="CE91" s="60"/>
      <c r="CF91" s="60"/>
      <c r="CG91" s="60"/>
      <c r="CH91" s="60"/>
      <c r="CI91" s="60"/>
      <c r="CJ91" s="60"/>
      <c r="CK91" s="60"/>
      <c r="CL91" s="60"/>
      <c r="CM91" s="60"/>
      <c r="CN91" s="60"/>
      <c r="CO91" s="60"/>
      <c r="CP91" s="60"/>
      <c r="CQ91" s="60"/>
      <c r="CR91" s="60"/>
      <c r="CS91" s="60"/>
      <c r="CT91" s="313"/>
      <c r="CU91" s="313"/>
      <c r="CV91" s="313"/>
      <c r="CW91" s="313"/>
      <c r="CX91" s="313"/>
      <c r="CY91" s="313"/>
      <c r="CZ91" s="313"/>
      <c r="DA91" s="313"/>
      <c r="DB91" s="424"/>
      <c r="DC91" s="424"/>
      <c r="DD91" s="424"/>
      <c r="DE91" s="313"/>
      <c r="DF91" s="313"/>
      <c r="DG91" s="313"/>
      <c r="DH91" s="313"/>
      <c r="DI91" s="313"/>
      <c r="DJ91" s="60"/>
      <c r="DK91" s="60"/>
      <c r="DL91" s="60">
        <f t="shared" si="53"/>
        <v>1</v>
      </c>
      <c r="DM91" s="56"/>
    </row>
    <row r="92" spans="1:117" s="57" customFormat="1" ht="111" hidden="1" customHeight="1">
      <c r="A92" s="461"/>
      <c r="B92" s="414">
        <v>42</v>
      </c>
      <c r="C92" s="29" t="s">
        <v>263</v>
      </c>
      <c r="D92" s="29" t="s">
        <v>0</v>
      </c>
      <c r="E92" s="29" t="s">
        <v>264</v>
      </c>
      <c r="F92" s="29" t="s">
        <v>2</v>
      </c>
      <c r="G92" s="55"/>
      <c r="H92" s="62" t="s">
        <v>265</v>
      </c>
      <c r="I92" s="41" t="s">
        <v>1061</v>
      </c>
      <c r="J92" s="60"/>
      <c r="K92" s="125" t="s">
        <v>127</v>
      </c>
      <c r="L92" s="125" t="s">
        <v>115</v>
      </c>
      <c r="M92" s="126" t="s">
        <v>78</v>
      </c>
      <c r="N92" s="123" t="s">
        <v>171</v>
      </c>
      <c r="O92" s="478"/>
      <c r="P92" s="506"/>
      <c r="Q92" s="60"/>
      <c r="R92" s="60"/>
      <c r="S92" s="60"/>
      <c r="T92" s="60"/>
      <c r="U92" s="60"/>
      <c r="V92" s="60"/>
      <c r="W92" s="60"/>
      <c r="X92" s="60"/>
      <c r="Y92" s="60" t="s">
        <v>28</v>
      </c>
      <c r="Z92" s="60"/>
      <c r="AA92" s="60"/>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60"/>
      <c r="BX92" s="60"/>
      <c r="BY92" s="60"/>
      <c r="BZ92" s="60"/>
      <c r="CA92" s="60"/>
      <c r="CB92" s="60"/>
      <c r="CC92" s="60"/>
      <c r="CD92" s="60"/>
      <c r="CE92" s="60"/>
      <c r="CF92" s="60"/>
      <c r="CG92" s="60"/>
      <c r="CH92" s="60"/>
      <c r="CI92" s="60"/>
      <c r="CJ92" s="60"/>
      <c r="CK92" s="60"/>
      <c r="CL92" s="60"/>
      <c r="CM92" s="60"/>
      <c r="CN92" s="60"/>
      <c r="CO92" s="60"/>
      <c r="CP92" s="60"/>
      <c r="CQ92" s="60"/>
      <c r="CR92" s="60"/>
      <c r="CS92" s="60"/>
      <c r="CT92" s="313"/>
      <c r="CU92" s="313"/>
      <c r="CV92" s="313"/>
      <c r="CW92" s="313"/>
      <c r="CX92" s="313"/>
      <c r="CY92" s="313"/>
      <c r="CZ92" s="313"/>
      <c r="DA92" s="313"/>
      <c r="DB92" s="424"/>
      <c r="DC92" s="424"/>
      <c r="DD92" s="424"/>
      <c r="DE92" s="313"/>
      <c r="DF92" s="313"/>
      <c r="DG92" s="313"/>
      <c r="DH92" s="313"/>
      <c r="DI92" s="313"/>
      <c r="DJ92" s="60"/>
      <c r="DK92" s="60"/>
      <c r="DL92" s="60">
        <f t="shared" si="53"/>
        <v>1</v>
      </c>
      <c r="DM92" s="56"/>
    </row>
    <row r="93" spans="1:117" s="57" customFormat="1" ht="42.75" hidden="1" customHeight="1">
      <c r="A93" s="461"/>
      <c r="B93" s="414">
        <v>42</v>
      </c>
      <c r="C93" s="29" t="s">
        <v>263</v>
      </c>
      <c r="D93" s="29" t="s">
        <v>0</v>
      </c>
      <c r="E93" s="29" t="s">
        <v>264</v>
      </c>
      <c r="F93" s="29" t="s">
        <v>2</v>
      </c>
      <c r="G93" s="55"/>
      <c r="H93" s="62" t="s">
        <v>265</v>
      </c>
      <c r="I93" s="41" t="s">
        <v>1062</v>
      </c>
      <c r="J93" s="60"/>
      <c r="K93" s="125" t="s">
        <v>127</v>
      </c>
      <c r="L93" s="125" t="s">
        <v>115</v>
      </c>
      <c r="M93" s="126" t="s">
        <v>78</v>
      </c>
      <c r="N93" s="123" t="s">
        <v>171</v>
      </c>
      <c r="O93" s="478"/>
      <c r="P93" s="506"/>
      <c r="Q93" s="60"/>
      <c r="R93" s="60"/>
      <c r="S93" s="60"/>
      <c r="T93" s="60"/>
      <c r="U93" s="60"/>
      <c r="V93" s="60"/>
      <c r="W93" s="60"/>
      <c r="X93" s="60"/>
      <c r="Y93" s="60"/>
      <c r="Z93" s="60" t="s">
        <v>28</v>
      </c>
      <c r="AA93" s="60"/>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60"/>
      <c r="BX93" s="60"/>
      <c r="BY93" s="60"/>
      <c r="BZ93" s="60"/>
      <c r="CA93" s="60"/>
      <c r="CB93" s="60"/>
      <c r="CC93" s="60"/>
      <c r="CD93" s="60"/>
      <c r="CE93" s="60"/>
      <c r="CF93" s="60"/>
      <c r="CG93" s="60"/>
      <c r="CH93" s="60"/>
      <c r="CI93" s="60"/>
      <c r="CJ93" s="60"/>
      <c r="CK93" s="60"/>
      <c r="CL93" s="60"/>
      <c r="CM93" s="60"/>
      <c r="CN93" s="60"/>
      <c r="CO93" s="60"/>
      <c r="CP93" s="60"/>
      <c r="CQ93" s="60"/>
      <c r="CR93" s="60"/>
      <c r="CS93" s="60"/>
      <c r="CT93" s="313"/>
      <c r="CU93" s="313"/>
      <c r="CV93" s="313"/>
      <c r="CW93" s="313"/>
      <c r="CX93" s="313"/>
      <c r="CY93" s="313"/>
      <c r="CZ93" s="313"/>
      <c r="DA93" s="313"/>
      <c r="DB93" s="424"/>
      <c r="DC93" s="424"/>
      <c r="DD93" s="424"/>
      <c r="DE93" s="313"/>
      <c r="DF93" s="313"/>
      <c r="DG93" s="313"/>
      <c r="DH93" s="313"/>
      <c r="DI93" s="313"/>
      <c r="DJ93" s="60"/>
      <c r="DK93" s="60"/>
      <c r="DL93" s="60">
        <f t="shared" si="53"/>
        <v>1</v>
      </c>
      <c r="DM93" s="56"/>
    </row>
    <row r="94" spans="1:117" s="1" customFormat="1" ht="33.75" hidden="1" customHeight="1">
      <c r="A94" s="462"/>
      <c r="B94" s="414">
        <v>42</v>
      </c>
      <c r="C94" s="29" t="s">
        <v>263</v>
      </c>
      <c r="D94" s="29" t="s">
        <v>0</v>
      </c>
      <c r="E94" s="29" t="s">
        <v>264</v>
      </c>
      <c r="F94" s="29" t="s">
        <v>2</v>
      </c>
      <c r="G94" s="5"/>
      <c r="H94" s="30" t="s">
        <v>265</v>
      </c>
      <c r="I94" s="41" t="s">
        <v>1063</v>
      </c>
      <c r="J94" s="6"/>
      <c r="K94" s="125" t="s">
        <v>127</v>
      </c>
      <c r="L94" s="6" t="s">
        <v>115</v>
      </c>
      <c r="M94" s="5" t="s">
        <v>78</v>
      </c>
      <c r="N94" s="4" t="s">
        <v>171</v>
      </c>
      <c r="O94" s="478"/>
      <c r="P94" s="506"/>
      <c r="Q94" s="6"/>
      <c r="R94" s="6"/>
      <c r="S94" s="6"/>
      <c r="T94" s="6"/>
      <c r="U94" s="6"/>
      <c r="V94" s="6"/>
      <c r="W94" s="6"/>
      <c r="X94" s="6"/>
      <c r="Y94" s="60"/>
      <c r="Z94" s="60"/>
      <c r="AA94" s="6" t="s">
        <v>28</v>
      </c>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6"/>
      <c r="BX94" s="6"/>
      <c r="BY94" s="6"/>
      <c r="BZ94" s="6"/>
      <c r="CA94" s="6"/>
      <c r="CB94" s="6"/>
      <c r="CC94" s="6"/>
      <c r="CD94" s="6"/>
      <c r="CE94" s="6"/>
      <c r="CF94" s="6"/>
      <c r="CG94" s="6"/>
      <c r="CH94" s="6"/>
      <c r="CI94" s="6"/>
      <c r="CJ94" s="6"/>
      <c r="CK94" s="6"/>
      <c r="CL94" s="6"/>
      <c r="CM94" s="6"/>
      <c r="CN94" s="6"/>
      <c r="CO94" s="6"/>
      <c r="CP94" s="6"/>
      <c r="CQ94" s="6"/>
      <c r="CR94" s="6"/>
      <c r="CS94" s="6"/>
      <c r="CT94" s="313"/>
      <c r="CU94" s="313"/>
      <c r="CV94" s="313"/>
      <c r="CW94" s="313"/>
      <c r="CX94" s="313"/>
      <c r="CY94" s="313"/>
      <c r="CZ94" s="313"/>
      <c r="DA94" s="313"/>
      <c r="DB94" s="424"/>
      <c r="DC94" s="424"/>
      <c r="DD94" s="424"/>
      <c r="DE94" s="313"/>
      <c r="DF94" s="313"/>
      <c r="DG94" s="313"/>
      <c r="DH94" s="313"/>
      <c r="DI94" s="313"/>
      <c r="DJ94" s="6"/>
      <c r="DK94" s="6"/>
      <c r="DL94" s="6">
        <f t="shared" si="53"/>
        <v>1</v>
      </c>
      <c r="DM94" s="4"/>
    </row>
    <row r="95" spans="1:117" s="231" customFormat="1" ht="28.5" hidden="1" customHeight="1">
      <c r="A95" s="478">
        <v>128</v>
      </c>
      <c r="B95" s="414">
        <v>43</v>
      </c>
      <c r="C95" s="169" t="s">
        <v>266</v>
      </c>
      <c r="D95" s="170" t="s">
        <v>0</v>
      </c>
      <c r="E95" s="30" t="s">
        <v>267</v>
      </c>
      <c r="F95" s="5" t="s">
        <v>2</v>
      </c>
      <c r="G95" s="170"/>
      <c r="H95" s="184" t="s">
        <v>268</v>
      </c>
      <c r="I95" s="174" t="s">
        <v>1064</v>
      </c>
      <c r="J95" s="256" t="s">
        <v>269</v>
      </c>
      <c r="K95" s="256" t="s">
        <v>127</v>
      </c>
      <c r="L95" s="256" t="s">
        <v>115</v>
      </c>
      <c r="M95" s="5" t="s">
        <v>78</v>
      </c>
      <c r="N95" s="4" t="s">
        <v>171</v>
      </c>
      <c r="O95" s="478" t="s">
        <v>28</v>
      </c>
      <c r="P95" s="506">
        <v>1</v>
      </c>
      <c r="Q95" s="6"/>
      <c r="R95" s="256" t="s">
        <v>28</v>
      </c>
      <c r="S95" s="6"/>
      <c r="T95" s="6"/>
      <c r="U95" s="6"/>
      <c r="V95" s="6"/>
      <c r="W95" s="6"/>
      <c r="X95" s="6"/>
      <c r="Y95" s="60"/>
      <c r="Z95" s="60"/>
      <c r="AA95" s="6"/>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181" t="s">
        <v>665</v>
      </c>
      <c r="BN95" s="181" t="s">
        <v>665</v>
      </c>
      <c r="BO95" s="181" t="s">
        <v>665</v>
      </c>
      <c r="BP95" s="181" t="s">
        <v>665</v>
      </c>
      <c r="BQ95" s="320">
        <v>2</v>
      </c>
      <c r="BR95" s="320">
        <v>2</v>
      </c>
      <c r="BS95" s="320">
        <v>2</v>
      </c>
      <c r="BT95" s="320">
        <v>1</v>
      </c>
      <c r="BU95" s="320">
        <v>2</v>
      </c>
      <c r="BV95" s="320">
        <v>2</v>
      </c>
      <c r="BW95" s="320">
        <v>1</v>
      </c>
      <c r="BX95" s="320">
        <v>1</v>
      </c>
      <c r="BY95" s="320">
        <v>2</v>
      </c>
      <c r="BZ95" s="320">
        <v>2</v>
      </c>
      <c r="CA95" s="320">
        <v>2</v>
      </c>
      <c r="CB95" s="320">
        <v>2</v>
      </c>
      <c r="CC95" s="320">
        <v>1</v>
      </c>
      <c r="CD95" s="320">
        <v>2</v>
      </c>
      <c r="CE95" s="320">
        <v>1</v>
      </c>
      <c r="CF95" s="320">
        <v>2</v>
      </c>
      <c r="CG95" s="320">
        <v>2</v>
      </c>
      <c r="CH95" s="320">
        <v>1</v>
      </c>
      <c r="CI95" s="320">
        <v>2</v>
      </c>
      <c r="CJ95" s="320">
        <v>2</v>
      </c>
      <c r="CK95" s="320">
        <v>1</v>
      </c>
      <c r="CL95" s="348">
        <f>COUNTIF(BQ95:CK95,"2")</f>
        <v>14</v>
      </c>
      <c r="CM95" s="349">
        <f t="shared" ref="CM95" si="84">CL95/(CL95+CN95+CP95+CR95)</f>
        <v>0.66666666666666663</v>
      </c>
      <c r="CN95" s="348">
        <f>COUNTIF(BQ95:CK95,"1")</f>
        <v>7</v>
      </c>
      <c r="CO95" s="349">
        <f t="shared" ref="CO95" si="85">CN95/(CL95+CN95+CP95+CR95)</f>
        <v>0.33333333333333331</v>
      </c>
      <c r="CP95" s="348">
        <f>COUNTIF(BQ95:CK95,"0")</f>
        <v>0</v>
      </c>
      <c r="CQ95" s="349">
        <f t="shared" ref="CQ95" si="86">CP95/(CL95+CN95+CP95+CR95)</f>
        <v>0</v>
      </c>
      <c r="CR95" s="348">
        <f>COUNTIF(BQ95:CK95,"KĐG")</f>
        <v>0</v>
      </c>
      <c r="CS95" s="349">
        <f t="shared" ref="CS95" si="87">CR95/(CL95+CN95+CP95+CR95)</f>
        <v>0</v>
      </c>
      <c r="CT95" s="350">
        <f t="shared" ref="CT95" si="88">(((CL95*2)+(CN95*1)+(CP95*0)))/(CL95+CN95+CP95)</f>
        <v>1.6666666666666667</v>
      </c>
      <c r="CU95" s="351" t="str">
        <f t="shared" ref="CU95" si="89">IF(CS95&gt;=50%,"KĐG",IF(CT95&gt;=1.6,"ĐMT",IF(CT95&gt;=1,"CCG","CĐ")))</f>
        <v>ĐMT</v>
      </c>
      <c r="CV95" s="313"/>
      <c r="CW95" s="313"/>
      <c r="CX95" s="313"/>
      <c r="CY95" s="313"/>
      <c r="CZ95" s="313"/>
      <c r="DA95" s="313"/>
      <c r="DB95" s="424"/>
      <c r="DC95" s="424"/>
      <c r="DD95" s="424"/>
      <c r="DE95" s="313"/>
      <c r="DF95" s="313"/>
      <c r="DG95" s="313"/>
      <c r="DH95" s="313"/>
      <c r="DI95" s="313"/>
      <c r="DJ95" s="6"/>
      <c r="DK95" s="6"/>
      <c r="DL95" s="6">
        <f t="shared" si="53"/>
        <v>1</v>
      </c>
      <c r="DM95" s="261"/>
    </row>
    <row r="96" spans="1:117" s="1" customFormat="1" ht="50.25" hidden="1" customHeight="1">
      <c r="A96" s="478"/>
      <c r="B96" s="414">
        <v>43</v>
      </c>
      <c r="C96" s="29" t="s">
        <v>266</v>
      </c>
      <c r="D96" s="5" t="s">
        <v>0</v>
      </c>
      <c r="E96" s="30" t="s">
        <v>267</v>
      </c>
      <c r="F96" s="5" t="s">
        <v>2</v>
      </c>
      <c r="G96" s="5"/>
      <c r="H96" s="30" t="s">
        <v>268</v>
      </c>
      <c r="I96" s="41" t="s">
        <v>1065</v>
      </c>
      <c r="J96" s="6" t="s">
        <v>269</v>
      </c>
      <c r="K96" s="125" t="s">
        <v>127</v>
      </c>
      <c r="L96" s="6" t="s">
        <v>115</v>
      </c>
      <c r="M96" s="5" t="s">
        <v>78</v>
      </c>
      <c r="N96" s="4" t="s">
        <v>171</v>
      </c>
      <c r="O96" s="478"/>
      <c r="P96" s="506"/>
      <c r="Q96" s="6"/>
      <c r="R96" s="6"/>
      <c r="S96" s="6"/>
      <c r="T96" s="6"/>
      <c r="U96" s="6"/>
      <c r="V96" s="6"/>
      <c r="W96" s="6" t="s">
        <v>28</v>
      </c>
      <c r="X96" s="6"/>
      <c r="Y96" s="60"/>
      <c r="Z96" s="60"/>
      <c r="AA96" s="6"/>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6"/>
      <c r="BX96" s="6"/>
      <c r="BY96" s="6"/>
      <c r="BZ96" s="6"/>
      <c r="CA96" s="6"/>
      <c r="CB96" s="6"/>
      <c r="CC96" s="6"/>
      <c r="CD96" s="6"/>
      <c r="CE96" s="6"/>
      <c r="CF96" s="6"/>
      <c r="CG96" s="6"/>
      <c r="CH96" s="6"/>
      <c r="CI96" s="6"/>
      <c r="CJ96" s="6"/>
      <c r="CK96" s="6"/>
      <c r="CL96" s="6"/>
      <c r="CM96" s="6"/>
      <c r="CN96" s="6"/>
      <c r="CO96" s="6"/>
      <c r="CP96" s="6"/>
      <c r="CQ96" s="6"/>
      <c r="CR96" s="6"/>
      <c r="CS96" s="6"/>
      <c r="CT96" s="313"/>
      <c r="CU96" s="313"/>
      <c r="CV96" s="313"/>
      <c r="CW96" s="313"/>
      <c r="CX96" s="313"/>
      <c r="CY96" s="313"/>
      <c r="CZ96" s="313"/>
      <c r="DA96" s="313"/>
      <c r="DB96" s="424"/>
      <c r="DC96" s="424"/>
      <c r="DD96" s="424"/>
      <c r="DE96" s="313"/>
      <c r="DF96" s="313"/>
      <c r="DG96" s="313"/>
      <c r="DH96" s="313"/>
      <c r="DI96" s="313"/>
      <c r="DJ96" s="6"/>
      <c r="DK96" s="6"/>
      <c r="DL96" s="6">
        <f t="shared" si="53"/>
        <v>1</v>
      </c>
      <c r="DM96" s="4"/>
    </row>
    <row r="97" spans="1:117" s="10" customFormat="1" ht="33.75" hidden="1" customHeight="1">
      <c r="A97" s="460">
        <v>133</v>
      </c>
      <c r="B97" s="414">
        <v>44</v>
      </c>
      <c r="C97" s="169" t="s">
        <v>270</v>
      </c>
      <c r="D97" s="170" t="s">
        <v>2</v>
      </c>
      <c r="E97" s="29" t="s">
        <v>271</v>
      </c>
      <c r="F97" s="135" t="s">
        <v>2</v>
      </c>
      <c r="G97" s="170"/>
      <c r="H97" s="184" t="s">
        <v>272</v>
      </c>
      <c r="I97" s="174" t="s">
        <v>1066</v>
      </c>
      <c r="J97" s="176"/>
      <c r="K97" s="176" t="s">
        <v>128</v>
      </c>
      <c r="L97" s="176" t="s">
        <v>115</v>
      </c>
      <c r="M97" s="126" t="s">
        <v>78</v>
      </c>
      <c r="N97" s="123" t="s">
        <v>171</v>
      </c>
      <c r="O97" s="460" t="s">
        <v>28</v>
      </c>
      <c r="P97" s="134"/>
      <c r="Q97" s="176" t="s">
        <v>28</v>
      </c>
      <c r="R97" s="60"/>
      <c r="S97" s="60"/>
      <c r="T97" s="60"/>
      <c r="U97" s="60"/>
      <c r="V97" s="60"/>
      <c r="W97" s="60"/>
      <c r="X97" s="60"/>
      <c r="Y97" s="60"/>
      <c r="Z97" s="60"/>
      <c r="AA97" s="60"/>
      <c r="AB97" s="181" t="s">
        <v>660</v>
      </c>
      <c r="AC97" s="181" t="s">
        <v>660</v>
      </c>
      <c r="AD97" s="181" t="s">
        <v>660</v>
      </c>
      <c r="AE97" s="207">
        <v>2</v>
      </c>
      <c r="AF97" s="207">
        <v>2</v>
      </c>
      <c r="AG97" s="207">
        <v>1</v>
      </c>
      <c r="AH97" s="207">
        <v>1</v>
      </c>
      <c r="AI97" s="207">
        <v>2</v>
      </c>
      <c r="AJ97" s="207">
        <v>2</v>
      </c>
      <c r="AK97" s="207">
        <v>1</v>
      </c>
      <c r="AL97" s="207">
        <v>2</v>
      </c>
      <c r="AM97" s="207">
        <v>1</v>
      </c>
      <c r="AN97" s="207">
        <v>1</v>
      </c>
      <c r="AO97" s="207">
        <v>2</v>
      </c>
      <c r="AP97" s="207">
        <v>2</v>
      </c>
      <c r="AQ97" s="207">
        <v>2</v>
      </c>
      <c r="AR97" s="207">
        <v>2</v>
      </c>
      <c r="AS97" s="207">
        <v>2</v>
      </c>
      <c r="AT97" s="207">
        <v>2</v>
      </c>
      <c r="AU97" s="207">
        <v>2</v>
      </c>
      <c r="AV97" s="207">
        <v>1</v>
      </c>
      <c r="AW97" s="207">
        <v>1</v>
      </c>
      <c r="AX97" s="207">
        <v>2</v>
      </c>
      <c r="AY97" s="207">
        <v>2</v>
      </c>
      <c r="AZ97" s="207">
        <v>2</v>
      </c>
      <c r="BA97" s="207">
        <v>2</v>
      </c>
      <c r="BB97" s="207">
        <v>1</v>
      </c>
      <c r="BC97" s="209">
        <f>COUNTIF(AE97:BB97,"2")</f>
        <v>16</v>
      </c>
      <c r="BD97" s="210">
        <f t="shared" ref="BD97" si="90">BC97/(BC97+BE97+BG97+BI97)</f>
        <v>0.66666666666666663</v>
      </c>
      <c r="BE97" s="209">
        <f>COUNTIF(AE97:BB97,"1")</f>
        <v>8</v>
      </c>
      <c r="BF97" s="210">
        <f t="shared" ref="BF97" si="91">BE97/(BC97+BE97+BG97+BI97)</f>
        <v>0.33333333333333331</v>
      </c>
      <c r="BG97" s="209">
        <f>COUNTIF(AE97:BB97,"0")</f>
        <v>0</v>
      </c>
      <c r="BH97" s="210">
        <f t="shared" ref="BH97" si="92">BG97/(BC97+BE97+BG97+BI97)</f>
        <v>0</v>
      </c>
      <c r="BI97" s="209">
        <f>COUNTIF(AE97:BB97,"KĐG")</f>
        <v>0</v>
      </c>
      <c r="BJ97" s="210">
        <f t="shared" ref="BJ97" si="93">BI97/(BC97+BE97+BG97+BI97)</f>
        <v>0</v>
      </c>
      <c r="BK97" s="211">
        <f t="shared" ref="BK97" si="94">(((BC97*2)+(BE97*1)+(BG97*0)))/(BC97+BE97+BG97)</f>
        <v>1.6666666666666667</v>
      </c>
      <c r="BL97" s="212" t="str">
        <f t="shared" ref="BL97" si="95">IF(BJ97&gt;=50%,"KĐG",IF(BK97&gt;=1.6,"ĐMT",IF(BK97&gt;=1,"CCG","CĐ")))</f>
        <v>ĐMT</v>
      </c>
      <c r="BM97" s="33"/>
      <c r="BN97" s="33"/>
      <c r="BO97" s="33"/>
      <c r="BP97" s="33"/>
      <c r="BQ97" s="33"/>
      <c r="BR97" s="33"/>
      <c r="BS97" s="33"/>
      <c r="BT97" s="33"/>
      <c r="BU97" s="33"/>
      <c r="BV97" s="33"/>
      <c r="BW97" s="60"/>
      <c r="BX97" s="60"/>
      <c r="BY97" s="60"/>
      <c r="BZ97" s="60"/>
      <c r="CA97" s="60"/>
      <c r="CB97" s="60"/>
      <c r="CC97" s="60"/>
      <c r="CD97" s="60"/>
      <c r="CE97" s="60"/>
      <c r="CF97" s="60"/>
      <c r="CG97" s="60"/>
      <c r="CH97" s="60"/>
      <c r="CI97" s="60"/>
      <c r="CJ97" s="60"/>
      <c r="CK97" s="60"/>
      <c r="CL97" s="60"/>
      <c r="CM97" s="60"/>
      <c r="CN97" s="60"/>
      <c r="CO97" s="60"/>
      <c r="CP97" s="60"/>
      <c r="CQ97" s="60"/>
      <c r="CR97" s="60"/>
      <c r="CS97" s="60"/>
      <c r="CT97" s="313"/>
      <c r="CU97" s="313"/>
      <c r="CV97" s="313"/>
      <c r="CW97" s="313"/>
      <c r="CX97" s="313"/>
      <c r="CY97" s="313"/>
      <c r="CZ97" s="313"/>
      <c r="DA97" s="313"/>
      <c r="DB97" s="424"/>
      <c r="DC97" s="424"/>
      <c r="DD97" s="424"/>
      <c r="DE97" s="313"/>
      <c r="DF97" s="313"/>
      <c r="DG97" s="313"/>
      <c r="DH97" s="313"/>
      <c r="DI97" s="313"/>
      <c r="DJ97" s="60"/>
      <c r="DK97" s="60"/>
      <c r="DL97" s="60">
        <f t="shared" si="53"/>
        <v>1</v>
      </c>
      <c r="DM97" s="168"/>
    </row>
    <row r="98" spans="1:117" s="231" customFormat="1" ht="63.75" hidden="1" customHeight="1">
      <c r="A98" s="461"/>
      <c r="B98" s="414">
        <v>44</v>
      </c>
      <c r="C98" s="169" t="s">
        <v>270</v>
      </c>
      <c r="D98" s="170" t="s">
        <v>2</v>
      </c>
      <c r="E98" s="29" t="s">
        <v>271</v>
      </c>
      <c r="F98" s="55" t="s">
        <v>2</v>
      </c>
      <c r="G98" s="170"/>
      <c r="H98" s="184" t="s">
        <v>272</v>
      </c>
      <c r="I98" s="174" t="s">
        <v>1250</v>
      </c>
      <c r="J98" s="256"/>
      <c r="K98" s="256" t="s">
        <v>128</v>
      </c>
      <c r="L98" s="256" t="s">
        <v>115</v>
      </c>
      <c r="M98" s="126" t="s">
        <v>78</v>
      </c>
      <c r="N98" s="123" t="s">
        <v>171</v>
      </c>
      <c r="O98" s="461"/>
      <c r="P98" s="60"/>
      <c r="Q98" s="60"/>
      <c r="R98" s="256" t="s">
        <v>28</v>
      </c>
      <c r="S98" s="60"/>
      <c r="T98" s="60"/>
      <c r="U98" s="60"/>
      <c r="V98" s="60"/>
      <c r="W98" s="60"/>
      <c r="X98" s="60"/>
      <c r="Y98" s="60"/>
      <c r="Z98" s="60"/>
      <c r="AA98" s="60"/>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181" t="s">
        <v>660</v>
      </c>
      <c r="BN98" s="181" t="s">
        <v>660</v>
      </c>
      <c r="BO98" s="181" t="s">
        <v>660</v>
      </c>
      <c r="BP98" s="181" t="s">
        <v>660</v>
      </c>
      <c r="BQ98" s="320">
        <v>2</v>
      </c>
      <c r="BR98" s="320">
        <v>2</v>
      </c>
      <c r="BS98" s="320">
        <v>2</v>
      </c>
      <c r="BT98" s="320">
        <v>2</v>
      </c>
      <c r="BU98" s="320">
        <v>2</v>
      </c>
      <c r="BV98" s="320">
        <v>2</v>
      </c>
      <c r="BW98" s="320">
        <v>1</v>
      </c>
      <c r="BX98" s="320">
        <v>1</v>
      </c>
      <c r="BY98" s="320">
        <v>2</v>
      </c>
      <c r="BZ98" s="320">
        <v>2</v>
      </c>
      <c r="CA98" s="320">
        <v>2</v>
      </c>
      <c r="CB98" s="320">
        <v>2</v>
      </c>
      <c r="CC98" s="320">
        <v>1</v>
      </c>
      <c r="CD98" s="320">
        <v>2</v>
      </c>
      <c r="CE98" s="320">
        <v>1</v>
      </c>
      <c r="CF98" s="320">
        <v>2</v>
      </c>
      <c r="CG98" s="320">
        <v>2</v>
      </c>
      <c r="CH98" s="320">
        <v>2</v>
      </c>
      <c r="CI98" s="320">
        <v>2</v>
      </c>
      <c r="CJ98" s="320">
        <v>2</v>
      </c>
      <c r="CK98" s="320">
        <v>1</v>
      </c>
      <c r="CL98" s="348">
        <f>COUNTIF(BQ98:CK98,"2")</f>
        <v>16</v>
      </c>
      <c r="CM98" s="349">
        <f t="shared" ref="CM98" si="96">CL98/(CL98+CN98+CP98+CR98)</f>
        <v>0.76190476190476186</v>
      </c>
      <c r="CN98" s="348">
        <f>COUNTIF(BQ98:CK98,"1")</f>
        <v>5</v>
      </c>
      <c r="CO98" s="349">
        <f t="shared" ref="CO98" si="97">CN98/(CL98+CN98+CP98+CR98)</f>
        <v>0.23809523809523808</v>
      </c>
      <c r="CP98" s="348">
        <f>COUNTIF(BQ98:CK98,"0")</f>
        <v>0</v>
      </c>
      <c r="CQ98" s="349">
        <f t="shared" ref="CQ98" si="98">CP98/(CL98+CN98+CP98+CR98)</f>
        <v>0</v>
      </c>
      <c r="CR98" s="348">
        <f>COUNTIF(BQ98:CK98,"KĐG")</f>
        <v>0</v>
      </c>
      <c r="CS98" s="349">
        <f t="shared" ref="CS98" si="99">CR98/(CL98+CN98+CP98+CR98)</f>
        <v>0</v>
      </c>
      <c r="CT98" s="350">
        <f t="shared" ref="CT98" si="100">(((CL98*2)+(CN98*1)+(CP98*0)))/(CL98+CN98+CP98)</f>
        <v>1.7619047619047619</v>
      </c>
      <c r="CU98" s="351" t="str">
        <f t="shared" ref="CU98" si="101">IF(CS98&gt;=50%,"KĐG",IF(CT98&gt;=1.6,"ĐMT",IF(CT98&gt;=1,"CCG","CĐ")))</f>
        <v>ĐMT</v>
      </c>
      <c r="CV98" s="313"/>
      <c r="CW98" s="313"/>
      <c r="CX98" s="313"/>
      <c r="CY98" s="313"/>
      <c r="CZ98" s="313"/>
      <c r="DA98" s="313"/>
      <c r="DB98" s="424"/>
      <c r="DC98" s="424"/>
      <c r="DD98" s="424"/>
      <c r="DE98" s="313"/>
      <c r="DF98" s="313"/>
      <c r="DG98" s="313"/>
      <c r="DH98" s="313"/>
      <c r="DI98" s="313"/>
      <c r="DJ98" s="60"/>
      <c r="DK98" s="60"/>
      <c r="DL98" s="60">
        <f t="shared" si="53"/>
        <v>1</v>
      </c>
      <c r="DM98" s="261"/>
    </row>
    <row r="99" spans="1:117" s="231" customFormat="1" ht="79.5" customHeight="1">
      <c r="A99" s="461"/>
      <c r="B99" s="414">
        <v>44</v>
      </c>
      <c r="C99" s="169" t="s">
        <v>270</v>
      </c>
      <c r="D99" s="377" t="s">
        <v>2</v>
      </c>
      <c r="E99" s="169" t="s">
        <v>271</v>
      </c>
      <c r="F99" s="170" t="s">
        <v>2</v>
      </c>
      <c r="G99" s="377"/>
      <c r="H99" s="184" t="s">
        <v>272</v>
      </c>
      <c r="I99" s="174" t="s">
        <v>1331</v>
      </c>
      <c r="J99" s="364"/>
      <c r="K99" s="364" t="s">
        <v>128</v>
      </c>
      <c r="L99" s="364" t="s">
        <v>115</v>
      </c>
      <c r="M99" s="126" t="s">
        <v>78</v>
      </c>
      <c r="N99" s="123" t="s">
        <v>171</v>
      </c>
      <c r="O99" s="461"/>
      <c r="P99" s="60"/>
      <c r="Q99" s="60"/>
      <c r="R99" s="60"/>
      <c r="S99" s="364" t="s">
        <v>28</v>
      </c>
      <c r="T99" s="60"/>
      <c r="U99" s="60"/>
      <c r="V99" s="60"/>
      <c r="W99" s="60"/>
      <c r="X99" s="60"/>
      <c r="Y99" s="60"/>
      <c r="Z99" s="60"/>
      <c r="AA99" s="60"/>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60"/>
      <c r="BX99" s="60"/>
      <c r="BY99" s="60"/>
      <c r="BZ99" s="60"/>
      <c r="CA99" s="60"/>
      <c r="CB99" s="60"/>
      <c r="CC99" s="60"/>
      <c r="CD99" s="60"/>
      <c r="CE99" s="60"/>
      <c r="CF99" s="60"/>
      <c r="CG99" s="60"/>
      <c r="CH99" s="60"/>
      <c r="CI99" s="60"/>
      <c r="CJ99" s="60"/>
      <c r="CK99" s="60"/>
      <c r="CL99" s="60"/>
      <c r="CM99" s="60"/>
      <c r="CN99" s="60"/>
      <c r="CO99" s="60"/>
      <c r="CP99" s="60"/>
      <c r="CQ99" s="60"/>
      <c r="CR99" s="60"/>
      <c r="CS99" s="60"/>
      <c r="CT99" s="313"/>
      <c r="CU99" s="313"/>
      <c r="CV99" s="388" t="s">
        <v>660</v>
      </c>
      <c r="CW99" s="388" t="s">
        <v>660</v>
      </c>
      <c r="CX99" s="388" t="s">
        <v>660</v>
      </c>
      <c r="CY99" s="313"/>
      <c r="CZ99" s="313"/>
      <c r="DA99" s="313"/>
      <c r="DB99" s="424"/>
      <c r="DC99" s="424"/>
      <c r="DD99" s="424"/>
      <c r="DE99" s="313"/>
      <c r="DF99" s="313"/>
      <c r="DG99" s="313"/>
      <c r="DH99" s="313"/>
      <c r="DI99" s="313"/>
      <c r="DJ99" s="60"/>
      <c r="DK99" s="60"/>
      <c r="DL99" s="60">
        <f t="shared" si="53"/>
        <v>1</v>
      </c>
      <c r="DM99" s="353"/>
    </row>
    <row r="100" spans="1:117" s="57" customFormat="1" ht="78" hidden="1" customHeight="1">
      <c r="A100" s="461"/>
      <c r="B100" s="414">
        <v>44</v>
      </c>
      <c r="C100" s="29" t="s">
        <v>270</v>
      </c>
      <c r="D100" s="55" t="s">
        <v>2</v>
      </c>
      <c r="E100" s="29" t="s">
        <v>271</v>
      </c>
      <c r="F100" s="55" t="s">
        <v>2</v>
      </c>
      <c r="G100" s="55"/>
      <c r="H100" s="62" t="s">
        <v>272</v>
      </c>
      <c r="I100" s="41" t="s">
        <v>1067</v>
      </c>
      <c r="J100" s="60"/>
      <c r="K100" s="125" t="s">
        <v>128</v>
      </c>
      <c r="L100" s="125" t="s">
        <v>115</v>
      </c>
      <c r="M100" s="126" t="s">
        <v>78</v>
      </c>
      <c r="N100" s="123" t="s">
        <v>171</v>
      </c>
      <c r="O100" s="461"/>
      <c r="P100" s="60"/>
      <c r="Q100" s="60"/>
      <c r="R100" s="60"/>
      <c r="S100" s="60"/>
      <c r="T100" s="60" t="s">
        <v>28</v>
      </c>
      <c r="U100" s="60"/>
      <c r="V100" s="60"/>
      <c r="W100" s="60"/>
      <c r="X100" s="60"/>
      <c r="Y100" s="60"/>
      <c r="Z100" s="60"/>
      <c r="AA100" s="60"/>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60"/>
      <c r="BX100" s="60"/>
      <c r="BY100" s="60"/>
      <c r="BZ100" s="60"/>
      <c r="CA100" s="60"/>
      <c r="CB100" s="60"/>
      <c r="CC100" s="60"/>
      <c r="CD100" s="60"/>
      <c r="CE100" s="60"/>
      <c r="CF100" s="60"/>
      <c r="CG100" s="60"/>
      <c r="CH100" s="60"/>
      <c r="CI100" s="60"/>
      <c r="CJ100" s="60"/>
      <c r="CK100" s="60"/>
      <c r="CL100" s="60"/>
      <c r="CM100" s="60"/>
      <c r="CN100" s="60"/>
      <c r="CO100" s="60"/>
      <c r="CP100" s="60"/>
      <c r="CQ100" s="60"/>
      <c r="CR100" s="60"/>
      <c r="CS100" s="60"/>
      <c r="CT100" s="313"/>
      <c r="CU100" s="313"/>
      <c r="CV100" s="313"/>
      <c r="CW100" s="313"/>
      <c r="CX100" s="313"/>
      <c r="CY100" s="313"/>
      <c r="CZ100" s="313"/>
      <c r="DA100" s="313"/>
      <c r="DB100" s="424"/>
      <c r="DC100" s="424"/>
      <c r="DD100" s="424"/>
      <c r="DE100" s="313"/>
      <c r="DF100" s="313"/>
      <c r="DG100" s="313"/>
      <c r="DH100" s="313"/>
      <c r="DI100" s="313"/>
      <c r="DJ100" s="60"/>
      <c r="DK100" s="60"/>
      <c r="DL100" s="60">
        <f t="shared" si="53"/>
        <v>1</v>
      </c>
      <c r="DM100" s="56"/>
    </row>
    <row r="101" spans="1:117" s="57" customFormat="1" ht="78" hidden="1" customHeight="1">
      <c r="A101" s="461"/>
      <c r="B101" s="414">
        <v>44</v>
      </c>
      <c r="C101" s="29" t="s">
        <v>270</v>
      </c>
      <c r="D101" s="55" t="s">
        <v>2</v>
      </c>
      <c r="E101" s="29" t="s">
        <v>271</v>
      </c>
      <c r="F101" s="55" t="s">
        <v>2</v>
      </c>
      <c r="G101" s="55"/>
      <c r="H101" s="62" t="s">
        <v>272</v>
      </c>
      <c r="I101" s="41" t="s">
        <v>1068</v>
      </c>
      <c r="J101" s="60"/>
      <c r="K101" s="125" t="s">
        <v>128</v>
      </c>
      <c r="L101" s="125" t="s">
        <v>115</v>
      </c>
      <c r="M101" s="126" t="s">
        <v>78</v>
      </c>
      <c r="N101" s="123" t="s">
        <v>171</v>
      </c>
      <c r="O101" s="461"/>
      <c r="P101" s="60"/>
      <c r="Q101" s="60"/>
      <c r="R101" s="60"/>
      <c r="S101" s="60"/>
      <c r="T101" s="60"/>
      <c r="U101" s="60" t="s">
        <v>28</v>
      </c>
      <c r="V101" s="60"/>
      <c r="W101" s="60"/>
      <c r="X101" s="60"/>
      <c r="Y101" s="60"/>
      <c r="Z101" s="60"/>
      <c r="AA101" s="60"/>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60"/>
      <c r="BX101" s="60"/>
      <c r="BY101" s="60"/>
      <c r="BZ101" s="60"/>
      <c r="CA101" s="60"/>
      <c r="CB101" s="60"/>
      <c r="CC101" s="60"/>
      <c r="CD101" s="60"/>
      <c r="CE101" s="60"/>
      <c r="CF101" s="60"/>
      <c r="CG101" s="60"/>
      <c r="CH101" s="60"/>
      <c r="CI101" s="60"/>
      <c r="CJ101" s="60"/>
      <c r="CK101" s="60"/>
      <c r="CL101" s="60"/>
      <c r="CM101" s="60"/>
      <c r="CN101" s="60"/>
      <c r="CO101" s="60"/>
      <c r="CP101" s="60"/>
      <c r="CQ101" s="60"/>
      <c r="CR101" s="60"/>
      <c r="CS101" s="60"/>
      <c r="CT101" s="313"/>
      <c r="CU101" s="313"/>
      <c r="CV101" s="313"/>
      <c r="CW101" s="313"/>
      <c r="CX101" s="313"/>
      <c r="CY101" s="313"/>
      <c r="CZ101" s="313"/>
      <c r="DA101" s="313"/>
      <c r="DB101" s="424"/>
      <c r="DC101" s="424"/>
      <c r="DD101" s="424"/>
      <c r="DE101" s="313"/>
      <c r="DF101" s="313"/>
      <c r="DG101" s="313"/>
      <c r="DH101" s="313"/>
      <c r="DI101" s="313"/>
      <c r="DJ101" s="60"/>
      <c r="DK101" s="60"/>
      <c r="DL101" s="60">
        <f t="shared" si="53"/>
        <v>1</v>
      </c>
      <c r="DM101" s="56"/>
    </row>
    <row r="102" spans="1:117" s="57" customFormat="1" ht="78" hidden="1" customHeight="1">
      <c r="A102" s="461"/>
      <c r="B102" s="414">
        <v>44</v>
      </c>
      <c r="C102" s="29" t="s">
        <v>270</v>
      </c>
      <c r="D102" s="55" t="s">
        <v>2</v>
      </c>
      <c r="E102" s="29" t="s">
        <v>271</v>
      </c>
      <c r="F102" s="55" t="s">
        <v>2</v>
      </c>
      <c r="G102" s="55"/>
      <c r="H102" s="62" t="s">
        <v>272</v>
      </c>
      <c r="I102" s="41" t="s">
        <v>1069</v>
      </c>
      <c r="J102" s="60"/>
      <c r="K102" s="125" t="s">
        <v>128</v>
      </c>
      <c r="L102" s="125" t="s">
        <v>115</v>
      </c>
      <c r="M102" s="126" t="s">
        <v>78</v>
      </c>
      <c r="N102" s="123" t="s">
        <v>171</v>
      </c>
      <c r="O102" s="461"/>
      <c r="P102" s="60"/>
      <c r="Q102" s="60"/>
      <c r="R102" s="60"/>
      <c r="S102" s="60"/>
      <c r="T102" s="60"/>
      <c r="U102" s="60"/>
      <c r="V102" s="60"/>
      <c r="W102" s="60" t="s">
        <v>28</v>
      </c>
      <c r="X102" s="60"/>
      <c r="Y102" s="60"/>
      <c r="Z102" s="60"/>
      <c r="AA102" s="60"/>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60"/>
      <c r="BX102" s="60"/>
      <c r="BY102" s="60"/>
      <c r="BZ102" s="60"/>
      <c r="CA102" s="60"/>
      <c r="CB102" s="60"/>
      <c r="CC102" s="60"/>
      <c r="CD102" s="60"/>
      <c r="CE102" s="60"/>
      <c r="CF102" s="60"/>
      <c r="CG102" s="60"/>
      <c r="CH102" s="60"/>
      <c r="CI102" s="60"/>
      <c r="CJ102" s="60"/>
      <c r="CK102" s="60"/>
      <c r="CL102" s="60"/>
      <c r="CM102" s="60"/>
      <c r="CN102" s="60"/>
      <c r="CO102" s="60"/>
      <c r="CP102" s="60"/>
      <c r="CQ102" s="60"/>
      <c r="CR102" s="60"/>
      <c r="CS102" s="60"/>
      <c r="CT102" s="313"/>
      <c r="CU102" s="313"/>
      <c r="CV102" s="313"/>
      <c r="CW102" s="313"/>
      <c r="CX102" s="313"/>
      <c r="CY102" s="313"/>
      <c r="CZ102" s="313"/>
      <c r="DA102" s="313"/>
      <c r="DB102" s="424"/>
      <c r="DC102" s="424"/>
      <c r="DD102" s="424"/>
      <c r="DE102" s="313"/>
      <c r="DF102" s="313"/>
      <c r="DG102" s="313"/>
      <c r="DH102" s="313"/>
      <c r="DI102" s="313"/>
      <c r="DJ102" s="60"/>
      <c r="DK102" s="60"/>
      <c r="DL102" s="60">
        <f t="shared" si="53"/>
        <v>1</v>
      </c>
      <c r="DM102" s="56"/>
    </row>
    <row r="103" spans="1:117" s="1" customFormat="1" ht="75" hidden="1" customHeight="1">
      <c r="A103" s="462"/>
      <c r="B103" s="414">
        <v>44</v>
      </c>
      <c r="C103" s="29" t="s">
        <v>270</v>
      </c>
      <c r="D103" s="5" t="s">
        <v>2</v>
      </c>
      <c r="E103" s="29" t="s">
        <v>271</v>
      </c>
      <c r="F103" s="5" t="s">
        <v>2</v>
      </c>
      <c r="G103" s="5"/>
      <c r="H103" s="30" t="s">
        <v>272</v>
      </c>
      <c r="I103" s="41" t="s">
        <v>1070</v>
      </c>
      <c r="J103" s="6"/>
      <c r="K103" s="125" t="s">
        <v>128</v>
      </c>
      <c r="L103" s="125" t="s">
        <v>115</v>
      </c>
      <c r="M103" s="126" t="s">
        <v>78</v>
      </c>
      <c r="N103" s="123" t="s">
        <v>171</v>
      </c>
      <c r="O103" s="462"/>
      <c r="P103" s="6"/>
      <c r="Q103" s="6"/>
      <c r="R103" s="6"/>
      <c r="S103" s="6"/>
      <c r="T103" s="6"/>
      <c r="U103" s="6"/>
      <c r="V103" s="6"/>
      <c r="W103" s="6"/>
      <c r="X103" s="6"/>
      <c r="Y103" s="60"/>
      <c r="Z103" s="60"/>
      <c r="AA103" s="6" t="s">
        <v>28</v>
      </c>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313"/>
      <c r="CU103" s="313"/>
      <c r="CV103" s="313"/>
      <c r="CW103" s="313"/>
      <c r="CX103" s="313"/>
      <c r="CY103" s="313"/>
      <c r="CZ103" s="313"/>
      <c r="DA103" s="313"/>
      <c r="DB103" s="424"/>
      <c r="DC103" s="424"/>
      <c r="DD103" s="424"/>
      <c r="DE103" s="313"/>
      <c r="DF103" s="313"/>
      <c r="DG103" s="313"/>
      <c r="DH103" s="313"/>
      <c r="DI103" s="313"/>
      <c r="DJ103" s="6"/>
      <c r="DK103" s="6"/>
      <c r="DL103" s="6">
        <f t="shared" si="53"/>
        <v>1</v>
      </c>
      <c r="DM103" s="4"/>
    </row>
    <row r="104" spans="1:117" ht="46.5" customHeight="1">
      <c r="A104" s="478">
        <v>134</v>
      </c>
      <c r="B104" s="414">
        <v>45</v>
      </c>
      <c r="C104" s="169" t="s">
        <v>273</v>
      </c>
      <c r="D104" s="169" t="s">
        <v>2</v>
      </c>
      <c r="E104" s="184" t="s">
        <v>274</v>
      </c>
      <c r="F104" s="480" t="s">
        <v>2</v>
      </c>
      <c r="G104" s="377"/>
      <c r="H104" s="184" t="s">
        <v>275</v>
      </c>
      <c r="I104" s="174" t="s">
        <v>1325</v>
      </c>
      <c r="J104" s="364"/>
      <c r="K104" s="364" t="s">
        <v>127</v>
      </c>
      <c r="L104" s="364" t="s">
        <v>115</v>
      </c>
      <c r="M104" s="97" t="s">
        <v>78</v>
      </c>
      <c r="N104" s="96" t="s">
        <v>171</v>
      </c>
      <c r="O104" s="478" t="s">
        <v>28</v>
      </c>
      <c r="P104" s="99"/>
      <c r="Q104" s="99"/>
      <c r="R104" s="99"/>
      <c r="S104" s="364" t="s">
        <v>28</v>
      </c>
      <c r="T104" s="99"/>
      <c r="U104" s="99"/>
      <c r="V104" s="99"/>
      <c r="W104" s="99"/>
      <c r="X104" s="99"/>
      <c r="Y104" s="99"/>
      <c r="Z104" s="99"/>
      <c r="AA104" s="99"/>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99"/>
      <c r="BX104" s="99"/>
      <c r="BY104" s="99"/>
      <c r="BZ104" s="99"/>
      <c r="CA104" s="99"/>
      <c r="CB104" s="99"/>
      <c r="CC104" s="99"/>
      <c r="CD104" s="99"/>
      <c r="CE104" s="99"/>
      <c r="CF104" s="99"/>
      <c r="CG104" s="99"/>
      <c r="CH104" s="99"/>
      <c r="CI104" s="99"/>
      <c r="CJ104" s="99"/>
      <c r="CK104" s="99"/>
      <c r="CL104" s="99"/>
      <c r="CM104" s="99"/>
      <c r="CN104" s="99"/>
      <c r="CO104" s="99"/>
      <c r="CP104" s="99"/>
      <c r="CQ104" s="99"/>
      <c r="CR104" s="99"/>
      <c r="CS104" s="99"/>
      <c r="CT104" s="313"/>
      <c r="CU104" s="313"/>
      <c r="CV104" s="388" t="s">
        <v>665</v>
      </c>
      <c r="CW104" s="388" t="s">
        <v>665</v>
      </c>
      <c r="CX104" s="388" t="s">
        <v>665</v>
      </c>
      <c r="CY104" s="313"/>
      <c r="CZ104" s="313"/>
      <c r="DA104" s="313"/>
      <c r="DB104" s="424"/>
      <c r="DC104" s="424"/>
      <c r="DD104" s="424"/>
      <c r="DE104" s="313"/>
      <c r="DF104" s="313"/>
      <c r="DG104" s="313"/>
      <c r="DH104" s="313"/>
      <c r="DI104" s="313"/>
      <c r="DJ104" s="99"/>
      <c r="DK104" s="99"/>
      <c r="DL104" s="99">
        <f t="shared" si="53"/>
        <v>1</v>
      </c>
      <c r="DM104" s="353"/>
    </row>
    <row r="105" spans="1:117" s="10" customFormat="1" ht="39" hidden="1" customHeight="1">
      <c r="A105" s="478"/>
      <c r="B105" s="414">
        <v>45</v>
      </c>
      <c r="C105" s="29" t="s">
        <v>273</v>
      </c>
      <c r="D105" s="29" t="s">
        <v>2</v>
      </c>
      <c r="E105" s="100" t="s">
        <v>276</v>
      </c>
      <c r="F105" s="481"/>
      <c r="G105" s="97"/>
      <c r="H105" s="100" t="s">
        <v>275</v>
      </c>
      <c r="I105" s="41" t="s">
        <v>1071</v>
      </c>
      <c r="J105" s="99"/>
      <c r="K105" s="125" t="s">
        <v>127</v>
      </c>
      <c r="L105" s="125" t="s">
        <v>115</v>
      </c>
      <c r="M105" s="126" t="s">
        <v>78</v>
      </c>
      <c r="N105" s="123" t="s">
        <v>171</v>
      </c>
      <c r="O105" s="478"/>
      <c r="P105" s="99"/>
      <c r="Q105" s="99"/>
      <c r="R105" s="99"/>
      <c r="S105" s="99"/>
      <c r="T105" s="99" t="s">
        <v>28</v>
      </c>
      <c r="U105" s="99"/>
      <c r="V105" s="99"/>
      <c r="W105" s="99"/>
      <c r="X105" s="99"/>
      <c r="Y105" s="99"/>
      <c r="Z105" s="99"/>
      <c r="AA105" s="99"/>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99"/>
      <c r="BX105" s="99"/>
      <c r="BY105" s="99"/>
      <c r="BZ105" s="99"/>
      <c r="CA105" s="99"/>
      <c r="CB105" s="99"/>
      <c r="CC105" s="99"/>
      <c r="CD105" s="99"/>
      <c r="CE105" s="99"/>
      <c r="CF105" s="99"/>
      <c r="CG105" s="99"/>
      <c r="CH105" s="99"/>
      <c r="CI105" s="99"/>
      <c r="CJ105" s="99"/>
      <c r="CK105" s="99"/>
      <c r="CL105" s="99"/>
      <c r="CM105" s="99"/>
      <c r="CN105" s="99"/>
      <c r="CO105" s="99"/>
      <c r="CP105" s="99"/>
      <c r="CQ105" s="99"/>
      <c r="CR105" s="99"/>
      <c r="CS105" s="99"/>
      <c r="CT105" s="313"/>
      <c r="CU105" s="313"/>
      <c r="CV105" s="313"/>
      <c r="CW105" s="313"/>
      <c r="CX105" s="313"/>
      <c r="CY105" s="313"/>
      <c r="CZ105" s="313"/>
      <c r="DA105" s="313"/>
      <c r="DB105" s="424"/>
      <c r="DC105" s="424"/>
      <c r="DD105" s="424"/>
      <c r="DE105" s="313"/>
      <c r="DF105" s="313"/>
      <c r="DG105" s="313"/>
      <c r="DH105" s="313"/>
      <c r="DI105" s="313"/>
      <c r="DJ105" s="99"/>
      <c r="DK105" s="99"/>
      <c r="DL105" s="99">
        <f t="shared" si="53"/>
        <v>1</v>
      </c>
      <c r="DM105" s="96"/>
    </row>
    <row r="106" spans="1:117" s="10" customFormat="1" ht="79.5" hidden="1" customHeight="1">
      <c r="A106" s="460">
        <v>137</v>
      </c>
      <c r="B106" s="400">
        <v>46</v>
      </c>
      <c r="C106" s="29" t="s">
        <v>65</v>
      </c>
      <c r="D106" s="97" t="s">
        <v>3</v>
      </c>
      <c r="E106" s="100" t="s">
        <v>277</v>
      </c>
      <c r="F106" s="97" t="s">
        <v>3</v>
      </c>
      <c r="G106" s="97"/>
      <c r="H106" s="100" t="s">
        <v>278</v>
      </c>
      <c r="I106" s="41" t="s">
        <v>853</v>
      </c>
      <c r="J106" s="99"/>
      <c r="K106" s="125" t="s">
        <v>127</v>
      </c>
      <c r="L106" s="125" t="s">
        <v>115</v>
      </c>
      <c r="M106" s="126" t="s">
        <v>78</v>
      </c>
      <c r="N106" s="123" t="s">
        <v>171</v>
      </c>
      <c r="O106" s="478" t="s">
        <v>28</v>
      </c>
      <c r="P106" s="99"/>
      <c r="Q106" s="99"/>
      <c r="R106" s="99"/>
      <c r="S106" s="99"/>
      <c r="T106" s="99"/>
      <c r="U106" s="99" t="s">
        <v>28</v>
      </c>
      <c r="V106" s="99"/>
      <c r="W106" s="99"/>
      <c r="X106" s="99"/>
      <c r="Y106" s="99"/>
      <c r="Z106" s="99"/>
      <c r="AA106" s="99"/>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99"/>
      <c r="BX106" s="99"/>
      <c r="BY106" s="99"/>
      <c r="BZ106" s="99"/>
      <c r="CA106" s="99"/>
      <c r="CB106" s="99"/>
      <c r="CC106" s="99"/>
      <c r="CD106" s="99"/>
      <c r="CE106" s="99"/>
      <c r="CF106" s="99"/>
      <c r="CG106" s="99"/>
      <c r="CH106" s="99"/>
      <c r="CI106" s="99"/>
      <c r="CJ106" s="99"/>
      <c r="CK106" s="99"/>
      <c r="CL106" s="99"/>
      <c r="CM106" s="99"/>
      <c r="CN106" s="99"/>
      <c r="CO106" s="99"/>
      <c r="CP106" s="99"/>
      <c r="CQ106" s="99"/>
      <c r="CR106" s="99"/>
      <c r="CS106" s="99"/>
      <c r="CT106" s="313"/>
      <c r="CU106" s="313"/>
      <c r="CV106" s="313"/>
      <c r="CW106" s="313"/>
      <c r="CX106" s="313"/>
      <c r="CY106" s="313"/>
      <c r="CZ106" s="313"/>
      <c r="DA106" s="313"/>
      <c r="DB106" s="424"/>
      <c r="DC106" s="424"/>
      <c r="DD106" s="424"/>
      <c r="DE106" s="313"/>
      <c r="DF106" s="313"/>
      <c r="DG106" s="313"/>
      <c r="DH106" s="313"/>
      <c r="DI106" s="313"/>
      <c r="DJ106" s="99"/>
      <c r="DK106" s="99"/>
      <c r="DL106" s="99">
        <f t="shared" si="53"/>
        <v>1</v>
      </c>
      <c r="DM106" s="96"/>
    </row>
    <row r="107" spans="1:117" s="10" customFormat="1" ht="113.25" hidden="1" customHeight="1">
      <c r="A107" s="462"/>
      <c r="B107" s="400">
        <v>46</v>
      </c>
      <c r="C107" s="29" t="s">
        <v>65</v>
      </c>
      <c r="D107" s="97" t="s">
        <v>3</v>
      </c>
      <c r="E107" s="100" t="s">
        <v>279</v>
      </c>
      <c r="F107" s="97" t="s">
        <v>3</v>
      </c>
      <c r="G107" s="97"/>
      <c r="H107" s="100" t="s">
        <v>278</v>
      </c>
      <c r="I107" s="41" t="s">
        <v>854</v>
      </c>
      <c r="J107" s="99"/>
      <c r="K107" s="125" t="s">
        <v>127</v>
      </c>
      <c r="L107" s="125" t="s">
        <v>115</v>
      </c>
      <c r="M107" s="126" t="s">
        <v>78</v>
      </c>
      <c r="N107" s="123" t="s">
        <v>171</v>
      </c>
      <c r="O107" s="478"/>
      <c r="P107" s="99"/>
      <c r="Q107" s="99"/>
      <c r="R107" s="99"/>
      <c r="S107" s="99"/>
      <c r="T107" s="99"/>
      <c r="U107" s="99"/>
      <c r="V107" s="99" t="s">
        <v>28</v>
      </c>
      <c r="W107" s="99"/>
      <c r="X107" s="99"/>
      <c r="Y107" s="99"/>
      <c r="Z107" s="99"/>
      <c r="AA107" s="99"/>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99"/>
      <c r="BX107" s="99"/>
      <c r="BY107" s="99"/>
      <c r="BZ107" s="99"/>
      <c r="CA107" s="99"/>
      <c r="CB107" s="99"/>
      <c r="CC107" s="99"/>
      <c r="CD107" s="99"/>
      <c r="CE107" s="99"/>
      <c r="CF107" s="99"/>
      <c r="CG107" s="99"/>
      <c r="CH107" s="99"/>
      <c r="CI107" s="99"/>
      <c r="CJ107" s="99"/>
      <c r="CK107" s="99"/>
      <c r="CL107" s="99"/>
      <c r="CM107" s="99"/>
      <c r="CN107" s="99"/>
      <c r="CO107" s="99"/>
      <c r="CP107" s="99"/>
      <c r="CQ107" s="99"/>
      <c r="CR107" s="99"/>
      <c r="CS107" s="99"/>
      <c r="CT107" s="313"/>
      <c r="CU107" s="313"/>
      <c r="CV107" s="313"/>
      <c r="CW107" s="313"/>
      <c r="CX107" s="313"/>
      <c r="CY107" s="313"/>
      <c r="CZ107" s="313"/>
      <c r="DA107" s="313"/>
      <c r="DB107" s="424"/>
      <c r="DC107" s="424"/>
      <c r="DD107" s="424"/>
      <c r="DE107" s="313"/>
      <c r="DF107" s="313"/>
      <c r="DG107" s="313"/>
      <c r="DH107" s="313"/>
      <c r="DI107" s="313"/>
      <c r="DJ107" s="99"/>
      <c r="DK107" s="99"/>
      <c r="DL107" s="99">
        <f t="shared" si="53"/>
        <v>1</v>
      </c>
      <c r="DM107" s="96"/>
    </row>
    <row r="108" spans="1:117" ht="32.25" customHeight="1">
      <c r="A108" s="132"/>
      <c r="B108" s="167"/>
      <c r="C108" s="479" t="s">
        <v>36</v>
      </c>
      <c r="D108" s="479"/>
      <c r="E108" s="479"/>
      <c r="F108" s="170"/>
      <c r="G108" s="172">
        <f>G109+G125+G157+G193</f>
        <v>5</v>
      </c>
      <c r="H108" s="368"/>
      <c r="I108" s="367"/>
      <c r="J108" s="364"/>
      <c r="K108" s="364"/>
      <c r="L108" s="364"/>
      <c r="M108" s="8" t="s">
        <v>82</v>
      </c>
      <c r="N108" s="8" t="s">
        <v>82</v>
      </c>
      <c r="O108" s="9">
        <f>O109+O125+O157+O193</f>
        <v>27</v>
      </c>
      <c r="P108" s="9">
        <f>P109+P125+P157+P193</f>
        <v>43</v>
      </c>
      <c r="Q108" s="172" t="s">
        <v>142</v>
      </c>
      <c r="R108" s="172" t="s">
        <v>142</v>
      </c>
      <c r="S108" s="172" t="s">
        <v>142</v>
      </c>
      <c r="T108" s="9" t="s">
        <v>142</v>
      </c>
      <c r="U108" s="9" t="s">
        <v>142</v>
      </c>
      <c r="V108" s="9" t="s">
        <v>142</v>
      </c>
      <c r="W108" s="9" t="s">
        <v>142</v>
      </c>
      <c r="X108" s="9" t="s">
        <v>142</v>
      </c>
      <c r="Y108" s="9"/>
      <c r="Z108" s="9"/>
      <c r="AA108" s="9" t="s">
        <v>142</v>
      </c>
      <c r="AB108" s="181"/>
      <c r="AC108" s="181"/>
      <c r="AD108" s="181"/>
      <c r="AE108" s="207"/>
      <c r="AF108" s="207"/>
      <c r="AG108" s="207"/>
      <c r="AH108" s="207"/>
      <c r="AI108" s="207"/>
      <c r="AJ108" s="207"/>
      <c r="AK108" s="207"/>
      <c r="AL108" s="207"/>
      <c r="AM108" s="207"/>
      <c r="AN108" s="207"/>
      <c r="AO108" s="207"/>
      <c r="AP108" s="207"/>
      <c r="AQ108" s="207"/>
      <c r="AR108" s="207"/>
      <c r="AS108" s="207"/>
      <c r="AT108" s="207"/>
      <c r="AU108" s="207"/>
      <c r="AV108" s="207"/>
      <c r="AW108" s="207"/>
      <c r="AX108" s="207"/>
      <c r="AY108" s="207"/>
      <c r="AZ108" s="207"/>
      <c r="BA108" s="207"/>
      <c r="BB108" s="207"/>
      <c r="BC108" s="209"/>
      <c r="BD108" s="210"/>
      <c r="BE108" s="209"/>
      <c r="BF108" s="210"/>
      <c r="BG108" s="209"/>
      <c r="BH108" s="210"/>
      <c r="BI108" s="209"/>
      <c r="BJ108" s="210"/>
      <c r="BK108" s="211"/>
      <c r="BL108" s="212"/>
      <c r="BM108" s="181"/>
      <c r="BN108" s="181"/>
      <c r="BO108" s="181"/>
      <c r="BP108" s="181"/>
      <c r="BQ108" s="33"/>
      <c r="BR108" s="33"/>
      <c r="BS108" s="33"/>
      <c r="BT108" s="33"/>
      <c r="BU108" s="33"/>
      <c r="BV108" s="33"/>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391"/>
      <c r="CW108" s="391"/>
      <c r="CX108" s="391"/>
      <c r="CY108" s="9"/>
      <c r="CZ108" s="9"/>
      <c r="DA108" s="9"/>
      <c r="DB108" s="9"/>
      <c r="DC108" s="9"/>
      <c r="DD108" s="9"/>
      <c r="DE108" s="9"/>
      <c r="DF108" s="9"/>
      <c r="DG108" s="9"/>
      <c r="DH108" s="9"/>
      <c r="DI108" s="9"/>
      <c r="DJ108" s="9"/>
      <c r="DK108" s="9"/>
      <c r="DL108" s="6"/>
      <c r="DM108" s="173"/>
    </row>
    <row r="109" spans="1:117" ht="63" customHeight="1">
      <c r="A109" s="132"/>
      <c r="B109" s="167"/>
      <c r="C109" s="479" t="s">
        <v>37</v>
      </c>
      <c r="D109" s="479"/>
      <c r="E109" s="479"/>
      <c r="F109" s="170"/>
      <c r="G109" s="172">
        <f>COUNTIF(G113:G124,"x")</f>
        <v>1</v>
      </c>
      <c r="H109" s="368"/>
      <c r="I109" s="367"/>
      <c r="J109" s="364"/>
      <c r="K109" s="364"/>
      <c r="L109" s="364"/>
      <c r="M109" s="8" t="s">
        <v>82</v>
      </c>
      <c r="N109" s="8" t="s">
        <v>82</v>
      </c>
      <c r="O109" s="9">
        <f>COUNTIF(O110:O124,"x")</f>
        <v>5</v>
      </c>
      <c r="P109" s="9">
        <f>SUM(P113:P124)</f>
        <v>35</v>
      </c>
      <c r="Q109" s="172" t="s">
        <v>142</v>
      </c>
      <c r="R109" s="172" t="s">
        <v>142</v>
      </c>
      <c r="S109" s="172" t="s">
        <v>142</v>
      </c>
      <c r="T109" s="9" t="s">
        <v>142</v>
      </c>
      <c r="U109" s="9" t="s">
        <v>142</v>
      </c>
      <c r="V109" s="9" t="s">
        <v>142</v>
      </c>
      <c r="W109" s="9" t="s">
        <v>142</v>
      </c>
      <c r="X109" s="9" t="s">
        <v>142</v>
      </c>
      <c r="Y109" s="9"/>
      <c r="Z109" s="9"/>
      <c r="AA109" s="9" t="s">
        <v>142</v>
      </c>
      <c r="AB109" s="181"/>
      <c r="AC109" s="181"/>
      <c r="AD109" s="181"/>
      <c r="AE109" s="207"/>
      <c r="AF109" s="207"/>
      <c r="AG109" s="207"/>
      <c r="AH109" s="207"/>
      <c r="AI109" s="207"/>
      <c r="AJ109" s="207"/>
      <c r="AK109" s="207"/>
      <c r="AL109" s="207"/>
      <c r="AM109" s="207"/>
      <c r="AN109" s="207"/>
      <c r="AO109" s="207"/>
      <c r="AP109" s="207"/>
      <c r="AQ109" s="207"/>
      <c r="AR109" s="207"/>
      <c r="AS109" s="207"/>
      <c r="AT109" s="207"/>
      <c r="AU109" s="207"/>
      <c r="AV109" s="207"/>
      <c r="AW109" s="207"/>
      <c r="AX109" s="207"/>
      <c r="AY109" s="207"/>
      <c r="AZ109" s="207"/>
      <c r="BA109" s="207"/>
      <c r="BB109" s="207"/>
      <c r="BC109" s="209"/>
      <c r="BD109" s="210"/>
      <c r="BE109" s="209"/>
      <c r="BF109" s="210"/>
      <c r="BG109" s="209"/>
      <c r="BH109" s="210"/>
      <c r="BI109" s="209"/>
      <c r="BJ109" s="210"/>
      <c r="BK109" s="211"/>
      <c r="BL109" s="212"/>
      <c r="BM109" s="181"/>
      <c r="BN109" s="181"/>
      <c r="BO109" s="181"/>
      <c r="BP109" s="181"/>
      <c r="BQ109" s="33"/>
      <c r="BR109" s="33"/>
      <c r="BS109" s="33"/>
      <c r="BT109" s="33"/>
      <c r="BU109" s="33"/>
      <c r="BV109" s="33"/>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391"/>
      <c r="CW109" s="391"/>
      <c r="CX109" s="391"/>
      <c r="CY109" s="9"/>
      <c r="CZ109" s="9"/>
      <c r="DA109" s="9"/>
      <c r="DB109" s="9"/>
      <c r="DC109" s="9"/>
      <c r="DD109" s="9"/>
      <c r="DE109" s="9"/>
      <c r="DF109" s="9"/>
      <c r="DG109" s="9"/>
      <c r="DH109" s="9"/>
      <c r="DI109" s="9"/>
      <c r="DJ109" s="9"/>
      <c r="DK109" s="9"/>
      <c r="DL109" s="6"/>
      <c r="DM109" s="173"/>
    </row>
    <row r="110" spans="1:117" s="10" customFormat="1" ht="35.25" hidden="1" customHeight="1">
      <c r="A110" s="460">
        <v>140</v>
      </c>
      <c r="B110" s="414">
        <v>47</v>
      </c>
      <c r="C110" s="169" t="s">
        <v>280</v>
      </c>
      <c r="D110" s="170" t="s">
        <v>1</v>
      </c>
      <c r="E110" s="112" t="s">
        <v>281</v>
      </c>
      <c r="F110" s="135" t="s">
        <v>1</v>
      </c>
      <c r="G110" s="170"/>
      <c r="H110" s="184" t="s">
        <v>282</v>
      </c>
      <c r="I110" s="188" t="s">
        <v>1072</v>
      </c>
      <c r="J110" s="176"/>
      <c r="K110" s="176" t="s">
        <v>128</v>
      </c>
      <c r="L110" s="176" t="s">
        <v>115</v>
      </c>
      <c r="M110" s="126" t="s">
        <v>78</v>
      </c>
      <c r="N110" s="8" t="s">
        <v>171</v>
      </c>
      <c r="O110" s="460" t="s">
        <v>28</v>
      </c>
      <c r="P110" s="9"/>
      <c r="Q110" s="176" t="s">
        <v>28</v>
      </c>
      <c r="R110" s="60"/>
      <c r="S110" s="60"/>
      <c r="T110" s="60"/>
      <c r="U110" s="60"/>
      <c r="V110" s="60"/>
      <c r="W110" s="60"/>
      <c r="X110" s="60"/>
      <c r="Y110" s="60"/>
      <c r="Z110" s="60"/>
      <c r="AA110" s="60"/>
      <c r="AB110" s="181" t="s">
        <v>668</v>
      </c>
      <c r="AC110" s="181"/>
      <c r="AD110" s="181"/>
      <c r="AE110" s="207">
        <v>2</v>
      </c>
      <c r="AF110" s="207">
        <v>2</v>
      </c>
      <c r="AG110" s="207">
        <v>2</v>
      </c>
      <c r="AH110" s="207">
        <v>1</v>
      </c>
      <c r="AI110" s="207">
        <v>2</v>
      </c>
      <c r="AJ110" s="207">
        <v>2</v>
      </c>
      <c r="AK110" s="207">
        <v>1</v>
      </c>
      <c r="AL110" s="207">
        <v>1</v>
      </c>
      <c r="AM110" s="207">
        <v>2</v>
      </c>
      <c r="AN110" s="207">
        <v>1</v>
      </c>
      <c r="AO110" s="207">
        <v>1</v>
      </c>
      <c r="AP110" s="207">
        <v>2</v>
      </c>
      <c r="AQ110" s="207">
        <v>2</v>
      </c>
      <c r="AR110" s="207">
        <v>2</v>
      </c>
      <c r="AS110" s="207">
        <v>1</v>
      </c>
      <c r="AT110" s="207">
        <v>2</v>
      </c>
      <c r="AU110" s="207">
        <v>2</v>
      </c>
      <c r="AV110" s="207">
        <v>1</v>
      </c>
      <c r="AW110" s="207">
        <v>2</v>
      </c>
      <c r="AX110" s="207">
        <v>2</v>
      </c>
      <c r="AY110" s="207">
        <v>1</v>
      </c>
      <c r="AZ110" s="207">
        <v>2</v>
      </c>
      <c r="BA110" s="207">
        <v>2</v>
      </c>
      <c r="BB110" s="207">
        <v>1</v>
      </c>
      <c r="BC110" s="209">
        <f t="shared" ref="BC110" si="102">COUNTIF(AE110:BB110,"2")</f>
        <v>15</v>
      </c>
      <c r="BD110" s="210">
        <f t="shared" ref="BD110" si="103">BC110/(BC110+BE110+BG110+BI110)</f>
        <v>0.625</v>
      </c>
      <c r="BE110" s="209">
        <f>COUNTIF(AE110:BB110,"1")</f>
        <v>9</v>
      </c>
      <c r="BF110" s="210">
        <f t="shared" ref="BF110" si="104">BE110/(BC110+BE110+BG110+BI110)</f>
        <v>0.375</v>
      </c>
      <c r="BG110" s="209">
        <f>COUNTIF(AE110:BB110,"0")</f>
        <v>0</v>
      </c>
      <c r="BH110" s="210">
        <f t="shared" ref="BH110" si="105">BG110/(BC110+BE110+BG110+BI110)</f>
        <v>0</v>
      </c>
      <c r="BI110" s="209">
        <f>COUNTIF(AE110:BB110,"KĐG")</f>
        <v>0</v>
      </c>
      <c r="BJ110" s="210">
        <f t="shared" ref="BJ110" si="106">BI110/(BC110+BE110+BG110+BI110)</f>
        <v>0</v>
      </c>
      <c r="BK110" s="211">
        <f t="shared" ref="BK110" si="107">(((BC110*2)+(BE110*1)+(BG110*0)))/(BC110+BE110+BG110)</f>
        <v>1.625</v>
      </c>
      <c r="BL110" s="212" t="str">
        <f t="shared" ref="BL110" si="108">IF(BJ110&gt;=50%,"KĐG",IF(BK110&gt;=1.6,"ĐMT",IF(BK110&gt;=1,"CCG","CĐ")))</f>
        <v>ĐMT</v>
      </c>
      <c r="BM110" s="33"/>
      <c r="BN110" s="33"/>
      <c r="BO110" s="33"/>
      <c r="BP110" s="33"/>
      <c r="BQ110" s="33"/>
      <c r="BR110" s="33"/>
      <c r="BS110" s="33"/>
      <c r="BT110" s="33"/>
      <c r="BU110" s="33"/>
      <c r="BV110" s="33"/>
      <c r="BW110" s="60"/>
      <c r="BX110" s="60"/>
      <c r="BY110" s="60"/>
      <c r="BZ110" s="60"/>
      <c r="CA110" s="60"/>
      <c r="CB110" s="60"/>
      <c r="CC110" s="60"/>
      <c r="CD110" s="60"/>
      <c r="CE110" s="60"/>
      <c r="CF110" s="60"/>
      <c r="CG110" s="60"/>
      <c r="CH110" s="60"/>
      <c r="CI110" s="60"/>
      <c r="CJ110" s="60"/>
      <c r="CK110" s="60"/>
      <c r="CL110" s="60"/>
      <c r="CM110" s="60"/>
      <c r="CN110" s="60"/>
      <c r="CO110" s="60"/>
      <c r="CP110" s="60"/>
      <c r="CQ110" s="60"/>
      <c r="CR110" s="60"/>
      <c r="CS110" s="60"/>
      <c r="CT110" s="313"/>
      <c r="CU110" s="313"/>
      <c r="CV110" s="313"/>
      <c r="CW110" s="313"/>
      <c r="CX110" s="313"/>
      <c r="CY110" s="313"/>
      <c r="CZ110" s="313"/>
      <c r="DA110" s="313"/>
      <c r="DB110" s="424"/>
      <c r="DC110" s="424"/>
      <c r="DD110" s="424"/>
      <c r="DE110" s="313"/>
      <c r="DF110" s="313"/>
      <c r="DG110" s="313"/>
      <c r="DH110" s="313"/>
      <c r="DI110" s="313"/>
      <c r="DJ110" s="60"/>
      <c r="DK110" s="60"/>
      <c r="DL110" s="60">
        <f t="shared" ref="DL110:DL124" si="109">COUNTIF(Q110:AA110,"x")</f>
        <v>1</v>
      </c>
      <c r="DM110" s="170"/>
    </row>
    <row r="111" spans="1:117" s="231" customFormat="1" ht="143.25" customHeight="1">
      <c r="A111" s="461"/>
      <c r="B111" s="414">
        <v>47</v>
      </c>
      <c r="C111" s="169" t="s">
        <v>280</v>
      </c>
      <c r="D111" s="377" t="s">
        <v>1</v>
      </c>
      <c r="E111" s="184" t="s">
        <v>281</v>
      </c>
      <c r="F111" s="170" t="s">
        <v>1</v>
      </c>
      <c r="G111" s="377"/>
      <c r="H111" s="184" t="s">
        <v>282</v>
      </c>
      <c r="I111" s="188" t="s">
        <v>1335</v>
      </c>
      <c r="J111" s="364"/>
      <c r="K111" s="364" t="s">
        <v>128</v>
      </c>
      <c r="L111" s="364" t="s">
        <v>115</v>
      </c>
      <c r="M111" s="126" t="s">
        <v>78</v>
      </c>
      <c r="N111" s="8" t="s">
        <v>171</v>
      </c>
      <c r="O111" s="461"/>
      <c r="P111" s="9"/>
      <c r="Q111" s="60"/>
      <c r="R111" s="60"/>
      <c r="S111" s="364" t="s">
        <v>28</v>
      </c>
      <c r="T111" s="60"/>
      <c r="U111" s="60"/>
      <c r="V111" s="60"/>
      <c r="W111" s="60"/>
      <c r="X111" s="60"/>
      <c r="Y111" s="60"/>
      <c r="Z111" s="60"/>
      <c r="AA111" s="60"/>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60"/>
      <c r="BX111" s="60"/>
      <c r="BY111" s="60"/>
      <c r="BZ111" s="60"/>
      <c r="CA111" s="60"/>
      <c r="CB111" s="60"/>
      <c r="CC111" s="60"/>
      <c r="CD111" s="60"/>
      <c r="CE111" s="60"/>
      <c r="CF111" s="60"/>
      <c r="CG111" s="60"/>
      <c r="CH111" s="60"/>
      <c r="CI111" s="60"/>
      <c r="CJ111" s="60"/>
      <c r="CK111" s="60"/>
      <c r="CL111" s="60"/>
      <c r="CM111" s="60"/>
      <c r="CN111" s="60"/>
      <c r="CO111" s="60"/>
      <c r="CP111" s="60"/>
      <c r="CQ111" s="60"/>
      <c r="CR111" s="60"/>
      <c r="CS111" s="60"/>
      <c r="CT111" s="313"/>
      <c r="CU111" s="313"/>
      <c r="CV111" s="388" t="s">
        <v>668</v>
      </c>
      <c r="CW111" s="388" t="s">
        <v>668</v>
      </c>
      <c r="CX111" s="388" t="s">
        <v>668</v>
      </c>
      <c r="CY111" s="313"/>
      <c r="CZ111" s="313"/>
      <c r="DA111" s="313"/>
      <c r="DB111" s="424"/>
      <c r="DC111" s="424"/>
      <c r="DD111" s="424"/>
      <c r="DE111" s="313"/>
      <c r="DF111" s="313"/>
      <c r="DG111" s="313"/>
      <c r="DH111" s="313"/>
      <c r="DI111" s="313"/>
      <c r="DJ111" s="60"/>
      <c r="DK111" s="60"/>
      <c r="DL111" s="60">
        <f t="shared" si="109"/>
        <v>1</v>
      </c>
      <c r="DM111" s="170"/>
    </row>
    <row r="112" spans="1:117" s="57" customFormat="1" ht="162" hidden="1" customHeight="1">
      <c r="A112" s="461"/>
      <c r="B112" s="414">
        <v>47</v>
      </c>
      <c r="C112" s="29" t="s">
        <v>280</v>
      </c>
      <c r="D112" s="55" t="s">
        <v>1</v>
      </c>
      <c r="E112" s="62" t="s">
        <v>281</v>
      </c>
      <c r="F112" s="55" t="s">
        <v>1</v>
      </c>
      <c r="G112" s="55"/>
      <c r="H112" s="62" t="s">
        <v>282</v>
      </c>
      <c r="I112" s="11" t="s">
        <v>1072</v>
      </c>
      <c r="J112" s="60"/>
      <c r="K112" s="125" t="s">
        <v>128</v>
      </c>
      <c r="L112" s="125" t="s">
        <v>115</v>
      </c>
      <c r="M112" s="126" t="s">
        <v>78</v>
      </c>
      <c r="N112" s="8" t="s">
        <v>171</v>
      </c>
      <c r="O112" s="461"/>
      <c r="P112" s="9"/>
      <c r="Q112" s="60"/>
      <c r="R112" s="60"/>
      <c r="S112" s="60"/>
      <c r="T112" s="60" t="s">
        <v>28</v>
      </c>
      <c r="U112" s="60"/>
      <c r="V112" s="60"/>
      <c r="W112" s="60"/>
      <c r="X112" s="60"/>
      <c r="Y112" s="60"/>
      <c r="Z112" s="60"/>
      <c r="AA112" s="60"/>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60"/>
      <c r="BX112" s="60"/>
      <c r="BY112" s="60"/>
      <c r="BZ112" s="60"/>
      <c r="CA112" s="60"/>
      <c r="CB112" s="60"/>
      <c r="CC112" s="60"/>
      <c r="CD112" s="60"/>
      <c r="CE112" s="60"/>
      <c r="CF112" s="60"/>
      <c r="CG112" s="60"/>
      <c r="CH112" s="60"/>
      <c r="CI112" s="60"/>
      <c r="CJ112" s="60"/>
      <c r="CK112" s="60"/>
      <c r="CL112" s="60"/>
      <c r="CM112" s="60"/>
      <c r="CN112" s="60"/>
      <c r="CO112" s="60"/>
      <c r="CP112" s="60"/>
      <c r="CQ112" s="60"/>
      <c r="CR112" s="60"/>
      <c r="CS112" s="60"/>
      <c r="CT112" s="313"/>
      <c r="CU112" s="313"/>
      <c r="CV112" s="313"/>
      <c r="CW112" s="313"/>
      <c r="CX112" s="313"/>
      <c r="CY112" s="313"/>
      <c r="CZ112" s="313"/>
      <c r="DA112" s="313"/>
      <c r="DB112" s="424"/>
      <c r="DC112" s="424"/>
      <c r="DD112" s="424"/>
      <c r="DE112" s="313"/>
      <c r="DF112" s="313"/>
      <c r="DG112" s="313"/>
      <c r="DH112" s="313"/>
      <c r="DI112" s="313"/>
      <c r="DJ112" s="60"/>
      <c r="DK112" s="60"/>
      <c r="DL112" s="60">
        <f t="shared" si="109"/>
        <v>1</v>
      </c>
      <c r="DM112" s="55"/>
    </row>
    <row r="113" spans="1:117" s="1" customFormat="1" ht="171" hidden="1" customHeight="1">
      <c r="A113" s="462"/>
      <c r="B113" s="414">
        <v>47</v>
      </c>
      <c r="C113" s="29" t="s">
        <v>280</v>
      </c>
      <c r="D113" s="5" t="s">
        <v>1</v>
      </c>
      <c r="E113" s="30" t="s">
        <v>281</v>
      </c>
      <c r="F113" s="5" t="s">
        <v>1</v>
      </c>
      <c r="G113" s="5"/>
      <c r="H113" s="30" t="s">
        <v>282</v>
      </c>
      <c r="I113" s="11" t="s">
        <v>1072</v>
      </c>
      <c r="J113" s="6"/>
      <c r="K113" s="125" t="s">
        <v>128</v>
      </c>
      <c r="L113" s="125" t="s">
        <v>115</v>
      </c>
      <c r="M113" s="126" t="s">
        <v>78</v>
      </c>
      <c r="N113" s="8" t="s">
        <v>171</v>
      </c>
      <c r="O113" s="462"/>
      <c r="P113" s="6"/>
      <c r="Q113" s="60"/>
      <c r="R113" s="60"/>
      <c r="S113" s="60"/>
      <c r="T113" s="60"/>
      <c r="U113" s="60" t="s">
        <v>28</v>
      </c>
      <c r="V113" s="60"/>
      <c r="W113" s="60"/>
      <c r="X113" s="60"/>
      <c r="Y113" s="60"/>
      <c r="Z113" s="60"/>
      <c r="AA113" s="60"/>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60"/>
      <c r="BX113" s="60"/>
      <c r="BY113" s="60"/>
      <c r="BZ113" s="60"/>
      <c r="CA113" s="60"/>
      <c r="CB113" s="60"/>
      <c r="CC113" s="60"/>
      <c r="CD113" s="60"/>
      <c r="CE113" s="60"/>
      <c r="CF113" s="60"/>
      <c r="CG113" s="60"/>
      <c r="CH113" s="60"/>
      <c r="CI113" s="60"/>
      <c r="CJ113" s="60"/>
      <c r="CK113" s="60"/>
      <c r="CL113" s="60"/>
      <c r="CM113" s="60"/>
      <c r="CN113" s="60"/>
      <c r="CO113" s="60"/>
      <c r="CP113" s="60"/>
      <c r="CQ113" s="60"/>
      <c r="CR113" s="60"/>
      <c r="CS113" s="60"/>
      <c r="CT113" s="313"/>
      <c r="CU113" s="313"/>
      <c r="CV113" s="313"/>
      <c r="CW113" s="313"/>
      <c r="CX113" s="313"/>
      <c r="CY113" s="313"/>
      <c r="CZ113" s="313"/>
      <c r="DA113" s="313"/>
      <c r="DB113" s="424"/>
      <c r="DC113" s="424"/>
      <c r="DD113" s="424"/>
      <c r="DE113" s="313"/>
      <c r="DF113" s="313"/>
      <c r="DG113" s="313"/>
      <c r="DH113" s="313"/>
      <c r="DI113" s="313"/>
      <c r="DJ113" s="60"/>
      <c r="DK113" s="60"/>
      <c r="DL113" s="60">
        <f t="shared" si="109"/>
        <v>1</v>
      </c>
      <c r="DM113" s="55"/>
    </row>
    <row r="114" spans="1:117" s="57" customFormat="1" ht="111.75" hidden="1" customHeight="1">
      <c r="A114" s="460">
        <v>143</v>
      </c>
      <c r="B114" s="400">
        <v>48</v>
      </c>
      <c r="C114" s="29" t="s">
        <v>283</v>
      </c>
      <c r="D114" s="55" t="s">
        <v>1</v>
      </c>
      <c r="E114" s="29" t="s">
        <v>284</v>
      </c>
      <c r="F114" s="55" t="s">
        <v>1</v>
      </c>
      <c r="G114" s="55"/>
      <c r="H114" s="62" t="s">
        <v>285</v>
      </c>
      <c r="I114" s="29" t="s">
        <v>1073</v>
      </c>
      <c r="J114" s="60"/>
      <c r="K114" s="125" t="s">
        <v>128</v>
      </c>
      <c r="L114" s="125" t="s">
        <v>115</v>
      </c>
      <c r="M114" s="126" t="s">
        <v>78</v>
      </c>
      <c r="N114" s="8" t="s">
        <v>171</v>
      </c>
      <c r="O114" s="460" t="s">
        <v>28</v>
      </c>
      <c r="P114" s="60"/>
      <c r="Q114" s="60"/>
      <c r="R114" s="60"/>
      <c r="S114" s="60"/>
      <c r="T114" s="60"/>
      <c r="U114" s="60" t="s">
        <v>28</v>
      </c>
      <c r="V114" s="60"/>
      <c r="W114" s="60"/>
      <c r="X114" s="60"/>
      <c r="Y114" s="60"/>
      <c r="Z114" s="60"/>
      <c r="AA114" s="60"/>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60"/>
      <c r="BX114" s="60"/>
      <c r="BY114" s="60"/>
      <c r="BZ114" s="60"/>
      <c r="CA114" s="60"/>
      <c r="CB114" s="60"/>
      <c r="CC114" s="60"/>
      <c r="CD114" s="60"/>
      <c r="CE114" s="60"/>
      <c r="CF114" s="60"/>
      <c r="CG114" s="60"/>
      <c r="CH114" s="60"/>
      <c r="CI114" s="60"/>
      <c r="CJ114" s="60"/>
      <c r="CK114" s="60"/>
      <c r="CL114" s="60"/>
      <c r="CM114" s="60"/>
      <c r="CN114" s="60"/>
      <c r="CO114" s="60"/>
      <c r="CP114" s="60"/>
      <c r="CQ114" s="60"/>
      <c r="CR114" s="60"/>
      <c r="CS114" s="60"/>
      <c r="CT114" s="313"/>
      <c r="CU114" s="313"/>
      <c r="CV114" s="313"/>
      <c r="CW114" s="313"/>
      <c r="CX114" s="313"/>
      <c r="CY114" s="313"/>
      <c r="CZ114" s="313"/>
      <c r="DA114" s="313"/>
      <c r="DB114" s="424"/>
      <c r="DC114" s="424"/>
      <c r="DD114" s="424"/>
      <c r="DE114" s="313"/>
      <c r="DF114" s="313"/>
      <c r="DG114" s="313"/>
      <c r="DH114" s="313"/>
      <c r="DI114" s="313"/>
      <c r="DJ114" s="60"/>
      <c r="DK114" s="60"/>
      <c r="DL114" s="60">
        <f t="shared" si="109"/>
        <v>1</v>
      </c>
      <c r="DM114" s="55"/>
    </row>
    <row r="115" spans="1:117" s="1" customFormat="1" ht="104.25" hidden="1" customHeight="1">
      <c r="A115" s="462"/>
      <c r="B115" s="400">
        <v>48</v>
      </c>
      <c r="C115" s="29" t="s">
        <v>283</v>
      </c>
      <c r="D115" s="5" t="s">
        <v>1</v>
      </c>
      <c r="E115" s="29" t="s">
        <v>284</v>
      </c>
      <c r="F115" s="5" t="s">
        <v>1</v>
      </c>
      <c r="G115" s="5"/>
      <c r="H115" s="30" t="s">
        <v>285</v>
      </c>
      <c r="I115" s="29" t="s">
        <v>1073</v>
      </c>
      <c r="J115" s="6"/>
      <c r="K115" s="125" t="s">
        <v>128</v>
      </c>
      <c r="L115" s="125" t="s">
        <v>115</v>
      </c>
      <c r="M115" s="126" t="s">
        <v>78</v>
      </c>
      <c r="N115" s="8" t="s">
        <v>171</v>
      </c>
      <c r="O115" s="462"/>
      <c r="P115" s="6"/>
      <c r="Q115" s="6"/>
      <c r="R115" s="6"/>
      <c r="S115" s="6"/>
      <c r="T115" s="6"/>
      <c r="U115" s="6"/>
      <c r="V115" s="6"/>
      <c r="W115" s="6" t="s">
        <v>28</v>
      </c>
      <c r="X115" s="6"/>
      <c r="Y115" s="60"/>
      <c r="Z115" s="60"/>
      <c r="AA115" s="6"/>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313"/>
      <c r="CU115" s="313"/>
      <c r="CV115" s="313"/>
      <c r="CW115" s="313"/>
      <c r="CX115" s="313"/>
      <c r="CY115" s="313"/>
      <c r="CZ115" s="313"/>
      <c r="DA115" s="313"/>
      <c r="DB115" s="424"/>
      <c r="DC115" s="424"/>
      <c r="DD115" s="424"/>
      <c r="DE115" s="313"/>
      <c r="DF115" s="313"/>
      <c r="DG115" s="313"/>
      <c r="DH115" s="313"/>
      <c r="DI115" s="313"/>
      <c r="DJ115" s="6"/>
      <c r="DK115" s="6"/>
      <c r="DL115" s="60">
        <f t="shared" si="109"/>
        <v>1</v>
      </c>
      <c r="DM115" s="4"/>
    </row>
    <row r="116" spans="1:117" s="10" customFormat="1" ht="34.5" hidden="1" customHeight="1">
      <c r="A116" s="460">
        <v>145</v>
      </c>
      <c r="B116" s="414">
        <v>49</v>
      </c>
      <c r="C116" s="169" t="s">
        <v>286</v>
      </c>
      <c r="D116" s="170" t="s">
        <v>2</v>
      </c>
      <c r="E116" s="112" t="s">
        <v>281</v>
      </c>
      <c r="F116" s="135" t="s">
        <v>1</v>
      </c>
      <c r="G116" s="170"/>
      <c r="H116" s="184" t="s">
        <v>287</v>
      </c>
      <c r="I116" s="169" t="s">
        <v>1074</v>
      </c>
      <c r="J116" s="176"/>
      <c r="K116" s="176" t="s">
        <v>128</v>
      </c>
      <c r="L116" s="176" t="s">
        <v>115</v>
      </c>
      <c r="M116" s="126" t="s">
        <v>78</v>
      </c>
      <c r="N116" s="8" t="s">
        <v>171</v>
      </c>
      <c r="O116" s="460" t="s">
        <v>28</v>
      </c>
      <c r="P116" s="134"/>
      <c r="Q116" s="176" t="s">
        <v>28</v>
      </c>
      <c r="R116" s="6"/>
      <c r="S116" s="6"/>
      <c r="T116" s="6"/>
      <c r="U116" s="6"/>
      <c r="V116" s="6"/>
      <c r="W116" s="6"/>
      <c r="X116" s="6"/>
      <c r="Y116" s="60"/>
      <c r="Z116" s="60"/>
      <c r="AA116" s="6"/>
      <c r="AB116" s="181"/>
      <c r="AC116" s="181"/>
      <c r="AD116" s="181" t="s">
        <v>668</v>
      </c>
      <c r="AE116" s="207">
        <v>2</v>
      </c>
      <c r="AF116" s="207">
        <v>2</v>
      </c>
      <c r="AG116" s="207">
        <v>2</v>
      </c>
      <c r="AH116" s="207">
        <v>1</v>
      </c>
      <c r="AI116" s="207">
        <v>2</v>
      </c>
      <c r="AJ116" s="207">
        <v>2</v>
      </c>
      <c r="AK116" s="207">
        <v>1</v>
      </c>
      <c r="AL116" s="207">
        <v>1</v>
      </c>
      <c r="AM116" s="207">
        <v>2</v>
      </c>
      <c r="AN116" s="207">
        <v>1</v>
      </c>
      <c r="AO116" s="207">
        <v>1</v>
      </c>
      <c r="AP116" s="207">
        <v>2</v>
      </c>
      <c r="AQ116" s="207">
        <v>2</v>
      </c>
      <c r="AR116" s="207">
        <v>2</v>
      </c>
      <c r="AS116" s="207">
        <v>1</v>
      </c>
      <c r="AT116" s="207">
        <v>2</v>
      </c>
      <c r="AU116" s="207">
        <v>2</v>
      </c>
      <c r="AV116" s="207">
        <v>1</v>
      </c>
      <c r="AW116" s="207">
        <v>2</v>
      </c>
      <c r="AX116" s="207">
        <v>2</v>
      </c>
      <c r="AY116" s="207">
        <v>2</v>
      </c>
      <c r="AZ116" s="207">
        <v>2</v>
      </c>
      <c r="BA116" s="207">
        <v>2</v>
      </c>
      <c r="BB116" s="207">
        <v>1</v>
      </c>
      <c r="BC116" s="209">
        <f t="shared" ref="BC116" si="110">COUNTIF(AE116:BB116,"2")</f>
        <v>16</v>
      </c>
      <c r="BD116" s="210">
        <f t="shared" ref="BD116" si="111">BC116/(BC116+BE116+BG116+BI116)</f>
        <v>0.66666666666666663</v>
      </c>
      <c r="BE116" s="209">
        <f>COUNTIF(AE116:BB116,"1")</f>
        <v>8</v>
      </c>
      <c r="BF116" s="210">
        <f t="shared" ref="BF116" si="112">BE116/(BC116+BE116+BG116+BI116)</f>
        <v>0.33333333333333331</v>
      </c>
      <c r="BG116" s="209">
        <f>COUNTIF(AE116:BB116,"0")</f>
        <v>0</v>
      </c>
      <c r="BH116" s="210">
        <f t="shared" ref="BH116" si="113">BG116/(BC116+BE116+BG116+BI116)</f>
        <v>0</v>
      </c>
      <c r="BI116" s="209">
        <f>COUNTIF(AE116:BB116,"KĐG")</f>
        <v>0</v>
      </c>
      <c r="BJ116" s="210">
        <f t="shared" ref="BJ116" si="114">BI116/(BC116+BE116+BG116+BI116)</f>
        <v>0</v>
      </c>
      <c r="BK116" s="211">
        <f t="shared" ref="BK116" si="115">(((BC116*2)+(BE116*1)+(BG116*0)))/(BC116+BE116+BG116)</f>
        <v>1.6666666666666667</v>
      </c>
      <c r="BL116" s="212" t="str">
        <f t="shared" ref="BL116" si="116">IF(BJ116&gt;=50%,"KĐG",IF(BK116&gt;=1.6,"ĐMT",IF(BK116&gt;=1,"CCG","CĐ")))</f>
        <v>ĐMT</v>
      </c>
      <c r="BM116" s="33"/>
      <c r="BN116" s="33"/>
      <c r="BO116" s="33"/>
      <c r="BP116" s="33"/>
      <c r="BQ116" s="33"/>
      <c r="BR116" s="33"/>
      <c r="BS116" s="33"/>
      <c r="BT116" s="33"/>
      <c r="BU116" s="33"/>
      <c r="BV116" s="33"/>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313"/>
      <c r="CU116" s="313"/>
      <c r="CV116" s="313"/>
      <c r="CW116" s="313"/>
      <c r="CX116" s="313"/>
      <c r="CY116" s="313"/>
      <c r="CZ116" s="313"/>
      <c r="DA116" s="313"/>
      <c r="DB116" s="424"/>
      <c r="DC116" s="424"/>
      <c r="DD116" s="424"/>
      <c r="DE116" s="313"/>
      <c r="DF116" s="313"/>
      <c r="DG116" s="313"/>
      <c r="DH116" s="313"/>
      <c r="DI116" s="313"/>
      <c r="DJ116" s="6"/>
      <c r="DK116" s="6"/>
      <c r="DL116" s="6">
        <f t="shared" si="109"/>
        <v>1</v>
      </c>
      <c r="DM116" s="168"/>
    </row>
    <row r="117" spans="1:117" s="57" customFormat="1" ht="78" hidden="1" customHeight="1">
      <c r="A117" s="461"/>
      <c r="B117" s="414">
        <v>49</v>
      </c>
      <c r="C117" s="29" t="s">
        <v>286</v>
      </c>
      <c r="D117" s="55" t="s">
        <v>2</v>
      </c>
      <c r="E117" s="62" t="s">
        <v>281</v>
      </c>
      <c r="F117" s="55" t="s">
        <v>1</v>
      </c>
      <c r="G117" s="55"/>
      <c r="H117" s="62" t="s">
        <v>287</v>
      </c>
      <c r="I117" s="29" t="s">
        <v>1074</v>
      </c>
      <c r="J117" s="60"/>
      <c r="K117" s="125" t="s">
        <v>128</v>
      </c>
      <c r="L117" s="125" t="s">
        <v>115</v>
      </c>
      <c r="M117" s="126" t="s">
        <v>78</v>
      </c>
      <c r="N117" s="8" t="s">
        <v>171</v>
      </c>
      <c r="O117" s="461"/>
      <c r="P117" s="60"/>
      <c r="Q117" s="60"/>
      <c r="R117" s="60"/>
      <c r="S117" s="60"/>
      <c r="T117" s="60"/>
      <c r="U117" s="60" t="s">
        <v>28</v>
      </c>
      <c r="V117" s="60"/>
      <c r="W117" s="60"/>
      <c r="X117" s="60"/>
      <c r="Y117" s="60"/>
      <c r="Z117" s="60"/>
      <c r="AA117" s="60"/>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60"/>
      <c r="BX117" s="60"/>
      <c r="BY117" s="60"/>
      <c r="BZ117" s="60"/>
      <c r="CA117" s="60"/>
      <c r="CB117" s="60"/>
      <c r="CC117" s="60"/>
      <c r="CD117" s="60"/>
      <c r="CE117" s="60"/>
      <c r="CF117" s="60"/>
      <c r="CG117" s="60"/>
      <c r="CH117" s="60"/>
      <c r="CI117" s="60"/>
      <c r="CJ117" s="60"/>
      <c r="CK117" s="60"/>
      <c r="CL117" s="60"/>
      <c r="CM117" s="60"/>
      <c r="CN117" s="60"/>
      <c r="CO117" s="60"/>
      <c r="CP117" s="60"/>
      <c r="CQ117" s="60"/>
      <c r="CR117" s="60"/>
      <c r="CS117" s="60"/>
      <c r="CT117" s="313"/>
      <c r="CU117" s="313"/>
      <c r="CV117" s="313"/>
      <c r="CW117" s="313"/>
      <c r="CX117" s="313"/>
      <c r="CY117" s="313"/>
      <c r="CZ117" s="313"/>
      <c r="DA117" s="313"/>
      <c r="DB117" s="424"/>
      <c r="DC117" s="424"/>
      <c r="DD117" s="424"/>
      <c r="DE117" s="313"/>
      <c r="DF117" s="313"/>
      <c r="DG117" s="313"/>
      <c r="DH117" s="313"/>
      <c r="DI117" s="313"/>
      <c r="DJ117" s="60"/>
      <c r="DK117" s="60"/>
      <c r="DL117" s="60">
        <f t="shared" si="109"/>
        <v>1</v>
      </c>
      <c r="DM117" s="56"/>
    </row>
    <row r="118" spans="1:117" s="57" customFormat="1" ht="78" hidden="1" customHeight="1">
      <c r="A118" s="462"/>
      <c r="B118" s="414">
        <v>49</v>
      </c>
      <c r="C118" s="29" t="s">
        <v>286</v>
      </c>
      <c r="D118" s="55" t="s">
        <v>2</v>
      </c>
      <c r="E118" s="62" t="s">
        <v>281</v>
      </c>
      <c r="F118" s="55" t="s">
        <v>1</v>
      </c>
      <c r="G118" s="55"/>
      <c r="H118" s="62" t="s">
        <v>287</v>
      </c>
      <c r="I118" s="29" t="s">
        <v>1074</v>
      </c>
      <c r="J118" s="60"/>
      <c r="K118" s="125" t="s">
        <v>128</v>
      </c>
      <c r="L118" s="125" t="s">
        <v>115</v>
      </c>
      <c r="M118" s="126" t="s">
        <v>78</v>
      </c>
      <c r="N118" s="8" t="s">
        <v>171</v>
      </c>
      <c r="O118" s="462"/>
      <c r="P118" s="60"/>
      <c r="Q118" s="60"/>
      <c r="R118" s="60"/>
      <c r="S118" s="60"/>
      <c r="T118" s="60"/>
      <c r="U118" s="60"/>
      <c r="V118" s="60"/>
      <c r="W118" s="60" t="s">
        <v>28</v>
      </c>
      <c r="X118" s="60"/>
      <c r="Y118" s="60"/>
      <c r="Z118" s="60"/>
      <c r="AA118" s="60"/>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60"/>
      <c r="BX118" s="60"/>
      <c r="BY118" s="60"/>
      <c r="BZ118" s="60"/>
      <c r="CA118" s="60"/>
      <c r="CB118" s="60"/>
      <c r="CC118" s="60"/>
      <c r="CD118" s="60"/>
      <c r="CE118" s="60"/>
      <c r="CF118" s="60"/>
      <c r="CG118" s="60"/>
      <c r="CH118" s="60"/>
      <c r="CI118" s="60"/>
      <c r="CJ118" s="60"/>
      <c r="CK118" s="60"/>
      <c r="CL118" s="60"/>
      <c r="CM118" s="60"/>
      <c r="CN118" s="60"/>
      <c r="CO118" s="60"/>
      <c r="CP118" s="60"/>
      <c r="CQ118" s="60"/>
      <c r="CR118" s="60"/>
      <c r="CS118" s="60"/>
      <c r="CT118" s="313"/>
      <c r="CU118" s="313"/>
      <c r="CV118" s="313"/>
      <c r="CW118" s="313"/>
      <c r="CX118" s="313"/>
      <c r="CY118" s="313"/>
      <c r="CZ118" s="313"/>
      <c r="DA118" s="313"/>
      <c r="DB118" s="424"/>
      <c r="DC118" s="424"/>
      <c r="DD118" s="424"/>
      <c r="DE118" s="313"/>
      <c r="DF118" s="313"/>
      <c r="DG118" s="313"/>
      <c r="DH118" s="313"/>
      <c r="DI118" s="313"/>
      <c r="DJ118" s="60"/>
      <c r="DK118" s="60"/>
      <c r="DL118" s="60">
        <f t="shared" si="109"/>
        <v>1</v>
      </c>
      <c r="DM118" s="56"/>
    </row>
    <row r="119" spans="1:117" s="231" customFormat="1" ht="75" hidden="1" customHeight="1">
      <c r="A119" s="460">
        <v>151</v>
      </c>
      <c r="B119" s="414">
        <v>50</v>
      </c>
      <c r="C119" s="169" t="s">
        <v>288</v>
      </c>
      <c r="D119" s="170" t="s">
        <v>2</v>
      </c>
      <c r="E119" s="62" t="s">
        <v>289</v>
      </c>
      <c r="F119" s="55" t="s">
        <v>1</v>
      </c>
      <c r="G119" s="170"/>
      <c r="H119" s="184" t="s">
        <v>290</v>
      </c>
      <c r="I119" s="169" t="s">
        <v>1075</v>
      </c>
      <c r="J119" s="256"/>
      <c r="K119" s="256" t="s">
        <v>128</v>
      </c>
      <c r="L119" s="256" t="s">
        <v>115</v>
      </c>
      <c r="M119" s="126" t="s">
        <v>78</v>
      </c>
      <c r="N119" s="8" t="s">
        <v>171</v>
      </c>
      <c r="O119" s="460" t="s">
        <v>28</v>
      </c>
      <c r="P119" s="60"/>
      <c r="Q119" s="60"/>
      <c r="R119" s="256" t="s">
        <v>28</v>
      </c>
      <c r="S119" s="60"/>
      <c r="T119" s="60"/>
      <c r="U119" s="60"/>
      <c r="V119" s="60"/>
      <c r="W119" s="60"/>
      <c r="X119" s="60"/>
      <c r="Y119" s="60"/>
      <c r="Z119" s="60"/>
      <c r="AA119" s="60"/>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181" t="s">
        <v>668</v>
      </c>
      <c r="BN119" s="181" t="s">
        <v>668</v>
      </c>
      <c r="BO119" s="181"/>
      <c r="BP119" s="181"/>
      <c r="BQ119" s="320">
        <v>2</v>
      </c>
      <c r="BR119" s="320">
        <v>2</v>
      </c>
      <c r="BS119" s="320">
        <v>2</v>
      </c>
      <c r="BT119" s="320">
        <v>1</v>
      </c>
      <c r="BU119" s="320">
        <v>2</v>
      </c>
      <c r="BV119" s="320">
        <v>2</v>
      </c>
      <c r="BW119" s="320">
        <v>2</v>
      </c>
      <c r="BX119" s="320">
        <v>1</v>
      </c>
      <c r="BY119" s="320">
        <v>2</v>
      </c>
      <c r="BZ119" s="320">
        <v>2</v>
      </c>
      <c r="CA119" s="320">
        <v>2</v>
      </c>
      <c r="CB119" s="320">
        <v>2</v>
      </c>
      <c r="CC119" s="320">
        <v>1</v>
      </c>
      <c r="CD119" s="320">
        <v>2</v>
      </c>
      <c r="CE119" s="320">
        <v>1</v>
      </c>
      <c r="CF119" s="320">
        <v>2</v>
      </c>
      <c r="CG119" s="320">
        <v>2</v>
      </c>
      <c r="CH119" s="320">
        <v>1</v>
      </c>
      <c r="CI119" s="320">
        <v>2</v>
      </c>
      <c r="CJ119" s="320">
        <v>2</v>
      </c>
      <c r="CK119" s="320">
        <v>1</v>
      </c>
      <c r="CL119" s="348">
        <f>COUNTIF(BQ119:CK119,"2")</f>
        <v>15</v>
      </c>
      <c r="CM119" s="349">
        <f t="shared" ref="CM119" si="117">CL119/(CL119+CN119+CP119+CR119)</f>
        <v>0.7142857142857143</v>
      </c>
      <c r="CN119" s="348">
        <f>COUNTIF(BQ119:CK119,"1")</f>
        <v>6</v>
      </c>
      <c r="CO119" s="349">
        <f t="shared" ref="CO119" si="118">CN119/(CL119+CN119+CP119+CR119)</f>
        <v>0.2857142857142857</v>
      </c>
      <c r="CP119" s="348">
        <f>COUNTIF(BQ119:CK119,"0")</f>
        <v>0</v>
      </c>
      <c r="CQ119" s="349">
        <f t="shared" ref="CQ119" si="119">CP119/(CL119+CN119+CP119+CR119)</f>
        <v>0</v>
      </c>
      <c r="CR119" s="348">
        <f>COUNTIF(BQ119:CK119,"KĐG")</f>
        <v>0</v>
      </c>
      <c r="CS119" s="349">
        <f t="shared" ref="CS119" si="120">CR119/(CL119+CN119+CP119+CR119)</f>
        <v>0</v>
      </c>
      <c r="CT119" s="350">
        <f t="shared" ref="CT119" si="121">(((CL119*2)+(CN119*1)+(CP119*0)))/(CL119+CN119+CP119)</f>
        <v>1.7142857142857142</v>
      </c>
      <c r="CU119" s="351" t="str">
        <f t="shared" ref="CU119" si="122">IF(CS119&gt;=50%,"KĐG",IF(CT119&gt;=1.6,"ĐMT",IF(CT119&gt;=1,"CCG","CĐ")))</f>
        <v>ĐMT</v>
      </c>
      <c r="CV119" s="313"/>
      <c r="CW119" s="313"/>
      <c r="CX119" s="313"/>
      <c r="CY119" s="313"/>
      <c r="CZ119" s="313"/>
      <c r="DA119" s="313"/>
      <c r="DB119" s="424"/>
      <c r="DC119" s="424"/>
      <c r="DD119" s="424"/>
      <c r="DE119" s="313"/>
      <c r="DF119" s="313"/>
      <c r="DG119" s="313"/>
      <c r="DH119" s="313"/>
      <c r="DI119" s="313"/>
      <c r="DJ119" s="60"/>
      <c r="DK119" s="60"/>
      <c r="DL119" s="60">
        <f t="shared" si="109"/>
        <v>1</v>
      </c>
      <c r="DM119" s="261"/>
    </row>
    <row r="120" spans="1:117" s="1" customFormat="1" ht="133.5" hidden="1" customHeight="1">
      <c r="A120" s="462"/>
      <c r="B120" s="414">
        <v>50</v>
      </c>
      <c r="C120" s="29" t="s">
        <v>288</v>
      </c>
      <c r="D120" s="5" t="s">
        <v>2</v>
      </c>
      <c r="E120" s="30" t="s">
        <v>289</v>
      </c>
      <c r="F120" s="5" t="s">
        <v>1</v>
      </c>
      <c r="G120" s="5"/>
      <c r="H120" s="30" t="s">
        <v>290</v>
      </c>
      <c r="I120" s="29" t="s">
        <v>1075</v>
      </c>
      <c r="J120" s="6"/>
      <c r="K120" s="125" t="s">
        <v>128</v>
      </c>
      <c r="L120" s="125" t="s">
        <v>115</v>
      </c>
      <c r="M120" s="126" t="s">
        <v>78</v>
      </c>
      <c r="N120" s="8" t="s">
        <v>171</v>
      </c>
      <c r="O120" s="462"/>
      <c r="P120" s="6"/>
      <c r="Q120" s="6"/>
      <c r="R120" s="6"/>
      <c r="S120" s="6"/>
      <c r="T120" s="6"/>
      <c r="U120" s="6"/>
      <c r="V120" s="6"/>
      <c r="W120" s="6" t="s">
        <v>28</v>
      </c>
      <c r="X120" s="6"/>
      <c r="Y120" s="60"/>
      <c r="Z120" s="60"/>
      <c r="AA120" s="6"/>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313"/>
      <c r="CU120" s="313"/>
      <c r="CV120" s="313"/>
      <c r="CW120" s="313"/>
      <c r="CX120" s="313"/>
      <c r="CY120" s="313"/>
      <c r="CZ120" s="313"/>
      <c r="DA120" s="313"/>
      <c r="DB120" s="424"/>
      <c r="DC120" s="424"/>
      <c r="DD120" s="424"/>
      <c r="DE120" s="313"/>
      <c r="DF120" s="313"/>
      <c r="DG120" s="313"/>
      <c r="DH120" s="313"/>
      <c r="DI120" s="313"/>
      <c r="DJ120" s="6"/>
      <c r="DK120" s="6"/>
      <c r="DL120" s="6">
        <f t="shared" si="109"/>
        <v>1</v>
      </c>
      <c r="DM120" s="4"/>
    </row>
    <row r="121" spans="1:117" s="10" customFormat="1" ht="33" hidden="1" customHeight="1">
      <c r="A121" s="460">
        <v>159</v>
      </c>
      <c r="B121" s="414">
        <v>51</v>
      </c>
      <c r="C121" s="169" t="s">
        <v>93</v>
      </c>
      <c r="D121" s="169" t="s">
        <v>3</v>
      </c>
      <c r="E121" s="29" t="s">
        <v>291</v>
      </c>
      <c r="F121" s="135" t="s">
        <v>3</v>
      </c>
      <c r="G121" s="491" t="s">
        <v>28</v>
      </c>
      <c r="H121" s="184" t="s">
        <v>292</v>
      </c>
      <c r="I121" s="188" t="s">
        <v>1076</v>
      </c>
      <c r="J121" s="176"/>
      <c r="K121" s="176" t="s">
        <v>128</v>
      </c>
      <c r="L121" s="176" t="s">
        <v>115</v>
      </c>
      <c r="M121" s="126" t="s">
        <v>78</v>
      </c>
      <c r="N121" s="8" t="s">
        <v>171</v>
      </c>
      <c r="O121" s="478" t="s">
        <v>28</v>
      </c>
      <c r="P121" s="506">
        <v>35</v>
      </c>
      <c r="Q121" s="176" t="s">
        <v>28</v>
      </c>
      <c r="R121" s="6"/>
      <c r="S121" s="6"/>
      <c r="T121" s="6"/>
      <c r="U121" s="6"/>
      <c r="V121" s="6"/>
      <c r="W121" s="6"/>
      <c r="X121" s="6"/>
      <c r="Y121" s="60"/>
      <c r="Z121" s="60"/>
      <c r="AA121" s="6"/>
      <c r="AB121" s="181"/>
      <c r="AC121" s="181" t="s">
        <v>668</v>
      </c>
      <c r="AD121" s="181"/>
      <c r="AE121" s="207">
        <v>2</v>
      </c>
      <c r="AF121" s="207">
        <v>2</v>
      </c>
      <c r="AG121" s="207">
        <v>2</v>
      </c>
      <c r="AH121" s="207">
        <v>1</v>
      </c>
      <c r="AI121" s="207">
        <v>2</v>
      </c>
      <c r="AJ121" s="207">
        <v>2</v>
      </c>
      <c r="AK121" s="207">
        <v>1</v>
      </c>
      <c r="AL121" s="207">
        <v>1</v>
      </c>
      <c r="AM121" s="207">
        <v>2</v>
      </c>
      <c r="AN121" s="207">
        <v>1</v>
      </c>
      <c r="AO121" s="207">
        <v>1</v>
      </c>
      <c r="AP121" s="207">
        <v>2</v>
      </c>
      <c r="AQ121" s="207">
        <v>2</v>
      </c>
      <c r="AR121" s="207">
        <v>2</v>
      </c>
      <c r="AS121" s="207">
        <v>1</v>
      </c>
      <c r="AT121" s="207">
        <v>2</v>
      </c>
      <c r="AU121" s="207">
        <v>2</v>
      </c>
      <c r="AV121" s="207">
        <v>1</v>
      </c>
      <c r="AW121" s="207">
        <v>2</v>
      </c>
      <c r="AX121" s="207">
        <v>2</v>
      </c>
      <c r="AY121" s="207">
        <v>1</v>
      </c>
      <c r="AZ121" s="207">
        <v>2</v>
      </c>
      <c r="BA121" s="207">
        <v>2</v>
      </c>
      <c r="BB121" s="207">
        <v>1</v>
      </c>
      <c r="BC121" s="209">
        <f t="shared" ref="BC121" si="123">COUNTIF(AE121:BB121,"2")</f>
        <v>15</v>
      </c>
      <c r="BD121" s="210">
        <f t="shared" ref="BD121" si="124">BC121/(BC121+BE121+BG121+BI121)</f>
        <v>0.625</v>
      </c>
      <c r="BE121" s="209">
        <f>COUNTIF(AE121:BB121,"1")</f>
        <v>9</v>
      </c>
      <c r="BF121" s="210">
        <f t="shared" ref="BF121" si="125">BE121/(BC121+BE121+BG121+BI121)</f>
        <v>0.375</v>
      </c>
      <c r="BG121" s="209">
        <f>COUNTIF(AE121:BB121,"0")</f>
        <v>0</v>
      </c>
      <c r="BH121" s="210">
        <f t="shared" ref="BH121" si="126">BG121/(BC121+BE121+BG121+BI121)</f>
        <v>0</v>
      </c>
      <c r="BI121" s="209">
        <f>COUNTIF(AE121:BB121,"KĐG")</f>
        <v>0</v>
      </c>
      <c r="BJ121" s="210">
        <f t="shared" ref="BJ121" si="127">BI121/(BC121+BE121+BG121+BI121)</f>
        <v>0</v>
      </c>
      <c r="BK121" s="211">
        <f t="shared" ref="BK121" si="128">(((BC121*2)+(BE121*1)+(BG121*0)))/(BC121+BE121+BG121)</f>
        <v>1.625</v>
      </c>
      <c r="BL121" s="212" t="str">
        <f t="shared" ref="BL121" si="129">IF(BJ121&gt;=50%,"KĐG",IF(BK121&gt;=1.6,"ĐMT",IF(BK121&gt;=1,"CCG","CĐ")))</f>
        <v>ĐMT</v>
      </c>
      <c r="BM121" s="33"/>
      <c r="BN121" s="33"/>
      <c r="BO121" s="33"/>
      <c r="BP121" s="33"/>
      <c r="BQ121" s="33"/>
      <c r="BR121" s="33"/>
      <c r="BS121" s="33"/>
      <c r="BT121" s="33"/>
      <c r="BU121" s="33"/>
      <c r="BV121" s="33"/>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313"/>
      <c r="CU121" s="313"/>
      <c r="CV121" s="313"/>
      <c r="CW121" s="313"/>
      <c r="CX121" s="313"/>
      <c r="CY121" s="313"/>
      <c r="CZ121" s="313"/>
      <c r="DA121" s="313"/>
      <c r="DB121" s="424"/>
      <c r="DC121" s="424"/>
      <c r="DD121" s="424"/>
      <c r="DE121" s="313"/>
      <c r="DF121" s="313"/>
      <c r="DG121" s="313"/>
      <c r="DH121" s="313"/>
      <c r="DI121" s="313"/>
      <c r="DJ121" s="6"/>
      <c r="DK121" s="6"/>
      <c r="DL121" s="6">
        <f t="shared" si="109"/>
        <v>1</v>
      </c>
      <c r="DM121" s="189"/>
    </row>
    <row r="122" spans="1:117" s="231" customFormat="1" ht="43.5" hidden="1" customHeight="1">
      <c r="A122" s="461"/>
      <c r="B122" s="414">
        <v>51</v>
      </c>
      <c r="C122" s="169" t="s">
        <v>93</v>
      </c>
      <c r="D122" s="170" t="s">
        <v>3</v>
      </c>
      <c r="E122" s="29" t="s">
        <v>293</v>
      </c>
      <c r="F122" s="55" t="s">
        <v>3</v>
      </c>
      <c r="G122" s="505"/>
      <c r="H122" s="184" t="s">
        <v>292</v>
      </c>
      <c r="I122" s="188" t="s">
        <v>1077</v>
      </c>
      <c r="J122" s="256"/>
      <c r="K122" s="256" t="s">
        <v>128</v>
      </c>
      <c r="L122" s="256" t="s">
        <v>115</v>
      </c>
      <c r="M122" s="5" t="s">
        <v>78</v>
      </c>
      <c r="N122" s="4" t="s">
        <v>83</v>
      </c>
      <c r="O122" s="478"/>
      <c r="P122" s="506"/>
      <c r="Q122" s="6"/>
      <c r="R122" s="256" t="s">
        <v>28</v>
      </c>
      <c r="S122" s="6"/>
      <c r="T122" s="6"/>
      <c r="U122" s="6"/>
      <c r="V122" s="6"/>
      <c r="W122" s="6"/>
      <c r="X122" s="6"/>
      <c r="Y122" s="60"/>
      <c r="Z122" s="60"/>
      <c r="AA122" s="6"/>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181"/>
      <c r="BN122" s="181"/>
      <c r="BO122" s="181" t="s">
        <v>668</v>
      </c>
      <c r="BP122" s="181" t="s">
        <v>668</v>
      </c>
      <c r="BQ122" s="320">
        <v>2</v>
      </c>
      <c r="BR122" s="320">
        <v>2</v>
      </c>
      <c r="BS122" s="320">
        <v>2</v>
      </c>
      <c r="BT122" s="320">
        <v>1</v>
      </c>
      <c r="BU122" s="320">
        <v>2</v>
      </c>
      <c r="BV122" s="320">
        <v>2</v>
      </c>
      <c r="BW122" s="320">
        <v>1</v>
      </c>
      <c r="BX122" s="320">
        <v>1</v>
      </c>
      <c r="BY122" s="320">
        <v>2</v>
      </c>
      <c r="BZ122" s="320">
        <v>2</v>
      </c>
      <c r="CA122" s="320">
        <v>2</v>
      </c>
      <c r="CB122" s="320">
        <v>2</v>
      </c>
      <c r="CC122" s="320">
        <v>1</v>
      </c>
      <c r="CD122" s="320">
        <v>2</v>
      </c>
      <c r="CE122" s="320">
        <v>1</v>
      </c>
      <c r="CF122" s="320">
        <v>2</v>
      </c>
      <c r="CG122" s="320">
        <v>2</v>
      </c>
      <c r="CH122" s="320">
        <v>1</v>
      </c>
      <c r="CI122" s="320">
        <v>2</v>
      </c>
      <c r="CJ122" s="320">
        <v>2</v>
      </c>
      <c r="CK122" s="320">
        <v>1</v>
      </c>
      <c r="CL122" s="348">
        <f>COUNTIF(BQ122:CK122,"2")</f>
        <v>14</v>
      </c>
      <c r="CM122" s="349">
        <f t="shared" ref="CM122" si="130">CL122/(CL122+CN122+CP122+CR122)</f>
        <v>0.66666666666666663</v>
      </c>
      <c r="CN122" s="348">
        <f>COUNTIF(BQ122:CK122,"1")</f>
        <v>7</v>
      </c>
      <c r="CO122" s="349">
        <f t="shared" ref="CO122" si="131">CN122/(CL122+CN122+CP122+CR122)</f>
        <v>0.33333333333333331</v>
      </c>
      <c r="CP122" s="348">
        <f>COUNTIF(BQ122:CK122,"0")</f>
        <v>0</v>
      </c>
      <c r="CQ122" s="349">
        <f t="shared" ref="CQ122" si="132">CP122/(CL122+CN122+CP122+CR122)</f>
        <v>0</v>
      </c>
      <c r="CR122" s="348">
        <f>COUNTIF(BQ122:CK122,"KĐG")</f>
        <v>0</v>
      </c>
      <c r="CS122" s="349">
        <f t="shared" ref="CS122" si="133">CR122/(CL122+CN122+CP122+CR122)</f>
        <v>0</v>
      </c>
      <c r="CT122" s="350">
        <f t="shared" ref="CT122" si="134">(((CL122*2)+(CN122*1)+(CP122*0)))/(CL122+CN122+CP122)</f>
        <v>1.6666666666666667</v>
      </c>
      <c r="CU122" s="351" t="str">
        <f t="shared" ref="CU122" si="135">IF(CS122&gt;=50%,"KĐG",IF(CT122&gt;=1.6,"ĐMT",IF(CT122&gt;=1,"CCG","CĐ")))</f>
        <v>ĐMT</v>
      </c>
      <c r="CV122" s="313"/>
      <c r="CW122" s="313"/>
      <c r="CX122" s="313"/>
      <c r="CY122" s="313"/>
      <c r="CZ122" s="313"/>
      <c r="DA122" s="313"/>
      <c r="DB122" s="424"/>
      <c r="DC122" s="424"/>
      <c r="DD122" s="424"/>
      <c r="DE122" s="313"/>
      <c r="DF122" s="313"/>
      <c r="DG122" s="313"/>
      <c r="DH122" s="313"/>
      <c r="DI122" s="313"/>
      <c r="DJ122" s="6"/>
      <c r="DK122" s="6"/>
      <c r="DL122" s="6">
        <f t="shared" si="109"/>
        <v>1</v>
      </c>
      <c r="DM122" s="189"/>
    </row>
    <row r="123" spans="1:117" s="1" customFormat="1" ht="88.5" hidden="1" customHeight="1">
      <c r="A123" s="461"/>
      <c r="B123" s="414">
        <v>51</v>
      </c>
      <c r="C123" s="29" t="s">
        <v>93</v>
      </c>
      <c r="D123" s="29" t="s">
        <v>3</v>
      </c>
      <c r="E123" s="29" t="s">
        <v>713</v>
      </c>
      <c r="F123" s="55" t="s">
        <v>3</v>
      </c>
      <c r="G123" s="461"/>
      <c r="H123" s="30" t="s">
        <v>1078</v>
      </c>
      <c r="I123" s="11" t="s">
        <v>1079</v>
      </c>
      <c r="J123" s="6"/>
      <c r="K123" s="6" t="s">
        <v>128</v>
      </c>
      <c r="L123" s="6" t="s">
        <v>115</v>
      </c>
      <c r="M123" s="5" t="s">
        <v>78</v>
      </c>
      <c r="N123" s="4" t="s">
        <v>83</v>
      </c>
      <c r="O123" s="478"/>
      <c r="P123" s="506"/>
      <c r="Q123" s="6"/>
      <c r="R123" s="6"/>
      <c r="S123" s="6"/>
      <c r="T123" s="6"/>
      <c r="U123" s="6"/>
      <c r="V123" s="6"/>
      <c r="W123" s="6"/>
      <c r="X123" s="6" t="s">
        <v>28</v>
      </c>
      <c r="Y123" s="60"/>
      <c r="Z123" s="60"/>
      <c r="AA123" s="6"/>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313"/>
      <c r="CU123" s="313"/>
      <c r="CV123" s="313"/>
      <c r="CW123" s="313"/>
      <c r="CX123" s="313"/>
      <c r="CY123" s="313"/>
      <c r="CZ123" s="313"/>
      <c r="DA123" s="313"/>
      <c r="DB123" s="424"/>
      <c r="DC123" s="424"/>
      <c r="DD123" s="424"/>
      <c r="DE123" s="313"/>
      <c r="DF123" s="313"/>
      <c r="DG123" s="313"/>
      <c r="DH123" s="313"/>
      <c r="DI123" s="313"/>
      <c r="DJ123" s="6"/>
      <c r="DK123" s="6"/>
      <c r="DL123" s="6">
        <f t="shared" si="109"/>
        <v>1</v>
      </c>
      <c r="DM123" s="46"/>
    </row>
    <row r="124" spans="1:117" s="1" customFormat="1" ht="89.25" hidden="1" customHeight="1">
      <c r="A124" s="462"/>
      <c r="B124" s="414">
        <v>51</v>
      </c>
      <c r="C124" s="29" t="s">
        <v>93</v>
      </c>
      <c r="D124" s="29" t="s">
        <v>3</v>
      </c>
      <c r="E124" s="29" t="s">
        <v>294</v>
      </c>
      <c r="F124" s="55" t="s">
        <v>3</v>
      </c>
      <c r="G124" s="462"/>
      <c r="H124" s="30" t="s">
        <v>1081</v>
      </c>
      <c r="I124" s="11" t="s">
        <v>1080</v>
      </c>
      <c r="J124" s="6"/>
      <c r="K124" s="6" t="s">
        <v>128</v>
      </c>
      <c r="L124" s="6" t="s">
        <v>115</v>
      </c>
      <c r="M124" s="5" t="s">
        <v>78</v>
      </c>
      <c r="N124" s="4" t="s">
        <v>83</v>
      </c>
      <c r="O124" s="478"/>
      <c r="P124" s="506"/>
      <c r="Q124" s="6"/>
      <c r="R124" s="6"/>
      <c r="S124" s="6"/>
      <c r="T124" s="6"/>
      <c r="U124" s="6"/>
      <c r="V124" s="6"/>
      <c r="W124" s="6"/>
      <c r="X124" s="6"/>
      <c r="Y124" s="60"/>
      <c r="Z124" s="60"/>
      <c r="AA124" s="6" t="s">
        <v>28</v>
      </c>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313"/>
      <c r="CU124" s="313"/>
      <c r="CV124" s="313"/>
      <c r="CW124" s="313"/>
      <c r="CX124" s="313"/>
      <c r="CY124" s="313"/>
      <c r="CZ124" s="313"/>
      <c r="DA124" s="313"/>
      <c r="DB124" s="424"/>
      <c r="DC124" s="424"/>
      <c r="DD124" s="424"/>
      <c r="DE124" s="313"/>
      <c r="DF124" s="313"/>
      <c r="DG124" s="313"/>
      <c r="DH124" s="313"/>
      <c r="DI124" s="313"/>
      <c r="DJ124" s="6"/>
      <c r="DK124" s="6"/>
      <c r="DL124" s="6">
        <f t="shared" si="109"/>
        <v>1</v>
      </c>
      <c r="DM124" s="46"/>
    </row>
    <row r="125" spans="1:117" s="10" customFormat="1" ht="36" customHeight="1">
      <c r="A125" s="132"/>
      <c r="B125" s="414"/>
      <c r="C125" s="479" t="s">
        <v>38</v>
      </c>
      <c r="D125" s="479"/>
      <c r="E125" s="488"/>
      <c r="F125" s="135"/>
      <c r="G125" s="364">
        <f>COUNTIF(G126:G156,"x")</f>
        <v>0</v>
      </c>
      <c r="H125" s="368"/>
      <c r="I125" s="367"/>
      <c r="J125" s="364"/>
      <c r="K125" s="364"/>
      <c r="L125" s="364"/>
      <c r="M125" s="8" t="s">
        <v>82</v>
      </c>
      <c r="N125" s="8" t="s">
        <v>82</v>
      </c>
      <c r="O125" s="134">
        <f>COUNTIF(O126:O155,"x")</f>
        <v>7</v>
      </c>
      <c r="P125" s="9">
        <f>SUM(P126:P155)</f>
        <v>3</v>
      </c>
      <c r="Q125" s="172" t="s">
        <v>142</v>
      </c>
      <c r="R125" s="9"/>
      <c r="S125" s="172" t="s">
        <v>142</v>
      </c>
      <c r="T125" s="9"/>
      <c r="U125" s="9"/>
      <c r="V125" s="9"/>
      <c r="W125" s="9"/>
      <c r="X125" s="9"/>
      <c r="Y125" s="9"/>
      <c r="Z125" s="9"/>
      <c r="AA125" s="9"/>
      <c r="AB125" s="181"/>
      <c r="AC125" s="181"/>
      <c r="AD125" s="181"/>
      <c r="AE125" s="207"/>
      <c r="AF125" s="207"/>
      <c r="AG125" s="207"/>
      <c r="AH125" s="207"/>
      <c r="AI125" s="207"/>
      <c r="AJ125" s="207"/>
      <c r="AK125" s="207"/>
      <c r="AL125" s="207"/>
      <c r="AM125" s="207"/>
      <c r="AN125" s="207"/>
      <c r="AO125" s="207"/>
      <c r="AP125" s="207"/>
      <c r="AQ125" s="207"/>
      <c r="AR125" s="207"/>
      <c r="AS125" s="207"/>
      <c r="AT125" s="207"/>
      <c r="AU125" s="207"/>
      <c r="AV125" s="207"/>
      <c r="AW125" s="207"/>
      <c r="AX125" s="207"/>
      <c r="AY125" s="207"/>
      <c r="AZ125" s="207"/>
      <c r="BA125" s="207"/>
      <c r="BB125" s="207"/>
      <c r="BC125" s="209"/>
      <c r="BD125" s="210"/>
      <c r="BE125" s="209"/>
      <c r="BF125" s="210"/>
      <c r="BG125" s="209"/>
      <c r="BH125" s="210"/>
      <c r="BI125" s="209"/>
      <c r="BJ125" s="210"/>
      <c r="BK125" s="211"/>
      <c r="BL125" s="212"/>
      <c r="BM125" s="33"/>
      <c r="BN125" s="33"/>
      <c r="BO125" s="33"/>
      <c r="BP125" s="33"/>
      <c r="BQ125" s="33"/>
      <c r="BR125" s="33"/>
      <c r="BS125" s="33"/>
      <c r="BT125" s="33"/>
      <c r="BU125" s="33"/>
      <c r="BV125" s="33"/>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391"/>
      <c r="CW125" s="391"/>
      <c r="CX125" s="391"/>
      <c r="CY125" s="9"/>
      <c r="CZ125" s="9"/>
      <c r="DA125" s="9"/>
      <c r="DB125" s="9"/>
      <c r="DC125" s="9"/>
      <c r="DD125" s="9"/>
      <c r="DE125" s="9"/>
      <c r="DF125" s="9"/>
      <c r="DG125" s="9"/>
      <c r="DH125" s="9"/>
      <c r="DI125" s="9"/>
      <c r="DJ125" s="9"/>
      <c r="DK125" s="9"/>
      <c r="DL125" s="6"/>
      <c r="DM125" s="173"/>
    </row>
    <row r="126" spans="1:117" s="10" customFormat="1" ht="30.75" hidden="1" customHeight="1">
      <c r="A126" s="460">
        <v>160</v>
      </c>
      <c r="B126" s="414">
        <v>52</v>
      </c>
      <c r="C126" s="169" t="s">
        <v>295</v>
      </c>
      <c r="D126" s="170" t="s">
        <v>0</v>
      </c>
      <c r="E126" s="29" t="s">
        <v>296</v>
      </c>
      <c r="F126" s="135" t="s">
        <v>2</v>
      </c>
      <c r="G126" s="170"/>
      <c r="H126" s="184" t="s">
        <v>297</v>
      </c>
      <c r="I126" s="169" t="s">
        <v>1190</v>
      </c>
      <c r="J126" s="176" t="s">
        <v>298</v>
      </c>
      <c r="K126" s="176" t="s">
        <v>128</v>
      </c>
      <c r="L126" s="176" t="s">
        <v>115</v>
      </c>
      <c r="M126" s="5" t="s">
        <v>78</v>
      </c>
      <c r="N126" s="4" t="s">
        <v>171</v>
      </c>
      <c r="O126" s="460" t="s">
        <v>28</v>
      </c>
      <c r="P126" s="458">
        <v>1</v>
      </c>
      <c r="Q126" s="176" t="s">
        <v>28</v>
      </c>
      <c r="R126" s="6"/>
      <c r="S126" s="6"/>
      <c r="T126" s="6"/>
      <c r="U126" s="6"/>
      <c r="V126" s="6"/>
      <c r="W126" s="6"/>
      <c r="X126" s="6"/>
      <c r="Y126" s="60"/>
      <c r="Z126" s="60"/>
      <c r="AA126" s="6"/>
      <c r="AB126" s="181" t="s">
        <v>668</v>
      </c>
      <c r="AC126" s="181" t="s">
        <v>668</v>
      </c>
      <c r="AD126" s="181"/>
      <c r="AE126" s="207">
        <v>1</v>
      </c>
      <c r="AF126" s="207">
        <v>2</v>
      </c>
      <c r="AG126" s="207">
        <v>1</v>
      </c>
      <c r="AH126" s="207">
        <v>1</v>
      </c>
      <c r="AI126" s="207">
        <v>2</v>
      </c>
      <c r="AJ126" s="207">
        <v>2</v>
      </c>
      <c r="AK126" s="207">
        <v>1</v>
      </c>
      <c r="AL126" s="207">
        <v>1</v>
      </c>
      <c r="AM126" s="207">
        <v>2</v>
      </c>
      <c r="AN126" s="207">
        <v>1</v>
      </c>
      <c r="AO126" s="207">
        <v>2</v>
      </c>
      <c r="AP126" s="207">
        <v>2</v>
      </c>
      <c r="AQ126" s="207">
        <v>1</v>
      </c>
      <c r="AR126" s="207">
        <v>2</v>
      </c>
      <c r="AS126" s="207">
        <v>2</v>
      </c>
      <c r="AT126" s="207">
        <v>2</v>
      </c>
      <c r="AU126" s="207">
        <v>2</v>
      </c>
      <c r="AV126" s="207">
        <v>2</v>
      </c>
      <c r="AW126" s="207">
        <v>2</v>
      </c>
      <c r="AX126" s="207">
        <v>1</v>
      </c>
      <c r="AY126" s="207">
        <v>1</v>
      </c>
      <c r="AZ126" s="207">
        <v>2</v>
      </c>
      <c r="BA126" s="207">
        <v>2</v>
      </c>
      <c r="BB126" s="207">
        <v>1</v>
      </c>
      <c r="BC126" s="209">
        <f t="shared" ref="BC126" si="136">COUNTIF(AE126:BB126,"2")</f>
        <v>14</v>
      </c>
      <c r="BD126" s="210">
        <f t="shared" ref="BD126" si="137">BC126/(BC126+BE126+BG126+BI126)</f>
        <v>0.58333333333333337</v>
      </c>
      <c r="BE126" s="209">
        <f t="shared" ref="BE126" si="138">COUNTIF(AE126:BB126,"1")</f>
        <v>10</v>
      </c>
      <c r="BF126" s="210">
        <f t="shared" ref="BF126" si="139">BE126/(BC126+BE126+BG126+BI126)</f>
        <v>0.41666666666666669</v>
      </c>
      <c r="BG126" s="209">
        <f t="shared" ref="BG126" si="140">COUNTIF(AE126:BB126,"0")</f>
        <v>0</v>
      </c>
      <c r="BH126" s="210">
        <f t="shared" ref="BH126" si="141">BG126/(BC126+BE126+BG126+BI126)</f>
        <v>0</v>
      </c>
      <c r="BI126" s="209">
        <f t="shared" ref="BI126" si="142">COUNTIF(AE126:BB126,"KĐG")</f>
        <v>0</v>
      </c>
      <c r="BJ126" s="210">
        <f t="shared" ref="BJ126" si="143">BI126/(BC126+BE126+BG126+BI126)</f>
        <v>0</v>
      </c>
      <c r="BK126" s="211">
        <f t="shared" ref="BK126" si="144">(((BC126*2)+(BE126*1)+(BG126*0)))/(BC126+BE126+BG126)</f>
        <v>1.5833333333333333</v>
      </c>
      <c r="BL126" s="212" t="str">
        <f t="shared" ref="BL126" si="145">IF(BJ126&gt;=50%,"KĐG",IF(BK126&gt;=1.6,"ĐMT",IF(BK126&gt;=1,"CCG","CĐ")))</f>
        <v>CCG</v>
      </c>
      <c r="BM126" s="33"/>
      <c r="BN126" s="33"/>
      <c r="BO126" s="33"/>
      <c r="BP126" s="33"/>
      <c r="BQ126" s="33"/>
      <c r="BR126" s="33"/>
      <c r="BS126" s="33"/>
      <c r="BT126" s="33"/>
      <c r="BU126" s="33"/>
      <c r="BV126" s="33"/>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313"/>
      <c r="CU126" s="313"/>
      <c r="CV126" s="313"/>
      <c r="CW126" s="313"/>
      <c r="CX126" s="313"/>
      <c r="CY126" s="313"/>
      <c r="CZ126" s="313"/>
      <c r="DA126" s="313"/>
      <c r="DB126" s="424"/>
      <c r="DC126" s="424"/>
      <c r="DD126" s="424"/>
      <c r="DE126" s="313"/>
      <c r="DF126" s="313"/>
      <c r="DG126" s="313"/>
      <c r="DH126" s="313"/>
      <c r="DI126" s="313"/>
      <c r="DJ126" s="6"/>
      <c r="DK126" s="6"/>
      <c r="DL126" s="6">
        <f t="shared" ref="DL126:DL156" si="146">COUNTIF(Q126:AA126,"x")</f>
        <v>1</v>
      </c>
      <c r="DM126" s="168"/>
    </row>
    <row r="127" spans="1:117" s="231" customFormat="1" ht="53.25" hidden="1" customHeight="1">
      <c r="A127" s="461"/>
      <c r="B127" s="414">
        <v>52</v>
      </c>
      <c r="C127" s="169" t="s">
        <v>295</v>
      </c>
      <c r="D127" s="170" t="s">
        <v>0</v>
      </c>
      <c r="E127" s="29" t="s">
        <v>296</v>
      </c>
      <c r="F127" s="55" t="s">
        <v>2</v>
      </c>
      <c r="G127" s="170"/>
      <c r="H127" s="184" t="s">
        <v>297</v>
      </c>
      <c r="I127" s="169" t="s">
        <v>1251</v>
      </c>
      <c r="J127" s="256" t="s">
        <v>298</v>
      </c>
      <c r="K127" s="256" t="s">
        <v>128</v>
      </c>
      <c r="L127" s="256" t="s">
        <v>115</v>
      </c>
      <c r="M127" s="126" t="s">
        <v>78</v>
      </c>
      <c r="N127" s="123" t="s">
        <v>171</v>
      </c>
      <c r="O127" s="461"/>
      <c r="P127" s="465"/>
      <c r="Q127" s="60"/>
      <c r="R127" s="256" t="s">
        <v>28</v>
      </c>
      <c r="S127" s="60"/>
      <c r="T127" s="60"/>
      <c r="U127" s="60"/>
      <c r="V127" s="60"/>
      <c r="W127" s="60"/>
      <c r="X127" s="60"/>
      <c r="Y127" s="60"/>
      <c r="Z127" s="60"/>
      <c r="AA127" s="60"/>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181" t="s">
        <v>668</v>
      </c>
      <c r="BN127" s="181" t="s">
        <v>668</v>
      </c>
      <c r="BO127" s="181" t="s">
        <v>668</v>
      </c>
      <c r="BP127" s="181" t="s">
        <v>668</v>
      </c>
      <c r="BQ127" s="320">
        <v>2</v>
      </c>
      <c r="BR127" s="320">
        <v>2</v>
      </c>
      <c r="BS127" s="320">
        <v>2</v>
      </c>
      <c r="BT127" s="320">
        <v>1</v>
      </c>
      <c r="BU127" s="320">
        <v>2</v>
      </c>
      <c r="BV127" s="320">
        <v>2</v>
      </c>
      <c r="BW127" s="320">
        <v>1</v>
      </c>
      <c r="BX127" s="320">
        <v>1</v>
      </c>
      <c r="BY127" s="320">
        <v>2</v>
      </c>
      <c r="BZ127" s="320">
        <v>2</v>
      </c>
      <c r="CA127" s="320">
        <v>1</v>
      </c>
      <c r="CB127" s="320">
        <v>2</v>
      </c>
      <c r="CC127" s="320">
        <v>2</v>
      </c>
      <c r="CD127" s="320">
        <v>2</v>
      </c>
      <c r="CE127" s="320">
        <v>2</v>
      </c>
      <c r="CF127" s="320">
        <v>2</v>
      </c>
      <c r="CG127" s="320">
        <v>1</v>
      </c>
      <c r="CH127" s="320">
        <v>1</v>
      </c>
      <c r="CI127" s="320">
        <v>2</v>
      </c>
      <c r="CJ127" s="320">
        <v>2</v>
      </c>
      <c r="CK127" s="320">
        <v>1</v>
      </c>
      <c r="CL127" s="348">
        <f>COUNTIF(BQ127:CK127,"2")</f>
        <v>14</v>
      </c>
      <c r="CM127" s="349">
        <f t="shared" ref="CM127" si="147">CL127/(CL127+CN127+CP127+CR127)</f>
        <v>0.66666666666666663</v>
      </c>
      <c r="CN127" s="348">
        <f>COUNTIF(BQ127:CK127,"1")</f>
        <v>7</v>
      </c>
      <c r="CO127" s="349">
        <f t="shared" ref="CO127" si="148">CN127/(CL127+CN127+CP127+CR127)</f>
        <v>0.33333333333333331</v>
      </c>
      <c r="CP127" s="348">
        <f>COUNTIF(BQ127:CK127,"0")</f>
        <v>0</v>
      </c>
      <c r="CQ127" s="349">
        <f t="shared" ref="CQ127" si="149">CP127/(CL127+CN127+CP127+CR127)</f>
        <v>0</v>
      </c>
      <c r="CR127" s="348">
        <f>COUNTIF(BQ127:CK127,"KĐG")</f>
        <v>0</v>
      </c>
      <c r="CS127" s="349">
        <f t="shared" ref="CS127" si="150">CR127/(CL127+CN127+CP127+CR127)</f>
        <v>0</v>
      </c>
      <c r="CT127" s="350">
        <f t="shared" ref="CT127" si="151">(((CL127*2)+(CN127*1)+(CP127*0)))/(CL127+CN127+CP127)</f>
        <v>1.6666666666666667</v>
      </c>
      <c r="CU127" s="351" t="str">
        <f t="shared" ref="CU127" si="152">IF(CS127&gt;=50%,"KĐG",IF(CT127&gt;=1.6,"ĐMT",IF(CT127&gt;=1,"CCG","CĐ")))</f>
        <v>ĐMT</v>
      </c>
      <c r="CV127" s="313"/>
      <c r="CW127" s="313"/>
      <c r="CX127" s="313"/>
      <c r="CY127" s="313"/>
      <c r="CZ127" s="313"/>
      <c r="DA127" s="313"/>
      <c r="DB127" s="424"/>
      <c r="DC127" s="424"/>
      <c r="DD127" s="424"/>
      <c r="DE127" s="313"/>
      <c r="DF127" s="313"/>
      <c r="DG127" s="313"/>
      <c r="DH127" s="313"/>
      <c r="DI127" s="313"/>
      <c r="DJ127" s="60"/>
      <c r="DK127" s="60"/>
      <c r="DL127" s="60">
        <f t="shared" si="146"/>
        <v>1</v>
      </c>
      <c r="DM127" s="261"/>
    </row>
    <row r="128" spans="1:117" s="68" customFormat="1" ht="101.25" hidden="1" customHeight="1">
      <c r="A128" s="461"/>
      <c r="B128" s="414">
        <v>52</v>
      </c>
      <c r="C128" s="29" t="s">
        <v>295</v>
      </c>
      <c r="D128" s="65" t="s">
        <v>0</v>
      </c>
      <c r="E128" s="29" t="s">
        <v>296</v>
      </c>
      <c r="F128" s="65" t="s">
        <v>2</v>
      </c>
      <c r="G128" s="65"/>
      <c r="H128" s="64" t="s">
        <v>297</v>
      </c>
      <c r="I128" s="29" t="s">
        <v>1082</v>
      </c>
      <c r="J128" s="63" t="s">
        <v>298</v>
      </c>
      <c r="K128" s="125" t="s">
        <v>128</v>
      </c>
      <c r="L128" s="125" t="s">
        <v>115</v>
      </c>
      <c r="M128" s="126" t="s">
        <v>78</v>
      </c>
      <c r="N128" s="123" t="s">
        <v>171</v>
      </c>
      <c r="O128" s="461"/>
      <c r="P128" s="465"/>
      <c r="Q128" s="63"/>
      <c r="R128" s="63"/>
      <c r="S128" s="63"/>
      <c r="T128" s="63"/>
      <c r="U128" s="63"/>
      <c r="V128" s="63"/>
      <c r="W128" s="63" t="s">
        <v>28</v>
      </c>
      <c r="X128" s="63"/>
      <c r="Y128" s="63"/>
      <c r="Z128" s="63"/>
      <c r="AA128" s="63"/>
      <c r="AB128" s="3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33"/>
      <c r="BN128" s="33"/>
      <c r="BO128" s="33"/>
      <c r="BP128" s="33"/>
      <c r="BQ128" s="33"/>
      <c r="BR128" s="33"/>
      <c r="BS128" s="33"/>
      <c r="BT128" s="33"/>
      <c r="BU128" s="33"/>
      <c r="BV128" s="33"/>
      <c r="BW128" s="63"/>
      <c r="BX128" s="63"/>
      <c r="BY128" s="63"/>
      <c r="BZ128" s="63"/>
      <c r="CA128" s="63"/>
      <c r="CB128" s="63"/>
      <c r="CC128" s="63"/>
      <c r="CD128" s="63"/>
      <c r="CE128" s="63"/>
      <c r="CF128" s="63"/>
      <c r="CG128" s="63"/>
      <c r="CH128" s="63"/>
      <c r="CI128" s="63"/>
      <c r="CJ128" s="63"/>
      <c r="CK128" s="63"/>
      <c r="CL128" s="63"/>
      <c r="CM128" s="63"/>
      <c r="CN128" s="63"/>
      <c r="CO128" s="63"/>
      <c r="CP128" s="63"/>
      <c r="CQ128" s="63"/>
      <c r="CR128" s="63"/>
      <c r="CS128" s="63"/>
      <c r="CT128" s="313"/>
      <c r="CU128" s="313"/>
      <c r="CV128" s="313"/>
      <c r="CW128" s="313"/>
      <c r="CX128" s="313"/>
      <c r="CY128" s="313"/>
      <c r="CZ128" s="313"/>
      <c r="DA128" s="313"/>
      <c r="DB128" s="424"/>
      <c r="DC128" s="424"/>
      <c r="DD128" s="424"/>
      <c r="DE128" s="313"/>
      <c r="DF128" s="313"/>
      <c r="DG128" s="313"/>
      <c r="DH128" s="313"/>
      <c r="DI128" s="313"/>
      <c r="DJ128" s="63"/>
      <c r="DK128" s="63"/>
      <c r="DL128" s="63">
        <f t="shared" si="146"/>
        <v>1</v>
      </c>
      <c r="DM128" s="66"/>
    </row>
    <row r="129" spans="1:126" s="10" customFormat="1" ht="101.25" hidden="1" customHeight="1">
      <c r="A129" s="462"/>
      <c r="B129" s="414">
        <v>52</v>
      </c>
      <c r="C129" s="29" t="s">
        <v>295</v>
      </c>
      <c r="D129" s="65" t="s">
        <v>0</v>
      </c>
      <c r="E129" s="29" t="s">
        <v>296</v>
      </c>
      <c r="F129" s="65" t="s">
        <v>2</v>
      </c>
      <c r="G129" s="65"/>
      <c r="H129" s="64" t="s">
        <v>297</v>
      </c>
      <c r="I129" s="29" t="s">
        <v>1082</v>
      </c>
      <c r="J129" s="63" t="s">
        <v>298</v>
      </c>
      <c r="K129" s="125" t="s">
        <v>128</v>
      </c>
      <c r="L129" s="125" t="s">
        <v>115</v>
      </c>
      <c r="M129" s="126" t="s">
        <v>78</v>
      </c>
      <c r="N129" s="123" t="s">
        <v>171</v>
      </c>
      <c r="O129" s="462"/>
      <c r="P129" s="459"/>
      <c r="Q129" s="63"/>
      <c r="R129" s="63"/>
      <c r="S129" s="63"/>
      <c r="T129" s="63"/>
      <c r="U129" s="63"/>
      <c r="V129" s="63"/>
      <c r="W129" s="63"/>
      <c r="X129" s="63"/>
      <c r="Y129" s="63" t="s">
        <v>28</v>
      </c>
      <c r="Z129" s="63"/>
      <c r="AA129" s="6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c r="BW129" s="63"/>
      <c r="BX129" s="63"/>
      <c r="BY129" s="63"/>
      <c r="BZ129" s="63"/>
      <c r="CA129" s="63"/>
      <c r="CB129" s="63"/>
      <c r="CC129" s="63"/>
      <c r="CD129" s="63"/>
      <c r="CE129" s="63"/>
      <c r="CF129" s="63"/>
      <c r="CG129" s="63"/>
      <c r="CH129" s="63"/>
      <c r="CI129" s="63"/>
      <c r="CJ129" s="63"/>
      <c r="CK129" s="63"/>
      <c r="CL129" s="63"/>
      <c r="CM129" s="63"/>
      <c r="CN129" s="63"/>
      <c r="CO129" s="63"/>
      <c r="CP129" s="63"/>
      <c r="CQ129" s="63"/>
      <c r="CR129" s="63"/>
      <c r="CS129" s="63"/>
      <c r="CT129" s="313"/>
      <c r="CU129" s="313"/>
      <c r="CV129" s="313"/>
      <c r="CW129" s="313"/>
      <c r="CX129" s="313"/>
      <c r="CY129" s="313"/>
      <c r="CZ129" s="313"/>
      <c r="DA129" s="313"/>
      <c r="DB129" s="424"/>
      <c r="DC129" s="424"/>
      <c r="DD129" s="424"/>
      <c r="DE129" s="313"/>
      <c r="DF129" s="313"/>
      <c r="DG129" s="313"/>
      <c r="DH129" s="313"/>
      <c r="DI129" s="313"/>
      <c r="DJ129" s="63"/>
      <c r="DK129" s="63"/>
      <c r="DL129" s="63">
        <f t="shared" si="146"/>
        <v>1</v>
      </c>
      <c r="DM129" s="66"/>
    </row>
    <row r="130" spans="1:126" s="10" customFormat="1" ht="29.25" hidden="1" customHeight="1">
      <c r="A130" s="460">
        <v>163</v>
      </c>
      <c r="B130" s="414">
        <v>53</v>
      </c>
      <c r="C130" s="169" t="s">
        <v>299</v>
      </c>
      <c r="D130" s="170" t="s">
        <v>0</v>
      </c>
      <c r="E130" s="29" t="s">
        <v>300</v>
      </c>
      <c r="F130" s="135" t="s">
        <v>2</v>
      </c>
      <c r="G130" s="170"/>
      <c r="H130" s="184" t="s">
        <v>301</v>
      </c>
      <c r="I130" s="169" t="s">
        <v>1083</v>
      </c>
      <c r="J130" s="176"/>
      <c r="K130" s="176" t="s">
        <v>128</v>
      </c>
      <c r="L130" s="176" t="s">
        <v>115</v>
      </c>
      <c r="M130" s="5" t="s">
        <v>78</v>
      </c>
      <c r="N130" s="4" t="s">
        <v>171</v>
      </c>
      <c r="O130" s="460" t="s">
        <v>28</v>
      </c>
      <c r="P130" s="458"/>
      <c r="Q130" s="176" t="s">
        <v>28</v>
      </c>
      <c r="R130" s="6"/>
      <c r="S130" s="6"/>
      <c r="T130" s="6"/>
      <c r="U130" s="6"/>
      <c r="V130" s="6"/>
      <c r="W130" s="6"/>
      <c r="X130" s="6"/>
      <c r="Y130" s="60"/>
      <c r="Z130" s="60"/>
      <c r="AA130" s="6"/>
      <c r="AB130" s="181"/>
      <c r="AC130" s="181"/>
      <c r="AD130" s="181" t="s">
        <v>668</v>
      </c>
      <c r="AE130" s="207">
        <v>1</v>
      </c>
      <c r="AF130" s="207">
        <v>2</v>
      </c>
      <c r="AG130" s="207">
        <v>1</v>
      </c>
      <c r="AH130" s="207">
        <v>1</v>
      </c>
      <c r="AI130" s="207">
        <v>2</v>
      </c>
      <c r="AJ130" s="207">
        <v>2</v>
      </c>
      <c r="AK130" s="207">
        <v>1</v>
      </c>
      <c r="AL130" s="207">
        <v>1</v>
      </c>
      <c r="AM130" s="207">
        <v>2</v>
      </c>
      <c r="AN130" s="207">
        <v>1</v>
      </c>
      <c r="AO130" s="207">
        <v>2</v>
      </c>
      <c r="AP130" s="207">
        <v>2</v>
      </c>
      <c r="AQ130" s="207">
        <v>1</v>
      </c>
      <c r="AR130" s="207">
        <v>2</v>
      </c>
      <c r="AS130" s="207">
        <v>2</v>
      </c>
      <c r="AT130" s="207">
        <v>2</v>
      </c>
      <c r="AU130" s="207">
        <v>2</v>
      </c>
      <c r="AV130" s="207">
        <v>2</v>
      </c>
      <c r="AW130" s="207">
        <v>2</v>
      </c>
      <c r="AX130" s="207">
        <v>2</v>
      </c>
      <c r="AY130" s="207">
        <v>1</v>
      </c>
      <c r="AZ130" s="207">
        <v>2</v>
      </c>
      <c r="BA130" s="207">
        <v>2</v>
      </c>
      <c r="BB130" s="207">
        <v>1</v>
      </c>
      <c r="BC130" s="209">
        <f t="shared" ref="BC130" si="153">COUNTIF(AE130:BB130,"2")</f>
        <v>15</v>
      </c>
      <c r="BD130" s="210">
        <f t="shared" ref="BD130" si="154">BC130/(BC130+BE130+BG130+BI130)</f>
        <v>0.625</v>
      </c>
      <c r="BE130" s="209">
        <f>COUNTIF(AE130:BB130,"1")</f>
        <v>9</v>
      </c>
      <c r="BF130" s="210">
        <f t="shared" ref="BF130" si="155">BE130/(BC130+BE130+BG130+BI130)</f>
        <v>0.375</v>
      </c>
      <c r="BG130" s="209">
        <f>COUNTIF(AE130:BB130,"0")</f>
        <v>0</v>
      </c>
      <c r="BH130" s="210">
        <f t="shared" ref="BH130" si="156">BG130/(BC130+BE130+BG130+BI130)</f>
        <v>0</v>
      </c>
      <c r="BI130" s="209">
        <f>COUNTIF(AE130:BB130,"KĐG")</f>
        <v>0</v>
      </c>
      <c r="BJ130" s="210">
        <f t="shared" ref="BJ130" si="157">BI130/(BC130+BE130+BG130+BI130)</f>
        <v>0</v>
      </c>
      <c r="BK130" s="211">
        <f t="shared" ref="BK130" si="158">(((BC130*2)+(BE130*1)+(BG130*0)))/(BC130+BE130+BG130)</f>
        <v>1.625</v>
      </c>
      <c r="BL130" s="212" t="str">
        <f t="shared" ref="BL130" si="159">IF(BJ130&gt;=50%,"KĐG",IF(BK130&gt;=1.6,"ĐMT",IF(BK130&gt;=1,"CCG","CĐ")))</f>
        <v>ĐMT</v>
      </c>
      <c r="BM130" s="33"/>
      <c r="BN130" s="33"/>
      <c r="BO130" s="33"/>
      <c r="BP130" s="33"/>
      <c r="BQ130" s="33"/>
      <c r="BR130" s="33"/>
      <c r="BS130" s="33"/>
      <c r="BT130" s="33"/>
      <c r="BU130" s="33"/>
      <c r="BV130" s="33"/>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313"/>
      <c r="CU130" s="313"/>
      <c r="CV130" s="313"/>
      <c r="CW130" s="313"/>
      <c r="CX130" s="313"/>
      <c r="CY130" s="313"/>
      <c r="CZ130" s="313"/>
      <c r="DA130" s="313"/>
      <c r="DB130" s="424"/>
      <c r="DC130" s="424"/>
      <c r="DD130" s="424"/>
      <c r="DE130" s="313"/>
      <c r="DF130" s="313"/>
      <c r="DG130" s="313"/>
      <c r="DH130" s="313"/>
      <c r="DI130" s="313"/>
      <c r="DJ130" s="6"/>
      <c r="DK130" s="6"/>
      <c r="DL130" s="6">
        <f t="shared" si="146"/>
        <v>1</v>
      </c>
      <c r="DM130" s="168"/>
    </row>
    <row r="131" spans="1:126" s="231" customFormat="1" ht="39" hidden="1" customHeight="1">
      <c r="A131" s="461"/>
      <c r="B131" s="414">
        <v>53</v>
      </c>
      <c r="C131" s="169" t="s">
        <v>299</v>
      </c>
      <c r="D131" s="170" t="s">
        <v>0</v>
      </c>
      <c r="E131" s="29" t="s">
        <v>300</v>
      </c>
      <c r="F131" s="65" t="s">
        <v>2</v>
      </c>
      <c r="G131" s="170"/>
      <c r="H131" s="184" t="s">
        <v>301</v>
      </c>
      <c r="I131" s="169" t="s">
        <v>1083</v>
      </c>
      <c r="J131" s="256"/>
      <c r="K131" s="256" t="s">
        <v>128</v>
      </c>
      <c r="L131" s="256" t="s">
        <v>115</v>
      </c>
      <c r="M131" s="126" t="s">
        <v>78</v>
      </c>
      <c r="N131" s="123" t="s">
        <v>171</v>
      </c>
      <c r="O131" s="461"/>
      <c r="P131" s="465"/>
      <c r="Q131" s="63"/>
      <c r="R131" s="256" t="s">
        <v>28</v>
      </c>
      <c r="S131" s="63"/>
      <c r="T131" s="63"/>
      <c r="U131" s="63"/>
      <c r="V131" s="63"/>
      <c r="W131" s="63"/>
      <c r="X131" s="63"/>
      <c r="Y131" s="63"/>
      <c r="Z131" s="63"/>
      <c r="AA131" s="63"/>
      <c r="AB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181" t="s">
        <v>668</v>
      </c>
      <c r="BN131" s="181" t="s">
        <v>668</v>
      </c>
      <c r="BO131" s="181" t="s">
        <v>668</v>
      </c>
      <c r="BP131" s="181" t="s">
        <v>668</v>
      </c>
      <c r="BQ131" s="320">
        <v>2</v>
      </c>
      <c r="BR131" s="320">
        <v>2</v>
      </c>
      <c r="BS131" s="320">
        <v>2</v>
      </c>
      <c r="BT131" s="320">
        <v>1</v>
      </c>
      <c r="BU131" s="320">
        <v>2</v>
      </c>
      <c r="BV131" s="320">
        <v>2</v>
      </c>
      <c r="BW131" s="320">
        <v>1</v>
      </c>
      <c r="BX131" s="320">
        <v>1</v>
      </c>
      <c r="BY131" s="320">
        <v>2</v>
      </c>
      <c r="BZ131" s="320">
        <v>2</v>
      </c>
      <c r="CA131" s="320">
        <v>1</v>
      </c>
      <c r="CB131" s="320">
        <v>2</v>
      </c>
      <c r="CC131" s="320">
        <v>2</v>
      </c>
      <c r="CD131" s="320">
        <v>2</v>
      </c>
      <c r="CE131" s="320">
        <v>2</v>
      </c>
      <c r="CF131" s="320">
        <v>2</v>
      </c>
      <c r="CG131" s="320">
        <v>1</v>
      </c>
      <c r="CH131" s="320">
        <v>1</v>
      </c>
      <c r="CI131" s="320">
        <v>2</v>
      </c>
      <c r="CJ131" s="320">
        <v>2</v>
      </c>
      <c r="CK131" s="320">
        <v>1</v>
      </c>
      <c r="CL131" s="348">
        <f>COUNTIF(BQ131:CK131,"2")</f>
        <v>14</v>
      </c>
      <c r="CM131" s="349">
        <f t="shared" ref="CM131" si="160">CL131/(CL131+CN131+CP131+CR131)</f>
        <v>0.66666666666666663</v>
      </c>
      <c r="CN131" s="348">
        <f>COUNTIF(BQ131:CK131,"1")</f>
        <v>7</v>
      </c>
      <c r="CO131" s="349">
        <f t="shared" ref="CO131" si="161">CN131/(CL131+CN131+CP131+CR131)</f>
        <v>0.33333333333333331</v>
      </c>
      <c r="CP131" s="348">
        <f>COUNTIF(BQ131:CK131,"0")</f>
        <v>0</v>
      </c>
      <c r="CQ131" s="349">
        <f t="shared" ref="CQ131" si="162">CP131/(CL131+CN131+CP131+CR131)</f>
        <v>0</v>
      </c>
      <c r="CR131" s="348">
        <f>COUNTIF(BQ131:CK131,"KĐG")</f>
        <v>0</v>
      </c>
      <c r="CS131" s="349">
        <f t="shared" ref="CS131" si="163">CR131/(CL131+CN131+CP131+CR131)</f>
        <v>0</v>
      </c>
      <c r="CT131" s="350">
        <f t="shared" ref="CT131" si="164">(((CL131*2)+(CN131*1)+(CP131*0)))/(CL131+CN131+CP131)</f>
        <v>1.6666666666666667</v>
      </c>
      <c r="CU131" s="351" t="str">
        <f t="shared" ref="CU131" si="165">IF(CS131&gt;=50%,"KĐG",IF(CT131&gt;=1.6,"ĐMT",IF(CT131&gt;=1,"CCG","CĐ")))</f>
        <v>ĐMT</v>
      </c>
      <c r="CV131" s="313"/>
      <c r="CW131" s="313"/>
      <c r="CX131" s="313"/>
      <c r="CY131" s="313"/>
      <c r="CZ131" s="313"/>
      <c r="DA131" s="313"/>
      <c r="DB131" s="424"/>
      <c r="DC131" s="424"/>
      <c r="DD131" s="424"/>
      <c r="DE131" s="313"/>
      <c r="DF131" s="313"/>
      <c r="DG131" s="313"/>
      <c r="DH131" s="313"/>
      <c r="DI131" s="313"/>
      <c r="DJ131" s="63"/>
      <c r="DK131" s="63"/>
      <c r="DL131" s="63">
        <f t="shared" si="146"/>
        <v>1</v>
      </c>
      <c r="DM131" s="261"/>
    </row>
    <row r="132" spans="1:126" s="231" customFormat="1" ht="82.5" customHeight="1">
      <c r="A132" s="461"/>
      <c r="B132" s="414">
        <v>53</v>
      </c>
      <c r="C132" s="169" t="s">
        <v>299</v>
      </c>
      <c r="D132" s="377" t="s">
        <v>0</v>
      </c>
      <c r="E132" s="169" t="s">
        <v>300</v>
      </c>
      <c r="F132" s="170" t="s">
        <v>2</v>
      </c>
      <c r="G132" s="377"/>
      <c r="H132" s="184" t="s">
        <v>301</v>
      </c>
      <c r="I132" s="169" t="s">
        <v>1083</v>
      </c>
      <c r="J132" s="364"/>
      <c r="K132" s="364" t="s">
        <v>128</v>
      </c>
      <c r="L132" s="364" t="s">
        <v>115</v>
      </c>
      <c r="M132" s="126" t="s">
        <v>78</v>
      </c>
      <c r="N132" s="123" t="s">
        <v>171</v>
      </c>
      <c r="O132" s="461"/>
      <c r="P132" s="465"/>
      <c r="Q132" s="63"/>
      <c r="R132" s="63"/>
      <c r="S132" s="364" t="s">
        <v>28</v>
      </c>
      <c r="T132" s="63"/>
      <c r="U132" s="63"/>
      <c r="V132" s="63"/>
      <c r="W132" s="63"/>
      <c r="X132" s="63"/>
      <c r="Y132" s="63"/>
      <c r="Z132" s="63"/>
      <c r="AA132" s="6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T132" s="33"/>
      <c r="BU132" s="33"/>
      <c r="BV132" s="33"/>
      <c r="BW132" s="63"/>
      <c r="BX132" s="63"/>
      <c r="BY132" s="63"/>
      <c r="BZ132" s="63"/>
      <c r="CA132" s="63"/>
      <c r="CB132" s="63"/>
      <c r="CC132" s="63"/>
      <c r="CD132" s="63"/>
      <c r="CE132" s="63"/>
      <c r="CF132" s="63"/>
      <c r="CG132" s="63"/>
      <c r="CH132" s="63"/>
      <c r="CI132" s="63"/>
      <c r="CJ132" s="63"/>
      <c r="CK132" s="63"/>
      <c r="CL132" s="63"/>
      <c r="CM132" s="63"/>
      <c r="CN132" s="63"/>
      <c r="CO132" s="63"/>
      <c r="CP132" s="63"/>
      <c r="CQ132" s="63"/>
      <c r="CR132" s="63"/>
      <c r="CS132" s="63"/>
      <c r="CT132" s="313"/>
      <c r="CU132" s="313"/>
      <c r="CV132" s="388" t="s">
        <v>668</v>
      </c>
      <c r="CW132" s="388" t="s">
        <v>668</v>
      </c>
      <c r="CX132" s="388" t="s">
        <v>668</v>
      </c>
      <c r="CY132" s="313"/>
      <c r="CZ132" s="313"/>
      <c r="DA132" s="313"/>
      <c r="DB132" s="424"/>
      <c r="DC132" s="424"/>
      <c r="DD132" s="424"/>
      <c r="DE132" s="313"/>
      <c r="DF132" s="313"/>
      <c r="DG132" s="313"/>
      <c r="DH132" s="313"/>
      <c r="DI132" s="313"/>
      <c r="DJ132" s="63"/>
      <c r="DK132" s="63"/>
      <c r="DL132" s="63">
        <f t="shared" si="146"/>
        <v>1</v>
      </c>
      <c r="DM132" s="353"/>
    </row>
    <row r="133" spans="1:126" s="68" customFormat="1" ht="82.5" hidden="1" customHeight="1">
      <c r="A133" s="461"/>
      <c r="B133" s="414">
        <v>53</v>
      </c>
      <c r="C133" s="29" t="s">
        <v>299</v>
      </c>
      <c r="D133" s="65" t="s">
        <v>0</v>
      </c>
      <c r="E133" s="29" t="s">
        <v>300</v>
      </c>
      <c r="F133" s="65" t="s">
        <v>2</v>
      </c>
      <c r="G133" s="65"/>
      <c r="H133" s="64" t="s">
        <v>301</v>
      </c>
      <c r="I133" s="29" t="s">
        <v>1083</v>
      </c>
      <c r="J133" s="63"/>
      <c r="K133" s="125" t="s">
        <v>128</v>
      </c>
      <c r="L133" s="125" t="s">
        <v>115</v>
      </c>
      <c r="M133" s="126" t="s">
        <v>78</v>
      </c>
      <c r="N133" s="123" t="s">
        <v>171</v>
      </c>
      <c r="O133" s="461"/>
      <c r="P133" s="465"/>
      <c r="Q133" s="63"/>
      <c r="R133" s="63"/>
      <c r="S133" s="63"/>
      <c r="T133" s="63"/>
      <c r="U133" s="63" t="s">
        <v>28</v>
      </c>
      <c r="V133" s="63"/>
      <c r="W133" s="63"/>
      <c r="X133" s="63"/>
      <c r="Y133" s="63"/>
      <c r="Z133" s="63"/>
      <c r="AA133" s="6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313"/>
      <c r="CU133" s="313"/>
      <c r="CV133" s="313"/>
      <c r="CW133" s="313"/>
      <c r="CX133" s="313"/>
      <c r="CY133" s="313"/>
      <c r="CZ133" s="313"/>
      <c r="DA133" s="313"/>
      <c r="DB133" s="424"/>
      <c r="DC133" s="424"/>
      <c r="DD133" s="424"/>
      <c r="DE133" s="313"/>
      <c r="DF133" s="313"/>
      <c r="DG133" s="313"/>
      <c r="DH133" s="313"/>
      <c r="DI133" s="313"/>
      <c r="DJ133" s="63"/>
      <c r="DK133" s="63"/>
      <c r="DL133" s="63">
        <f t="shared" si="146"/>
        <v>1</v>
      </c>
      <c r="DM133" s="66"/>
    </row>
    <row r="134" spans="1:126" s="68" customFormat="1" ht="82.5" hidden="1" customHeight="1">
      <c r="A134" s="462"/>
      <c r="B134" s="414">
        <v>53</v>
      </c>
      <c r="C134" s="29" t="s">
        <v>299</v>
      </c>
      <c r="D134" s="65" t="s">
        <v>0</v>
      </c>
      <c r="E134" s="29" t="s">
        <v>300</v>
      </c>
      <c r="F134" s="65" t="s">
        <v>2</v>
      </c>
      <c r="G134" s="65"/>
      <c r="H134" s="64" t="s">
        <v>301</v>
      </c>
      <c r="I134" s="29" t="s">
        <v>1083</v>
      </c>
      <c r="J134" s="63"/>
      <c r="K134" s="125" t="s">
        <v>128</v>
      </c>
      <c r="L134" s="125" t="s">
        <v>115</v>
      </c>
      <c r="M134" s="126" t="s">
        <v>78</v>
      </c>
      <c r="N134" s="123" t="s">
        <v>171</v>
      </c>
      <c r="O134" s="462"/>
      <c r="P134" s="459"/>
      <c r="Q134" s="63"/>
      <c r="R134" s="63"/>
      <c r="S134" s="63"/>
      <c r="T134" s="63"/>
      <c r="U134" s="63"/>
      <c r="V134" s="63"/>
      <c r="W134" s="63"/>
      <c r="X134" s="63"/>
      <c r="Y134" s="63"/>
      <c r="Z134" s="63" t="s">
        <v>28</v>
      </c>
      <c r="AA134" s="6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c r="BW134" s="63"/>
      <c r="BX134" s="63"/>
      <c r="BY134" s="63"/>
      <c r="BZ134" s="63"/>
      <c r="CA134" s="63"/>
      <c r="CB134" s="63"/>
      <c r="CC134" s="63"/>
      <c r="CD134" s="63"/>
      <c r="CE134" s="63"/>
      <c r="CF134" s="63"/>
      <c r="CG134" s="63"/>
      <c r="CH134" s="63"/>
      <c r="CI134" s="63"/>
      <c r="CJ134" s="63"/>
      <c r="CK134" s="63"/>
      <c r="CL134" s="63"/>
      <c r="CM134" s="63"/>
      <c r="CN134" s="63"/>
      <c r="CO134" s="63"/>
      <c r="CP134" s="63"/>
      <c r="CQ134" s="63"/>
      <c r="CR134" s="63"/>
      <c r="CS134" s="63"/>
      <c r="CT134" s="313"/>
      <c r="CU134" s="313"/>
      <c r="CV134" s="313"/>
      <c r="CW134" s="313"/>
      <c r="CX134" s="313"/>
      <c r="CY134" s="313"/>
      <c r="CZ134" s="313"/>
      <c r="DA134" s="313"/>
      <c r="DB134" s="424"/>
      <c r="DC134" s="424"/>
      <c r="DD134" s="424"/>
      <c r="DE134" s="313"/>
      <c r="DF134" s="313"/>
      <c r="DG134" s="313"/>
      <c r="DH134" s="313"/>
      <c r="DI134" s="313"/>
      <c r="DJ134" s="63"/>
      <c r="DK134" s="63"/>
      <c r="DL134" s="63">
        <f t="shared" si="146"/>
        <v>1</v>
      </c>
      <c r="DM134" s="66"/>
    </row>
    <row r="135" spans="1:126" s="231" customFormat="1" ht="68.25" customHeight="1">
      <c r="A135" s="460">
        <v>166</v>
      </c>
      <c r="B135" s="414">
        <v>54</v>
      </c>
      <c r="C135" s="169" t="s">
        <v>146</v>
      </c>
      <c r="D135" s="377" t="s">
        <v>0</v>
      </c>
      <c r="E135" s="169" t="s">
        <v>147</v>
      </c>
      <c r="F135" s="170" t="s">
        <v>2</v>
      </c>
      <c r="G135" s="377"/>
      <c r="H135" s="184" t="s">
        <v>302</v>
      </c>
      <c r="I135" s="169" t="s">
        <v>1323</v>
      </c>
      <c r="J135" s="364"/>
      <c r="K135" s="364" t="s">
        <v>128</v>
      </c>
      <c r="L135" s="364" t="s">
        <v>115</v>
      </c>
      <c r="M135" s="5" t="s">
        <v>78</v>
      </c>
      <c r="N135" s="4" t="s">
        <v>303</v>
      </c>
      <c r="O135" s="460" t="s">
        <v>28</v>
      </c>
      <c r="P135" s="458">
        <v>1</v>
      </c>
      <c r="Q135" s="6"/>
      <c r="R135" s="6"/>
      <c r="S135" s="364" t="s">
        <v>28</v>
      </c>
      <c r="T135" s="6"/>
      <c r="U135" s="6"/>
      <c r="V135" s="6"/>
      <c r="W135" s="6"/>
      <c r="X135" s="6"/>
      <c r="Y135" s="60"/>
      <c r="Z135" s="60"/>
      <c r="AA135" s="6"/>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313"/>
      <c r="CU135" s="313"/>
      <c r="CV135" s="388" t="s">
        <v>668</v>
      </c>
      <c r="CW135" s="388" t="s">
        <v>668</v>
      </c>
      <c r="CX135" s="388" t="s">
        <v>668</v>
      </c>
      <c r="CY135" s="313"/>
      <c r="CZ135" s="313"/>
      <c r="DA135" s="313"/>
      <c r="DB135" s="424"/>
      <c r="DC135" s="424"/>
      <c r="DD135" s="424"/>
      <c r="DE135" s="313"/>
      <c r="DF135" s="313"/>
      <c r="DG135" s="313"/>
      <c r="DH135" s="313"/>
      <c r="DI135" s="313"/>
      <c r="DJ135" s="6"/>
      <c r="DK135" s="6"/>
      <c r="DL135" s="6">
        <f t="shared" si="146"/>
        <v>1</v>
      </c>
      <c r="DM135" s="353"/>
    </row>
    <row r="136" spans="1:126" s="68" customFormat="1" ht="84" hidden="1" customHeight="1">
      <c r="A136" s="461"/>
      <c r="B136" s="414">
        <v>54</v>
      </c>
      <c r="C136" s="29" t="s">
        <v>146</v>
      </c>
      <c r="D136" s="65" t="s">
        <v>0</v>
      </c>
      <c r="E136" s="29" t="s">
        <v>147</v>
      </c>
      <c r="F136" s="65" t="s">
        <v>2</v>
      </c>
      <c r="G136" s="65"/>
      <c r="H136" s="64" t="s">
        <v>302</v>
      </c>
      <c r="I136" s="29" t="s">
        <v>1084</v>
      </c>
      <c r="J136" s="63"/>
      <c r="K136" s="125" t="s">
        <v>128</v>
      </c>
      <c r="L136" s="125" t="s">
        <v>115</v>
      </c>
      <c r="M136" s="126" t="s">
        <v>78</v>
      </c>
      <c r="N136" s="123" t="s">
        <v>303</v>
      </c>
      <c r="O136" s="461"/>
      <c r="P136" s="465"/>
      <c r="Q136" s="63"/>
      <c r="R136" s="63"/>
      <c r="S136" s="63"/>
      <c r="T136" s="63"/>
      <c r="U136" s="63" t="s">
        <v>28</v>
      </c>
      <c r="V136" s="63"/>
      <c r="W136" s="63"/>
      <c r="X136" s="63"/>
      <c r="Y136" s="63"/>
      <c r="Z136" s="63"/>
      <c r="AA136" s="6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313"/>
      <c r="CU136" s="313"/>
      <c r="CV136" s="313"/>
      <c r="CW136" s="313"/>
      <c r="CX136" s="313"/>
      <c r="CY136" s="313"/>
      <c r="CZ136" s="313"/>
      <c r="DA136" s="313"/>
      <c r="DB136" s="424"/>
      <c r="DC136" s="424"/>
      <c r="DD136" s="424"/>
      <c r="DE136" s="313"/>
      <c r="DF136" s="313"/>
      <c r="DG136" s="313"/>
      <c r="DH136" s="313"/>
      <c r="DI136" s="313"/>
      <c r="DJ136" s="63"/>
      <c r="DK136" s="63"/>
      <c r="DL136" s="63">
        <f t="shared" si="146"/>
        <v>1</v>
      </c>
      <c r="DM136" s="66"/>
    </row>
    <row r="137" spans="1:126" s="68" customFormat="1" ht="84" hidden="1" customHeight="1">
      <c r="A137" s="461"/>
      <c r="B137" s="414">
        <v>54</v>
      </c>
      <c r="C137" s="29" t="s">
        <v>146</v>
      </c>
      <c r="D137" s="65" t="s">
        <v>0</v>
      </c>
      <c r="E137" s="29" t="s">
        <v>147</v>
      </c>
      <c r="F137" s="65" t="s">
        <v>2</v>
      </c>
      <c r="G137" s="65"/>
      <c r="H137" s="64" t="s">
        <v>302</v>
      </c>
      <c r="I137" s="29" t="s">
        <v>1084</v>
      </c>
      <c r="J137" s="63"/>
      <c r="K137" s="125" t="s">
        <v>128</v>
      </c>
      <c r="L137" s="125" t="s">
        <v>115</v>
      </c>
      <c r="M137" s="126" t="s">
        <v>78</v>
      </c>
      <c r="N137" s="123" t="s">
        <v>303</v>
      </c>
      <c r="O137" s="461"/>
      <c r="P137" s="465"/>
      <c r="Q137" s="63"/>
      <c r="R137" s="63"/>
      <c r="S137" s="63"/>
      <c r="T137" s="63"/>
      <c r="U137" s="63"/>
      <c r="V137" s="63"/>
      <c r="W137" s="63"/>
      <c r="X137" s="63" t="s">
        <v>28</v>
      </c>
      <c r="Y137" s="63"/>
      <c r="Z137" s="63"/>
      <c r="AA137" s="6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313"/>
      <c r="CU137" s="313"/>
      <c r="CV137" s="313"/>
      <c r="CW137" s="313"/>
      <c r="CX137" s="313"/>
      <c r="CY137" s="313"/>
      <c r="CZ137" s="313"/>
      <c r="DA137" s="313"/>
      <c r="DB137" s="424"/>
      <c r="DC137" s="424"/>
      <c r="DD137" s="424"/>
      <c r="DE137" s="313"/>
      <c r="DF137" s="313"/>
      <c r="DG137" s="313"/>
      <c r="DH137" s="313"/>
      <c r="DI137" s="313"/>
      <c r="DJ137" s="63"/>
      <c r="DK137" s="63"/>
      <c r="DL137" s="63">
        <f t="shared" si="146"/>
        <v>1</v>
      </c>
      <c r="DM137" s="66"/>
    </row>
    <row r="138" spans="1:126" s="68" customFormat="1" ht="84" hidden="1" customHeight="1">
      <c r="A138" s="462"/>
      <c r="B138" s="414">
        <v>54</v>
      </c>
      <c r="C138" s="29" t="s">
        <v>146</v>
      </c>
      <c r="D138" s="65" t="s">
        <v>0</v>
      </c>
      <c r="E138" s="29" t="s">
        <v>147</v>
      </c>
      <c r="F138" s="65" t="s">
        <v>2</v>
      </c>
      <c r="G138" s="65"/>
      <c r="H138" s="64" t="s">
        <v>302</v>
      </c>
      <c r="I138" s="29" t="s">
        <v>1084</v>
      </c>
      <c r="J138" s="63"/>
      <c r="K138" s="125" t="s">
        <v>128</v>
      </c>
      <c r="L138" s="125" t="s">
        <v>115</v>
      </c>
      <c r="M138" s="126" t="s">
        <v>78</v>
      </c>
      <c r="N138" s="123" t="s">
        <v>303</v>
      </c>
      <c r="O138" s="462"/>
      <c r="P138" s="459"/>
      <c r="Q138" s="63"/>
      <c r="R138" s="63"/>
      <c r="S138" s="63"/>
      <c r="T138" s="63"/>
      <c r="U138" s="63"/>
      <c r="V138" s="63"/>
      <c r="W138" s="63"/>
      <c r="X138" s="63"/>
      <c r="Y138" s="63"/>
      <c r="Z138" s="63"/>
      <c r="AA138" s="63" t="s">
        <v>28</v>
      </c>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63"/>
      <c r="BX138" s="63"/>
      <c r="BY138" s="63"/>
      <c r="BZ138" s="63"/>
      <c r="CA138" s="63"/>
      <c r="CB138" s="63"/>
      <c r="CC138" s="63"/>
      <c r="CD138" s="63"/>
      <c r="CE138" s="63"/>
      <c r="CF138" s="63"/>
      <c r="CG138" s="63"/>
      <c r="CH138" s="63"/>
      <c r="CI138" s="63"/>
      <c r="CJ138" s="63"/>
      <c r="CK138" s="63"/>
      <c r="CL138" s="63"/>
      <c r="CM138" s="63"/>
      <c r="CN138" s="63"/>
      <c r="CO138" s="63"/>
      <c r="CP138" s="63"/>
      <c r="CQ138" s="63"/>
      <c r="CR138" s="63"/>
      <c r="CS138" s="63"/>
      <c r="CT138" s="313"/>
      <c r="CU138" s="313"/>
      <c r="CV138" s="313"/>
      <c r="CW138" s="313"/>
      <c r="CX138" s="313"/>
      <c r="CY138" s="313"/>
      <c r="CZ138" s="313"/>
      <c r="DA138" s="313"/>
      <c r="DB138" s="424"/>
      <c r="DC138" s="424"/>
      <c r="DD138" s="424"/>
      <c r="DE138" s="313"/>
      <c r="DF138" s="313"/>
      <c r="DG138" s="313"/>
      <c r="DH138" s="313"/>
      <c r="DI138" s="313"/>
      <c r="DJ138" s="63"/>
      <c r="DK138" s="63"/>
      <c r="DL138" s="63">
        <f t="shared" si="146"/>
        <v>1</v>
      </c>
      <c r="DM138" s="66"/>
    </row>
    <row r="139" spans="1:126" s="231" customFormat="1" ht="39" hidden="1" customHeight="1">
      <c r="A139" s="460">
        <v>169</v>
      </c>
      <c r="B139" s="414">
        <v>55</v>
      </c>
      <c r="C139" s="169" t="s">
        <v>304</v>
      </c>
      <c r="D139" s="170" t="s">
        <v>0</v>
      </c>
      <c r="E139" s="29" t="s">
        <v>305</v>
      </c>
      <c r="F139" s="5" t="s">
        <v>2</v>
      </c>
      <c r="G139" s="170"/>
      <c r="H139" s="184" t="s">
        <v>306</v>
      </c>
      <c r="I139" s="169" t="s">
        <v>1085</v>
      </c>
      <c r="J139" s="256"/>
      <c r="K139" s="256" t="s">
        <v>128</v>
      </c>
      <c r="L139" s="256" t="s">
        <v>115</v>
      </c>
      <c r="M139" s="5" t="s">
        <v>78</v>
      </c>
      <c r="N139" s="4" t="s">
        <v>303</v>
      </c>
      <c r="O139" s="460" t="s">
        <v>28</v>
      </c>
      <c r="P139" s="458"/>
      <c r="Q139" s="6"/>
      <c r="R139" s="256" t="s">
        <v>28</v>
      </c>
      <c r="S139" s="6"/>
      <c r="T139" s="6"/>
      <c r="U139" s="6"/>
      <c r="V139" s="40"/>
      <c r="W139" s="6"/>
      <c r="X139" s="6"/>
      <c r="Y139" s="60"/>
      <c r="Z139" s="60"/>
      <c r="AA139" s="6"/>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181" t="s">
        <v>665</v>
      </c>
      <c r="BN139" s="181" t="s">
        <v>665</v>
      </c>
      <c r="BO139" s="181" t="s">
        <v>665</v>
      </c>
      <c r="BP139" s="181" t="s">
        <v>665</v>
      </c>
      <c r="BQ139" s="320">
        <v>2</v>
      </c>
      <c r="BR139" s="320">
        <v>2</v>
      </c>
      <c r="BS139" s="320">
        <v>2</v>
      </c>
      <c r="BT139" s="320">
        <v>2</v>
      </c>
      <c r="BU139" s="320">
        <v>2</v>
      </c>
      <c r="BV139" s="320">
        <v>2</v>
      </c>
      <c r="BW139" s="320">
        <v>1</v>
      </c>
      <c r="BX139" s="320">
        <v>1</v>
      </c>
      <c r="BY139" s="320">
        <v>2</v>
      </c>
      <c r="BZ139" s="320">
        <v>2</v>
      </c>
      <c r="CA139" s="320">
        <v>2</v>
      </c>
      <c r="CB139" s="320">
        <v>2</v>
      </c>
      <c r="CC139" s="320">
        <v>2</v>
      </c>
      <c r="CD139" s="320">
        <v>2</v>
      </c>
      <c r="CE139" s="320">
        <v>1</v>
      </c>
      <c r="CF139" s="320">
        <v>2</v>
      </c>
      <c r="CG139" s="320">
        <v>2</v>
      </c>
      <c r="CH139" s="320">
        <v>1</v>
      </c>
      <c r="CI139" s="320">
        <v>2</v>
      </c>
      <c r="CJ139" s="320">
        <v>2</v>
      </c>
      <c r="CK139" s="320">
        <v>1</v>
      </c>
      <c r="CL139" s="348">
        <f>COUNTIF(BQ139:CK139,"2")</f>
        <v>16</v>
      </c>
      <c r="CM139" s="349">
        <f t="shared" ref="CM139" si="166">CL139/(CL139+CN139+CP139+CR139)</f>
        <v>0.76190476190476186</v>
      </c>
      <c r="CN139" s="348">
        <f>COUNTIF(BQ139:CK139,"1")</f>
        <v>5</v>
      </c>
      <c r="CO139" s="349">
        <f t="shared" ref="CO139" si="167">CN139/(CL139+CN139+CP139+CR139)</f>
        <v>0.23809523809523808</v>
      </c>
      <c r="CP139" s="348">
        <f>COUNTIF(BQ139:CK139,"0")</f>
        <v>0</v>
      </c>
      <c r="CQ139" s="349">
        <f t="shared" ref="CQ139" si="168">CP139/(CL139+CN139+CP139+CR139)</f>
        <v>0</v>
      </c>
      <c r="CR139" s="348">
        <f>COUNTIF(BQ139:CK139,"KĐG")</f>
        <v>0</v>
      </c>
      <c r="CS139" s="349">
        <f t="shared" ref="CS139" si="169">CR139/(CL139+CN139+CP139+CR139)</f>
        <v>0</v>
      </c>
      <c r="CT139" s="350">
        <f t="shared" ref="CT139" si="170">(((CL139*2)+(CN139*1)+(CP139*0)))/(CL139+CN139+CP139)</f>
        <v>1.7619047619047619</v>
      </c>
      <c r="CU139" s="351" t="str">
        <f t="shared" ref="CU139" si="171">IF(CS139&gt;=50%,"KĐG",IF(CT139&gt;=1.6,"ĐMT",IF(CT139&gt;=1,"CCG","CĐ")))</f>
        <v>ĐMT</v>
      </c>
      <c r="CV139" s="313"/>
      <c r="CW139" s="313"/>
      <c r="CX139" s="313"/>
      <c r="CY139" s="313"/>
      <c r="CZ139" s="313"/>
      <c r="DA139" s="313"/>
      <c r="DB139" s="424"/>
      <c r="DC139" s="424"/>
      <c r="DD139" s="424"/>
      <c r="DE139" s="313"/>
      <c r="DF139" s="313"/>
      <c r="DG139" s="313"/>
      <c r="DH139" s="313"/>
      <c r="DI139" s="313"/>
      <c r="DJ139" s="6"/>
      <c r="DK139" s="6"/>
      <c r="DL139" s="6">
        <f t="shared" si="146"/>
        <v>1</v>
      </c>
      <c r="DM139" s="261"/>
    </row>
    <row r="140" spans="1:126" s="68" customFormat="1" ht="59.25" hidden="1" customHeight="1">
      <c r="A140" s="461"/>
      <c r="B140" s="414">
        <v>55</v>
      </c>
      <c r="C140" s="29" t="s">
        <v>304</v>
      </c>
      <c r="D140" s="65" t="s">
        <v>0</v>
      </c>
      <c r="E140" s="29" t="s">
        <v>305</v>
      </c>
      <c r="F140" s="65" t="s">
        <v>2</v>
      </c>
      <c r="G140" s="65"/>
      <c r="H140" s="64" t="s">
        <v>306</v>
      </c>
      <c r="I140" s="29" t="s">
        <v>1085</v>
      </c>
      <c r="J140" s="63"/>
      <c r="K140" s="125" t="s">
        <v>128</v>
      </c>
      <c r="L140" s="125" t="s">
        <v>115</v>
      </c>
      <c r="M140" s="126" t="s">
        <v>78</v>
      </c>
      <c r="N140" s="123" t="s">
        <v>303</v>
      </c>
      <c r="O140" s="461"/>
      <c r="P140" s="465"/>
      <c r="Q140" s="63"/>
      <c r="R140" s="63"/>
      <c r="S140" s="63"/>
      <c r="T140" s="63" t="s">
        <v>28</v>
      </c>
      <c r="U140" s="63"/>
      <c r="V140" s="67"/>
      <c r="W140" s="63"/>
      <c r="X140" s="63"/>
      <c r="Y140" s="63"/>
      <c r="Z140" s="63"/>
      <c r="AA140" s="63"/>
      <c r="AB140" s="3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c r="BW140" s="63"/>
      <c r="BX140" s="63"/>
      <c r="BY140" s="63"/>
      <c r="BZ140" s="63"/>
      <c r="CA140" s="63"/>
      <c r="CB140" s="63"/>
      <c r="CC140" s="63"/>
      <c r="CD140" s="63"/>
      <c r="CE140" s="63"/>
      <c r="CF140" s="63"/>
      <c r="CG140" s="63"/>
      <c r="CH140" s="63"/>
      <c r="CI140" s="63"/>
      <c r="CJ140" s="63"/>
      <c r="CK140" s="63"/>
      <c r="CL140" s="63"/>
      <c r="CM140" s="63"/>
      <c r="CN140" s="63"/>
      <c r="CO140" s="63"/>
      <c r="CP140" s="63"/>
      <c r="CQ140" s="63"/>
      <c r="CR140" s="63"/>
      <c r="CS140" s="63"/>
      <c r="CT140" s="313"/>
      <c r="CU140" s="313"/>
      <c r="CV140" s="313"/>
      <c r="CW140" s="313"/>
      <c r="CX140" s="313"/>
      <c r="CY140" s="313"/>
      <c r="CZ140" s="313"/>
      <c r="DA140" s="313"/>
      <c r="DB140" s="424"/>
      <c r="DC140" s="424"/>
      <c r="DD140" s="424"/>
      <c r="DE140" s="313"/>
      <c r="DF140" s="313"/>
      <c r="DG140" s="313"/>
      <c r="DH140" s="313"/>
      <c r="DI140" s="313"/>
      <c r="DJ140" s="63"/>
      <c r="DK140" s="63"/>
      <c r="DL140" s="63">
        <f t="shared" si="146"/>
        <v>1</v>
      </c>
      <c r="DM140" s="66"/>
    </row>
    <row r="141" spans="1:126" s="68" customFormat="1" ht="59.25" hidden="1" customHeight="1">
      <c r="A141" s="461"/>
      <c r="B141" s="414">
        <v>55</v>
      </c>
      <c r="C141" s="29" t="s">
        <v>304</v>
      </c>
      <c r="D141" s="65" t="s">
        <v>0</v>
      </c>
      <c r="E141" s="29" t="s">
        <v>305</v>
      </c>
      <c r="F141" s="65" t="s">
        <v>2</v>
      </c>
      <c r="G141" s="65"/>
      <c r="H141" s="64" t="s">
        <v>306</v>
      </c>
      <c r="I141" s="29" t="s">
        <v>1085</v>
      </c>
      <c r="J141" s="63"/>
      <c r="K141" s="125" t="s">
        <v>128</v>
      </c>
      <c r="L141" s="125" t="s">
        <v>115</v>
      </c>
      <c r="M141" s="126" t="s">
        <v>78</v>
      </c>
      <c r="N141" s="123" t="s">
        <v>303</v>
      </c>
      <c r="O141" s="461"/>
      <c r="P141" s="465"/>
      <c r="Q141" s="63"/>
      <c r="R141" s="63"/>
      <c r="S141" s="63"/>
      <c r="T141" s="63"/>
      <c r="U141" s="63"/>
      <c r="V141" s="67" t="s">
        <v>28</v>
      </c>
      <c r="W141" s="63"/>
      <c r="X141" s="63"/>
      <c r="Y141" s="63"/>
      <c r="Z141" s="63"/>
      <c r="AA141" s="63"/>
      <c r="AB141" s="33"/>
      <c r="AC141" s="33"/>
      <c r="AD141" s="33"/>
      <c r="AE141" s="33"/>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313"/>
      <c r="CU141" s="313"/>
      <c r="CV141" s="313"/>
      <c r="CW141" s="313"/>
      <c r="CX141" s="313"/>
      <c r="CY141" s="313"/>
      <c r="CZ141" s="313"/>
      <c r="DA141" s="313"/>
      <c r="DB141" s="424"/>
      <c r="DC141" s="424"/>
      <c r="DD141" s="424"/>
      <c r="DE141" s="313"/>
      <c r="DF141" s="313"/>
      <c r="DG141" s="313"/>
      <c r="DH141" s="313"/>
      <c r="DI141" s="313"/>
      <c r="DJ141" s="63"/>
      <c r="DK141" s="63"/>
      <c r="DL141" s="63">
        <f t="shared" si="146"/>
        <v>1</v>
      </c>
      <c r="DM141" s="66"/>
    </row>
    <row r="142" spans="1:126" s="68" customFormat="1" ht="59.25" hidden="1" customHeight="1">
      <c r="A142" s="462"/>
      <c r="B142" s="414">
        <v>55</v>
      </c>
      <c r="C142" s="29" t="s">
        <v>304</v>
      </c>
      <c r="D142" s="65" t="s">
        <v>0</v>
      </c>
      <c r="E142" s="29" t="s">
        <v>305</v>
      </c>
      <c r="F142" s="65" t="s">
        <v>2</v>
      </c>
      <c r="G142" s="65"/>
      <c r="H142" s="64" t="s">
        <v>306</v>
      </c>
      <c r="I142" s="29" t="s">
        <v>1085</v>
      </c>
      <c r="J142" s="63"/>
      <c r="K142" s="125" t="s">
        <v>128</v>
      </c>
      <c r="L142" s="125" t="s">
        <v>115</v>
      </c>
      <c r="M142" s="126" t="s">
        <v>78</v>
      </c>
      <c r="N142" s="123" t="s">
        <v>303</v>
      </c>
      <c r="O142" s="462"/>
      <c r="P142" s="459"/>
      <c r="Q142" s="63"/>
      <c r="R142" s="63"/>
      <c r="S142" s="63"/>
      <c r="T142" s="63"/>
      <c r="U142" s="63"/>
      <c r="V142" s="67"/>
      <c r="W142" s="63"/>
      <c r="X142" s="63"/>
      <c r="Y142" s="63"/>
      <c r="Z142" s="63"/>
      <c r="AA142" s="63" t="s">
        <v>28</v>
      </c>
      <c r="AB142" s="33"/>
      <c r="AC142" s="33"/>
      <c r="AD142" s="33"/>
      <c r="AE142" s="33"/>
      <c r="AF142" s="33"/>
      <c r="AG142" s="33"/>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33"/>
      <c r="BN142" s="33"/>
      <c r="BO142" s="33"/>
      <c r="BP142" s="33"/>
      <c r="BQ142" s="33"/>
      <c r="BR142" s="33"/>
      <c r="BS142" s="33"/>
      <c r="BT142" s="33"/>
      <c r="BU142" s="33"/>
      <c r="BV142" s="33"/>
      <c r="BW142" s="63"/>
      <c r="BX142" s="63"/>
      <c r="BY142" s="63"/>
      <c r="BZ142" s="63"/>
      <c r="CA142" s="63"/>
      <c r="CB142" s="63"/>
      <c r="CC142" s="63"/>
      <c r="CD142" s="63"/>
      <c r="CE142" s="63"/>
      <c r="CF142" s="63"/>
      <c r="CG142" s="63"/>
      <c r="CH142" s="63"/>
      <c r="CI142" s="63"/>
      <c r="CJ142" s="63"/>
      <c r="CK142" s="63"/>
      <c r="CL142" s="63"/>
      <c r="CM142" s="63"/>
      <c r="CN142" s="63"/>
      <c r="CO142" s="63"/>
      <c r="CP142" s="63"/>
      <c r="CQ142" s="63"/>
      <c r="CR142" s="63"/>
      <c r="CS142" s="63"/>
      <c r="CT142" s="313"/>
      <c r="CU142" s="313"/>
      <c r="CV142" s="313"/>
      <c r="CW142" s="313"/>
      <c r="CX142" s="313"/>
      <c r="CY142" s="313"/>
      <c r="CZ142" s="313"/>
      <c r="DA142" s="313"/>
      <c r="DB142" s="424"/>
      <c r="DC142" s="424"/>
      <c r="DD142" s="424"/>
      <c r="DE142" s="313"/>
      <c r="DF142" s="313"/>
      <c r="DG142" s="313"/>
      <c r="DH142" s="313"/>
      <c r="DI142" s="313"/>
      <c r="DJ142" s="63"/>
      <c r="DK142" s="63"/>
      <c r="DL142" s="63">
        <f t="shared" si="146"/>
        <v>1</v>
      </c>
      <c r="DM142" s="66"/>
    </row>
    <row r="143" spans="1:126" s="10" customFormat="1" ht="15.75" hidden="1" customHeight="1">
      <c r="A143" s="460">
        <v>173</v>
      </c>
      <c r="B143" s="414">
        <v>56</v>
      </c>
      <c r="C143" s="169" t="s">
        <v>307</v>
      </c>
      <c r="D143" s="170" t="s">
        <v>2</v>
      </c>
      <c r="E143" s="29" t="s">
        <v>308</v>
      </c>
      <c r="F143" s="135" t="s">
        <v>2</v>
      </c>
      <c r="G143" s="170"/>
      <c r="H143" s="184" t="s">
        <v>308</v>
      </c>
      <c r="I143" s="169" t="s">
        <v>1086</v>
      </c>
      <c r="J143" s="176"/>
      <c r="K143" s="176" t="s">
        <v>128</v>
      </c>
      <c r="L143" s="176" t="s">
        <v>115</v>
      </c>
      <c r="M143" s="5" t="s">
        <v>78</v>
      </c>
      <c r="N143" s="4" t="s">
        <v>171</v>
      </c>
      <c r="O143" s="460" t="s">
        <v>28</v>
      </c>
      <c r="P143" s="458"/>
      <c r="Q143" s="176" t="s">
        <v>28</v>
      </c>
      <c r="R143" s="6"/>
      <c r="S143" s="6"/>
      <c r="T143" s="6"/>
      <c r="U143" s="6"/>
      <c r="V143" s="6"/>
      <c r="W143" s="6"/>
      <c r="X143" s="6"/>
      <c r="Y143" s="60"/>
      <c r="Z143" s="60"/>
      <c r="AA143" s="6"/>
      <c r="AB143" s="181" t="s">
        <v>668</v>
      </c>
      <c r="AC143" s="181"/>
      <c r="AD143" s="181"/>
      <c r="AE143" s="207">
        <v>2</v>
      </c>
      <c r="AF143" s="207">
        <v>2</v>
      </c>
      <c r="AG143" s="207">
        <v>2</v>
      </c>
      <c r="AH143" s="207">
        <v>1</v>
      </c>
      <c r="AI143" s="207">
        <v>2</v>
      </c>
      <c r="AJ143" s="207">
        <v>2</v>
      </c>
      <c r="AK143" s="207">
        <v>1</v>
      </c>
      <c r="AL143" s="207">
        <v>1</v>
      </c>
      <c r="AM143" s="207">
        <v>2</v>
      </c>
      <c r="AN143" s="207">
        <v>1</v>
      </c>
      <c r="AO143" s="207">
        <v>1</v>
      </c>
      <c r="AP143" s="207">
        <v>2</v>
      </c>
      <c r="AQ143" s="207">
        <v>2</v>
      </c>
      <c r="AR143" s="207">
        <v>2</v>
      </c>
      <c r="AS143" s="207">
        <v>2</v>
      </c>
      <c r="AT143" s="207">
        <v>2</v>
      </c>
      <c r="AU143" s="207">
        <v>2</v>
      </c>
      <c r="AV143" s="207">
        <v>1</v>
      </c>
      <c r="AW143" s="207">
        <v>2</v>
      </c>
      <c r="AX143" s="207">
        <v>2</v>
      </c>
      <c r="AY143" s="207">
        <v>1</v>
      </c>
      <c r="AZ143" s="207">
        <v>2</v>
      </c>
      <c r="BA143" s="207">
        <v>2</v>
      </c>
      <c r="BB143" s="207">
        <v>1</v>
      </c>
      <c r="BC143" s="209">
        <f t="shared" ref="BC143" si="172">COUNTIF(AE143:BB143,"2")</f>
        <v>16</v>
      </c>
      <c r="BD143" s="210">
        <f t="shared" ref="BD143" si="173">BC143/(BC143+BE143+BG143+BI143)</f>
        <v>0.66666666666666663</v>
      </c>
      <c r="BE143" s="209">
        <f>COUNTIF(AE143:BB143,"1")</f>
        <v>8</v>
      </c>
      <c r="BF143" s="210">
        <f t="shared" ref="BF143" si="174">BE143/(BC143+BE143+BG143+BI143)</f>
        <v>0.33333333333333331</v>
      </c>
      <c r="BG143" s="209">
        <f>COUNTIF(AE143:BB143,"0")</f>
        <v>0</v>
      </c>
      <c r="BH143" s="210">
        <f t="shared" ref="BH143" si="175">BG143/(BC143+BE143+BG143+BI143)</f>
        <v>0</v>
      </c>
      <c r="BI143" s="209">
        <f>COUNTIF(AE143:BB143,"KĐG")</f>
        <v>0</v>
      </c>
      <c r="BJ143" s="210">
        <f t="shared" ref="BJ143" si="176">BI143/(BC143+BE143+BG143+BI143)</f>
        <v>0</v>
      </c>
      <c r="BK143" s="211">
        <f t="shared" ref="BK143" si="177">(((BC143*2)+(BE143*1)+(BG143*0)))/(BC143+BE143+BG143)</f>
        <v>1.6666666666666667</v>
      </c>
      <c r="BL143" s="212" t="str">
        <f t="shared" ref="BL143" si="178">IF(BJ143&gt;=50%,"KĐG",IF(BK143&gt;=1.6,"ĐMT",IF(BK143&gt;=1,"CCG","CĐ")))</f>
        <v>ĐMT</v>
      </c>
      <c r="BM143" s="33"/>
      <c r="BN143" s="33"/>
      <c r="BO143" s="33"/>
      <c r="BP143" s="33"/>
      <c r="BQ143" s="33"/>
      <c r="BR143" s="33"/>
      <c r="BS143" s="33"/>
      <c r="BT143" s="33"/>
      <c r="BU143" s="33"/>
      <c r="BV143" s="33"/>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313"/>
      <c r="CU143" s="313"/>
      <c r="CV143" s="313"/>
      <c r="CW143" s="313"/>
      <c r="CX143" s="313"/>
      <c r="CY143" s="313"/>
      <c r="CZ143" s="313"/>
      <c r="DA143" s="313"/>
      <c r="DB143" s="424"/>
      <c r="DC143" s="424"/>
      <c r="DD143" s="424"/>
      <c r="DE143" s="313"/>
      <c r="DF143" s="313"/>
      <c r="DG143" s="313"/>
      <c r="DH143" s="313"/>
      <c r="DI143" s="313"/>
      <c r="DJ143" s="6"/>
      <c r="DK143" s="6"/>
      <c r="DL143" s="6">
        <f t="shared" si="146"/>
        <v>1</v>
      </c>
      <c r="DM143" s="168"/>
    </row>
    <row r="144" spans="1:126" s="229" customFormat="1" ht="37.5" hidden="1" customHeight="1">
      <c r="A144" s="461"/>
      <c r="B144" s="414">
        <v>56</v>
      </c>
      <c r="C144" s="169" t="s">
        <v>307</v>
      </c>
      <c r="D144" s="170" t="s">
        <v>2</v>
      </c>
      <c r="E144" s="29" t="s">
        <v>308</v>
      </c>
      <c r="F144" s="65" t="s">
        <v>2</v>
      </c>
      <c r="G144" s="170"/>
      <c r="H144" s="184" t="s">
        <v>308</v>
      </c>
      <c r="I144" s="169" t="s">
        <v>1286</v>
      </c>
      <c r="J144" s="256"/>
      <c r="K144" s="256" t="s">
        <v>128</v>
      </c>
      <c r="L144" s="256" t="s">
        <v>115</v>
      </c>
      <c r="M144" s="126" t="s">
        <v>78</v>
      </c>
      <c r="N144" s="123" t="s">
        <v>171</v>
      </c>
      <c r="O144" s="461"/>
      <c r="P144" s="465"/>
      <c r="Q144" s="63"/>
      <c r="R144" s="256" t="s">
        <v>28</v>
      </c>
      <c r="S144" s="63"/>
      <c r="T144" s="63"/>
      <c r="U144" s="63"/>
      <c r="V144" s="63"/>
      <c r="W144" s="63"/>
      <c r="X144" s="63"/>
      <c r="Y144" s="63"/>
      <c r="Z144" s="63"/>
      <c r="AA144" s="6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181" t="s">
        <v>668</v>
      </c>
      <c r="BN144" s="181" t="s">
        <v>668</v>
      </c>
      <c r="BO144" s="181"/>
      <c r="BP144" s="181"/>
      <c r="BQ144" s="320">
        <v>2</v>
      </c>
      <c r="BR144" s="320">
        <v>2</v>
      </c>
      <c r="BS144" s="320">
        <v>2</v>
      </c>
      <c r="BT144" s="320">
        <v>1</v>
      </c>
      <c r="BU144" s="320">
        <v>1</v>
      </c>
      <c r="BV144" s="320">
        <v>2</v>
      </c>
      <c r="BW144" s="320">
        <v>1</v>
      </c>
      <c r="BX144" s="320">
        <v>1</v>
      </c>
      <c r="BY144" s="320">
        <v>2</v>
      </c>
      <c r="BZ144" s="320">
        <v>2</v>
      </c>
      <c r="CA144" s="320">
        <v>2</v>
      </c>
      <c r="CB144" s="320">
        <v>2</v>
      </c>
      <c r="CC144" s="320">
        <v>2</v>
      </c>
      <c r="CD144" s="320">
        <v>2</v>
      </c>
      <c r="CE144" s="320">
        <v>1</v>
      </c>
      <c r="CF144" s="320">
        <v>2</v>
      </c>
      <c r="CG144" s="320">
        <v>2</v>
      </c>
      <c r="CH144" s="320">
        <v>1</v>
      </c>
      <c r="CI144" s="320">
        <v>2</v>
      </c>
      <c r="CJ144" s="320">
        <v>2</v>
      </c>
      <c r="CK144" s="320">
        <v>2</v>
      </c>
      <c r="CL144" s="348">
        <f>COUNTIF(BQ144:CK144,"2")</f>
        <v>15</v>
      </c>
      <c r="CM144" s="349">
        <f t="shared" ref="CM144" si="179">CL144/(CL144+CN144+CP144+CR144)</f>
        <v>0.7142857142857143</v>
      </c>
      <c r="CN144" s="348">
        <f>COUNTIF(BQ144:CK144,"1")</f>
        <v>6</v>
      </c>
      <c r="CO144" s="349">
        <f t="shared" ref="CO144" si="180">CN144/(CL144+CN144+CP144+CR144)</f>
        <v>0.2857142857142857</v>
      </c>
      <c r="CP144" s="348">
        <f>COUNTIF(BQ144:CK144,"0")</f>
        <v>0</v>
      </c>
      <c r="CQ144" s="349">
        <f t="shared" ref="CQ144" si="181">CP144/(CL144+CN144+CP144+CR144)</f>
        <v>0</v>
      </c>
      <c r="CR144" s="348">
        <f>COUNTIF(BQ144:CK144,"KĐG")</f>
        <v>0</v>
      </c>
      <c r="CS144" s="349">
        <f t="shared" ref="CS144" si="182">CR144/(CL144+CN144+CP144+CR144)</f>
        <v>0</v>
      </c>
      <c r="CT144" s="350">
        <f t="shared" ref="CT144" si="183">(((CL144*2)+(CN144*1)+(CP144*0)))/(CL144+CN144+CP144)</f>
        <v>1.7142857142857142</v>
      </c>
      <c r="CU144" s="351" t="str">
        <f t="shared" ref="CU144" si="184">IF(CS144&gt;=50%,"KĐG",IF(CT144&gt;=1.6,"ĐMT",IF(CT144&gt;=1,"CCG","CĐ")))</f>
        <v>ĐMT</v>
      </c>
      <c r="CV144" s="313"/>
      <c r="CW144" s="313"/>
      <c r="CX144" s="313"/>
      <c r="CY144" s="313"/>
      <c r="CZ144" s="313"/>
      <c r="DA144" s="313"/>
      <c r="DB144" s="424"/>
      <c r="DC144" s="424"/>
      <c r="DD144" s="424"/>
      <c r="DE144" s="313"/>
      <c r="DF144" s="313"/>
      <c r="DG144" s="313"/>
      <c r="DH144" s="313"/>
      <c r="DI144" s="313"/>
      <c r="DJ144" s="63"/>
      <c r="DK144" s="63"/>
      <c r="DL144" s="63">
        <f t="shared" si="146"/>
        <v>1</v>
      </c>
      <c r="DM144" s="261"/>
      <c r="DN144" s="309"/>
      <c r="DO144" s="309"/>
      <c r="DP144" s="309"/>
      <c r="DQ144" s="309"/>
      <c r="DR144" s="309"/>
      <c r="DS144" s="309"/>
      <c r="DT144" s="309"/>
      <c r="DU144" s="309"/>
      <c r="DV144" s="309"/>
    </row>
    <row r="145" spans="1:117" s="10" customFormat="1" ht="60" hidden="1" customHeight="1">
      <c r="A145" s="461"/>
      <c r="B145" s="414">
        <v>56</v>
      </c>
      <c r="C145" s="29" t="s">
        <v>307</v>
      </c>
      <c r="D145" s="65" t="s">
        <v>2</v>
      </c>
      <c r="E145" s="29" t="s">
        <v>308</v>
      </c>
      <c r="F145" s="65" t="s">
        <v>2</v>
      </c>
      <c r="G145" s="65"/>
      <c r="H145" s="64" t="s">
        <v>308</v>
      </c>
      <c r="I145" s="29" t="s">
        <v>1086</v>
      </c>
      <c r="J145" s="63"/>
      <c r="K145" s="125" t="s">
        <v>128</v>
      </c>
      <c r="L145" s="125" t="s">
        <v>115</v>
      </c>
      <c r="M145" s="126" t="s">
        <v>78</v>
      </c>
      <c r="N145" s="123" t="s">
        <v>171</v>
      </c>
      <c r="O145" s="461"/>
      <c r="P145" s="465"/>
      <c r="Q145" s="63"/>
      <c r="R145" s="63"/>
      <c r="S145" s="63"/>
      <c r="T145" s="63" t="s">
        <v>28</v>
      </c>
      <c r="U145" s="63"/>
      <c r="V145" s="63"/>
      <c r="W145" s="63"/>
      <c r="X145" s="63"/>
      <c r="Y145" s="63"/>
      <c r="Z145" s="63"/>
      <c r="AA145" s="63"/>
      <c r="AB145" s="33"/>
      <c r="AC145" s="33"/>
      <c r="AD145" s="33"/>
      <c r="AE145" s="33"/>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c r="BH145" s="33"/>
      <c r="BI145" s="33"/>
      <c r="BJ145" s="33"/>
      <c r="BK145" s="33"/>
      <c r="BL145" s="33"/>
      <c r="BM145" s="33"/>
      <c r="BN145" s="33"/>
      <c r="BO145" s="33"/>
      <c r="BP145" s="33"/>
      <c r="BQ145" s="33"/>
      <c r="BR145" s="33"/>
      <c r="BS145" s="33"/>
      <c r="BT145" s="33"/>
      <c r="BU145" s="33"/>
      <c r="BV145" s="33"/>
      <c r="BW145" s="63"/>
      <c r="BX145" s="63"/>
      <c r="BY145" s="63"/>
      <c r="BZ145" s="63"/>
      <c r="CA145" s="63"/>
      <c r="CB145" s="63"/>
      <c r="CC145" s="63"/>
      <c r="CD145" s="63"/>
      <c r="CE145" s="63"/>
      <c r="CF145" s="63"/>
      <c r="CG145" s="63"/>
      <c r="CH145" s="63"/>
      <c r="CI145" s="63"/>
      <c r="CJ145" s="63"/>
      <c r="CK145" s="63"/>
      <c r="CL145" s="63"/>
      <c r="CM145" s="63"/>
      <c r="CN145" s="63"/>
      <c r="CO145" s="63"/>
      <c r="CP145" s="63"/>
      <c r="CQ145" s="63"/>
      <c r="CR145" s="63"/>
      <c r="CS145" s="63"/>
      <c r="CT145" s="313"/>
      <c r="CU145" s="313"/>
      <c r="CV145" s="313"/>
      <c r="CW145" s="313"/>
      <c r="CX145" s="313"/>
      <c r="CY145" s="313"/>
      <c r="CZ145" s="313"/>
      <c r="DA145" s="313"/>
      <c r="DB145" s="424"/>
      <c r="DC145" s="424"/>
      <c r="DD145" s="424"/>
      <c r="DE145" s="313"/>
      <c r="DF145" s="313"/>
      <c r="DG145" s="313"/>
      <c r="DH145" s="313"/>
      <c r="DI145" s="313"/>
      <c r="DJ145" s="63"/>
      <c r="DK145" s="63"/>
      <c r="DL145" s="63">
        <f t="shared" si="146"/>
        <v>1</v>
      </c>
      <c r="DM145" s="66"/>
    </row>
    <row r="146" spans="1:117" s="10" customFormat="1" ht="60" hidden="1" customHeight="1">
      <c r="A146" s="461"/>
      <c r="B146" s="414">
        <v>56</v>
      </c>
      <c r="C146" s="29" t="s">
        <v>307</v>
      </c>
      <c r="D146" s="65" t="s">
        <v>2</v>
      </c>
      <c r="E146" s="29" t="s">
        <v>308</v>
      </c>
      <c r="F146" s="65" t="s">
        <v>2</v>
      </c>
      <c r="G146" s="65"/>
      <c r="H146" s="64" t="s">
        <v>308</v>
      </c>
      <c r="I146" s="29" t="s">
        <v>1086</v>
      </c>
      <c r="J146" s="63"/>
      <c r="K146" s="125" t="s">
        <v>128</v>
      </c>
      <c r="L146" s="125" t="s">
        <v>115</v>
      </c>
      <c r="M146" s="126" t="s">
        <v>78</v>
      </c>
      <c r="N146" s="123" t="s">
        <v>171</v>
      </c>
      <c r="O146" s="461"/>
      <c r="P146" s="465"/>
      <c r="Q146" s="63"/>
      <c r="R146" s="63"/>
      <c r="S146" s="63"/>
      <c r="T146" s="63"/>
      <c r="U146" s="63"/>
      <c r="V146" s="63" t="s">
        <v>28</v>
      </c>
      <c r="W146" s="63"/>
      <c r="X146" s="63"/>
      <c r="Y146" s="63"/>
      <c r="Z146" s="63"/>
      <c r="AA146" s="6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63"/>
      <c r="BX146" s="63"/>
      <c r="BY146" s="63"/>
      <c r="BZ146" s="63"/>
      <c r="CA146" s="63"/>
      <c r="CB146" s="63"/>
      <c r="CC146" s="63"/>
      <c r="CD146" s="63"/>
      <c r="CE146" s="63"/>
      <c r="CF146" s="63"/>
      <c r="CG146" s="63"/>
      <c r="CH146" s="63"/>
      <c r="CI146" s="63"/>
      <c r="CJ146" s="63"/>
      <c r="CK146" s="63"/>
      <c r="CL146" s="63"/>
      <c r="CM146" s="63"/>
      <c r="CN146" s="63"/>
      <c r="CO146" s="63"/>
      <c r="CP146" s="63"/>
      <c r="CQ146" s="63"/>
      <c r="CR146" s="63"/>
      <c r="CS146" s="63"/>
      <c r="CT146" s="313"/>
      <c r="CU146" s="313"/>
      <c r="CV146" s="313"/>
      <c r="CW146" s="313"/>
      <c r="CX146" s="313"/>
      <c r="CY146" s="313"/>
      <c r="CZ146" s="313"/>
      <c r="DA146" s="313"/>
      <c r="DB146" s="424"/>
      <c r="DC146" s="424"/>
      <c r="DD146" s="424"/>
      <c r="DE146" s="313"/>
      <c r="DF146" s="313"/>
      <c r="DG146" s="313"/>
      <c r="DH146" s="313"/>
      <c r="DI146" s="313"/>
      <c r="DJ146" s="63"/>
      <c r="DK146" s="63"/>
      <c r="DL146" s="63">
        <f t="shared" si="146"/>
        <v>1</v>
      </c>
      <c r="DM146" s="66"/>
    </row>
    <row r="147" spans="1:117" s="10" customFormat="1" ht="60" hidden="1" customHeight="1">
      <c r="A147" s="462"/>
      <c r="B147" s="414">
        <v>56</v>
      </c>
      <c r="C147" s="29" t="s">
        <v>307</v>
      </c>
      <c r="D147" s="65" t="s">
        <v>2</v>
      </c>
      <c r="E147" s="29" t="s">
        <v>308</v>
      </c>
      <c r="F147" s="65" t="s">
        <v>2</v>
      </c>
      <c r="G147" s="65"/>
      <c r="H147" s="64" t="s">
        <v>308</v>
      </c>
      <c r="I147" s="29" t="s">
        <v>1086</v>
      </c>
      <c r="J147" s="63"/>
      <c r="K147" s="125" t="s">
        <v>128</v>
      </c>
      <c r="L147" s="125" t="s">
        <v>115</v>
      </c>
      <c r="M147" s="126" t="s">
        <v>78</v>
      </c>
      <c r="N147" s="123" t="s">
        <v>171</v>
      </c>
      <c r="O147" s="462"/>
      <c r="P147" s="459"/>
      <c r="Q147" s="63"/>
      <c r="R147" s="63"/>
      <c r="S147" s="63"/>
      <c r="T147" s="63"/>
      <c r="U147" s="63"/>
      <c r="V147" s="63"/>
      <c r="W147" s="63"/>
      <c r="X147" s="63"/>
      <c r="Y147" s="63" t="s">
        <v>28</v>
      </c>
      <c r="Z147" s="63"/>
      <c r="AA147" s="6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c r="BW147" s="63"/>
      <c r="BX147" s="63"/>
      <c r="BY147" s="63"/>
      <c r="BZ147" s="63"/>
      <c r="CA147" s="63"/>
      <c r="CB147" s="63"/>
      <c r="CC147" s="63"/>
      <c r="CD147" s="63"/>
      <c r="CE147" s="63"/>
      <c r="CF147" s="63"/>
      <c r="CG147" s="63"/>
      <c r="CH147" s="63"/>
      <c r="CI147" s="63"/>
      <c r="CJ147" s="63"/>
      <c r="CK147" s="63"/>
      <c r="CL147" s="63"/>
      <c r="CM147" s="63"/>
      <c r="CN147" s="63"/>
      <c r="CO147" s="63"/>
      <c r="CP147" s="63"/>
      <c r="CQ147" s="63"/>
      <c r="CR147" s="63"/>
      <c r="CS147" s="63"/>
      <c r="CT147" s="313"/>
      <c r="CU147" s="313"/>
      <c r="CV147" s="313"/>
      <c r="CW147" s="313"/>
      <c r="CX147" s="313"/>
      <c r="CY147" s="313"/>
      <c r="CZ147" s="313"/>
      <c r="DA147" s="313"/>
      <c r="DB147" s="424"/>
      <c r="DC147" s="424"/>
      <c r="DD147" s="424"/>
      <c r="DE147" s="313"/>
      <c r="DF147" s="313"/>
      <c r="DG147" s="313"/>
      <c r="DH147" s="313"/>
      <c r="DI147" s="313"/>
      <c r="DJ147" s="63"/>
      <c r="DK147" s="63"/>
      <c r="DL147" s="63">
        <f t="shared" si="146"/>
        <v>1</v>
      </c>
      <c r="DM147" s="66"/>
    </row>
    <row r="148" spans="1:117" s="10" customFormat="1" ht="21" hidden="1" customHeight="1">
      <c r="A148" s="460">
        <v>174</v>
      </c>
      <c r="B148" s="414">
        <v>57</v>
      </c>
      <c r="C148" s="169" t="s">
        <v>309</v>
      </c>
      <c r="D148" s="170" t="s">
        <v>3</v>
      </c>
      <c r="E148" s="29" t="s">
        <v>310</v>
      </c>
      <c r="F148" s="135" t="s">
        <v>3</v>
      </c>
      <c r="G148" s="170"/>
      <c r="H148" s="184" t="s">
        <v>310</v>
      </c>
      <c r="I148" s="188" t="s">
        <v>1193</v>
      </c>
      <c r="J148" s="176"/>
      <c r="K148" s="176" t="s">
        <v>128</v>
      </c>
      <c r="L148" s="176" t="s">
        <v>115</v>
      </c>
      <c r="M148" s="126" t="s">
        <v>78</v>
      </c>
      <c r="N148" s="123" t="s">
        <v>171</v>
      </c>
      <c r="O148" s="460" t="s">
        <v>28</v>
      </c>
      <c r="P148" s="458"/>
      <c r="Q148" s="176" t="s">
        <v>28</v>
      </c>
      <c r="R148" s="6"/>
      <c r="S148" s="6"/>
      <c r="T148" s="6"/>
      <c r="U148" s="6"/>
      <c r="V148" s="6"/>
      <c r="W148" s="6"/>
      <c r="X148" s="6"/>
      <c r="Y148" s="60"/>
      <c r="Z148" s="60"/>
      <c r="AA148" s="6"/>
      <c r="AB148" s="181" t="s">
        <v>689</v>
      </c>
      <c r="AC148" s="181" t="s">
        <v>689</v>
      </c>
      <c r="AD148" s="181"/>
      <c r="AE148" s="207">
        <v>2</v>
      </c>
      <c r="AF148" s="207">
        <v>2</v>
      </c>
      <c r="AG148" s="207">
        <v>1</v>
      </c>
      <c r="AH148" s="207">
        <v>1</v>
      </c>
      <c r="AI148" s="207">
        <v>2</v>
      </c>
      <c r="AJ148" s="207">
        <v>2</v>
      </c>
      <c r="AK148" s="207">
        <v>2</v>
      </c>
      <c r="AL148" s="207">
        <v>2</v>
      </c>
      <c r="AM148" s="207">
        <v>2</v>
      </c>
      <c r="AN148" s="207">
        <v>1</v>
      </c>
      <c r="AO148" s="207">
        <v>1</v>
      </c>
      <c r="AP148" s="207">
        <v>2</v>
      </c>
      <c r="AQ148" s="207">
        <v>2</v>
      </c>
      <c r="AR148" s="207">
        <v>2</v>
      </c>
      <c r="AS148" s="207">
        <v>2</v>
      </c>
      <c r="AT148" s="207">
        <v>2</v>
      </c>
      <c r="AU148" s="207">
        <v>2</v>
      </c>
      <c r="AV148" s="207">
        <v>2</v>
      </c>
      <c r="AW148" s="207">
        <v>2</v>
      </c>
      <c r="AX148" s="207">
        <v>2</v>
      </c>
      <c r="AY148" s="207">
        <v>2</v>
      </c>
      <c r="AZ148" s="207">
        <v>2</v>
      </c>
      <c r="BA148" s="207">
        <v>2</v>
      </c>
      <c r="BB148" s="207">
        <v>2</v>
      </c>
      <c r="BC148" s="209">
        <f t="shared" ref="BC148" si="185">COUNTIF(AE148:BB148,"2")</f>
        <v>20</v>
      </c>
      <c r="BD148" s="210">
        <f t="shared" ref="BD148" si="186">BC148/(BC148+BE148+BG148+BI148)</f>
        <v>0.83333333333333337</v>
      </c>
      <c r="BE148" s="209">
        <f>COUNTIF(AE148:BB148,"1")</f>
        <v>4</v>
      </c>
      <c r="BF148" s="210">
        <f t="shared" ref="BF148" si="187">BE148/(BC148+BE148+BG148+BI148)</f>
        <v>0.16666666666666666</v>
      </c>
      <c r="BG148" s="209">
        <f>COUNTIF(AE148:BB148,"0")</f>
        <v>0</v>
      </c>
      <c r="BH148" s="210">
        <f t="shared" ref="BH148" si="188">BG148/(BC148+BE148+BG148+BI148)</f>
        <v>0</v>
      </c>
      <c r="BI148" s="209">
        <f>COUNTIF(AE148:BB148,"KĐG")</f>
        <v>0</v>
      </c>
      <c r="BJ148" s="210">
        <f t="shared" ref="BJ148" si="189">BI148/(BC148+BE148+BG148+BI148)</f>
        <v>0</v>
      </c>
      <c r="BK148" s="211">
        <f t="shared" ref="BK148" si="190">(((BC148*2)+(BE148*1)+(BG148*0)))/(BC148+BE148+BG148)</f>
        <v>1.8333333333333333</v>
      </c>
      <c r="BL148" s="212" t="str">
        <f t="shared" ref="BL148" si="191">IF(BJ148&gt;=50%,"KĐG",IF(BK148&gt;=1.6,"ĐMT",IF(BK148&gt;=1,"CCG","CĐ")))</f>
        <v>ĐMT</v>
      </c>
      <c r="BM148" s="33"/>
      <c r="BN148" s="33"/>
      <c r="BO148" s="33"/>
      <c r="BP148" s="33"/>
      <c r="BQ148" s="33"/>
      <c r="BR148" s="33"/>
      <c r="BS148" s="33"/>
      <c r="BT148" s="33"/>
      <c r="BU148" s="33"/>
      <c r="BV148" s="33"/>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313"/>
      <c r="CU148" s="313"/>
      <c r="CV148" s="313"/>
      <c r="CW148" s="313"/>
      <c r="CX148" s="313"/>
      <c r="CY148" s="313"/>
      <c r="CZ148" s="313"/>
      <c r="DA148" s="313"/>
      <c r="DB148" s="424"/>
      <c r="DC148" s="424"/>
      <c r="DD148" s="424"/>
      <c r="DE148" s="313"/>
      <c r="DF148" s="313"/>
      <c r="DG148" s="313"/>
      <c r="DH148" s="313"/>
      <c r="DI148" s="313"/>
      <c r="DJ148" s="6"/>
      <c r="DK148" s="6"/>
      <c r="DL148" s="6">
        <f t="shared" si="146"/>
        <v>1</v>
      </c>
      <c r="DM148" s="168"/>
    </row>
    <row r="149" spans="1:117" s="231" customFormat="1" ht="20.25" hidden="1" customHeight="1">
      <c r="A149" s="461"/>
      <c r="B149" s="414">
        <v>57</v>
      </c>
      <c r="C149" s="169" t="s">
        <v>309</v>
      </c>
      <c r="D149" s="170" t="s">
        <v>3</v>
      </c>
      <c r="E149" s="29" t="s">
        <v>310</v>
      </c>
      <c r="F149" s="65" t="s">
        <v>3</v>
      </c>
      <c r="G149" s="170"/>
      <c r="H149" s="184" t="s">
        <v>310</v>
      </c>
      <c r="I149" s="188" t="s">
        <v>1285</v>
      </c>
      <c r="J149" s="256"/>
      <c r="K149" s="256" t="s">
        <v>128</v>
      </c>
      <c r="L149" s="256" t="s">
        <v>115</v>
      </c>
      <c r="M149" s="126" t="s">
        <v>78</v>
      </c>
      <c r="N149" s="123" t="s">
        <v>171</v>
      </c>
      <c r="O149" s="461"/>
      <c r="P149" s="465"/>
      <c r="Q149" s="63"/>
      <c r="R149" s="256" t="s">
        <v>28</v>
      </c>
      <c r="S149" s="63"/>
      <c r="T149" s="63"/>
      <c r="U149" s="63"/>
      <c r="V149" s="63"/>
      <c r="W149" s="63"/>
      <c r="X149" s="63"/>
      <c r="Y149" s="63"/>
      <c r="Z149" s="63"/>
      <c r="AA149" s="63"/>
      <c r="AB149" s="3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181" t="s">
        <v>689</v>
      </c>
      <c r="BN149" s="181" t="s">
        <v>689</v>
      </c>
      <c r="BO149" s="181" t="s">
        <v>689</v>
      </c>
      <c r="BP149" s="181" t="s">
        <v>689</v>
      </c>
      <c r="BQ149" s="320">
        <v>2</v>
      </c>
      <c r="BR149" s="320">
        <v>2</v>
      </c>
      <c r="BS149" s="320">
        <v>1</v>
      </c>
      <c r="BT149" s="320">
        <v>2</v>
      </c>
      <c r="BU149" s="320">
        <v>2</v>
      </c>
      <c r="BV149" s="320">
        <v>1</v>
      </c>
      <c r="BW149" s="320">
        <v>2</v>
      </c>
      <c r="BX149" s="320">
        <v>2</v>
      </c>
      <c r="BY149" s="320">
        <v>2</v>
      </c>
      <c r="BZ149" s="320">
        <v>2</v>
      </c>
      <c r="CA149" s="320">
        <v>2</v>
      </c>
      <c r="CB149" s="320">
        <v>2</v>
      </c>
      <c r="CC149" s="320">
        <v>2</v>
      </c>
      <c r="CD149" s="320">
        <v>2</v>
      </c>
      <c r="CE149" s="320">
        <v>2</v>
      </c>
      <c r="CF149" s="320">
        <v>2</v>
      </c>
      <c r="CG149" s="320">
        <v>2</v>
      </c>
      <c r="CH149" s="320">
        <v>2</v>
      </c>
      <c r="CI149" s="320">
        <v>2</v>
      </c>
      <c r="CJ149" s="320">
        <v>2</v>
      </c>
      <c r="CK149" s="320">
        <v>2</v>
      </c>
      <c r="CL149" s="348">
        <f>COUNTIF(BQ149:CK149,"2")</f>
        <v>19</v>
      </c>
      <c r="CM149" s="349">
        <f t="shared" ref="CM149" si="192">CL149/(CL149+CN149+CP149+CR149)</f>
        <v>0.90476190476190477</v>
      </c>
      <c r="CN149" s="348">
        <f>COUNTIF(BQ149:CK149,"1")</f>
        <v>2</v>
      </c>
      <c r="CO149" s="349">
        <f t="shared" ref="CO149" si="193">CN149/(CL149+CN149+CP149+CR149)</f>
        <v>9.5238095238095233E-2</v>
      </c>
      <c r="CP149" s="348">
        <f>COUNTIF(BQ149:CK149,"0")</f>
        <v>0</v>
      </c>
      <c r="CQ149" s="349">
        <f t="shared" ref="CQ149" si="194">CP149/(CL149+CN149+CP149+CR149)</f>
        <v>0</v>
      </c>
      <c r="CR149" s="348">
        <f>COUNTIF(BQ149:CK149,"KĐG")</f>
        <v>0</v>
      </c>
      <c r="CS149" s="349">
        <f t="shared" ref="CS149" si="195">CR149/(CL149+CN149+CP149+CR149)</f>
        <v>0</v>
      </c>
      <c r="CT149" s="350">
        <f t="shared" ref="CT149" si="196">(((CL149*2)+(CN149*1)+(CP149*0)))/(CL149+CN149+CP149)</f>
        <v>1.9047619047619047</v>
      </c>
      <c r="CU149" s="351" t="str">
        <f t="shared" ref="CU149" si="197">IF(CS149&gt;=50%,"KĐG",IF(CT149&gt;=1.6,"ĐMT",IF(CT149&gt;=1,"CCG","CĐ")))</f>
        <v>ĐMT</v>
      </c>
      <c r="CV149" s="313"/>
      <c r="CW149" s="313"/>
      <c r="CX149" s="313"/>
      <c r="CY149" s="313"/>
      <c r="CZ149" s="313"/>
      <c r="DA149" s="313"/>
      <c r="DB149" s="424"/>
      <c r="DC149" s="424"/>
      <c r="DD149" s="424"/>
      <c r="DE149" s="313"/>
      <c r="DF149" s="313"/>
      <c r="DG149" s="313"/>
      <c r="DH149" s="313"/>
      <c r="DI149" s="313"/>
      <c r="DJ149" s="63"/>
      <c r="DK149" s="63"/>
      <c r="DL149" s="63">
        <f t="shared" si="146"/>
        <v>1</v>
      </c>
      <c r="DM149" s="261"/>
    </row>
    <row r="150" spans="1:117" s="68" customFormat="1" ht="102.75" hidden="1" customHeight="1">
      <c r="A150" s="461"/>
      <c r="B150" s="414">
        <v>57</v>
      </c>
      <c r="C150" s="29" t="s">
        <v>309</v>
      </c>
      <c r="D150" s="65" t="s">
        <v>3</v>
      </c>
      <c r="E150" s="29" t="s">
        <v>310</v>
      </c>
      <c r="F150" s="65" t="s">
        <v>3</v>
      </c>
      <c r="G150" s="65"/>
      <c r="H150" s="64" t="s">
        <v>310</v>
      </c>
      <c r="I150" s="11" t="s">
        <v>1087</v>
      </c>
      <c r="J150" s="63"/>
      <c r="K150" s="125" t="s">
        <v>128</v>
      </c>
      <c r="L150" s="125" t="s">
        <v>115</v>
      </c>
      <c r="M150" s="126" t="s">
        <v>78</v>
      </c>
      <c r="N150" s="123" t="s">
        <v>171</v>
      </c>
      <c r="O150" s="461"/>
      <c r="P150" s="465"/>
      <c r="Q150" s="63"/>
      <c r="R150" s="63"/>
      <c r="S150" s="63"/>
      <c r="T150" s="63" t="s">
        <v>28</v>
      </c>
      <c r="U150" s="63"/>
      <c r="V150" s="63"/>
      <c r="W150" s="63"/>
      <c r="X150" s="63"/>
      <c r="Y150" s="63"/>
      <c r="Z150" s="63"/>
      <c r="AA150" s="6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63"/>
      <c r="BX150" s="63"/>
      <c r="BY150" s="63"/>
      <c r="BZ150" s="63"/>
      <c r="CA150" s="63"/>
      <c r="CB150" s="63"/>
      <c r="CC150" s="63"/>
      <c r="CD150" s="63"/>
      <c r="CE150" s="63"/>
      <c r="CF150" s="63"/>
      <c r="CG150" s="63"/>
      <c r="CH150" s="63"/>
      <c r="CI150" s="63"/>
      <c r="CJ150" s="63"/>
      <c r="CK150" s="63"/>
      <c r="CL150" s="63"/>
      <c r="CM150" s="63"/>
      <c r="CN150" s="63"/>
      <c r="CO150" s="63"/>
      <c r="CP150" s="63"/>
      <c r="CQ150" s="63"/>
      <c r="CR150" s="63"/>
      <c r="CS150" s="63"/>
      <c r="CT150" s="313"/>
      <c r="CU150" s="313"/>
      <c r="CV150" s="313"/>
      <c r="CW150" s="313"/>
      <c r="CX150" s="313"/>
      <c r="CY150" s="313"/>
      <c r="CZ150" s="313"/>
      <c r="DA150" s="313"/>
      <c r="DB150" s="424"/>
      <c r="DC150" s="424"/>
      <c r="DD150" s="424"/>
      <c r="DE150" s="313"/>
      <c r="DF150" s="313"/>
      <c r="DG150" s="313"/>
      <c r="DH150" s="313"/>
      <c r="DI150" s="313"/>
      <c r="DJ150" s="63"/>
      <c r="DK150" s="63"/>
      <c r="DL150" s="63">
        <f t="shared" si="146"/>
        <v>1</v>
      </c>
      <c r="DM150" s="66"/>
    </row>
    <row r="151" spans="1:117" s="68" customFormat="1" ht="102.75" hidden="1" customHeight="1">
      <c r="A151" s="461"/>
      <c r="B151" s="414">
        <v>57</v>
      </c>
      <c r="C151" s="29" t="s">
        <v>309</v>
      </c>
      <c r="D151" s="65" t="s">
        <v>3</v>
      </c>
      <c r="E151" s="29" t="s">
        <v>310</v>
      </c>
      <c r="F151" s="65" t="s">
        <v>3</v>
      </c>
      <c r="G151" s="65"/>
      <c r="H151" s="64" t="s">
        <v>310</v>
      </c>
      <c r="I151" s="11" t="s">
        <v>1087</v>
      </c>
      <c r="J151" s="63"/>
      <c r="K151" s="125" t="s">
        <v>128</v>
      </c>
      <c r="L151" s="125" t="s">
        <v>115</v>
      </c>
      <c r="M151" s="126" t="s">
        <v>78</v>
      </c>
      <c r="N151" s="123" t="s">
        <v>171</v>
      </c>
      <c r="O151" s="461"/>
      <c r="P151" s="465"/>
      <c r="Q151" s="63"/>
      <c r="R151" s="63"/>
      <c r="S151" s="63"/>
      <c r="T151" s="63"/>
      <c r="U151" s="63"/>
      <c r="V151" s="63"/>
      <c r="W151" s="63"/>
      <c r="X151" s="63"/>
      <c r="Y151" s="63"/>
      <c r="Z151" s="63" t="s">
        <v>28</v>
      </c>
      <c r="AA151" s="6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c r="BW151" s="63"/>
      <c r="BX151" s="63"/>
      <c r="BY151" s="63"/>
      <c r="BZ151" s="63"/>
      <c r="CA151" s="63"/>
      <c r="CB151" s="63"/>
      <c r="CC151" s="63"/>
      <c r="CD151" s="63"/>
      <c r="CE151" s="63"/>
      <c r="CF151" s="63"/>
      <c r="CG151" s="63"/>
      <c r="CH151" s="63"/>
      <c r="CI151" s="63"/>
      <c r="CJ151" s="63"/>
      <c r="CK151" s="63"/>
      <c r="CL151" s="63"/>
      <c r="CM151" s="63"/>
      <c r="CN151" s="63"/>
      <c r="CO151" s="63"/>
      <c r="CP151" s="63"/>
      <c r="CQ151" s="63"/>
      <c r="CR151" s="63"/>
      <c r="CS151" s="63"/>
      <c r="CT151" s="313"/>
      <c r="CU151" s="313"/>
      <c r="CV151" s="313"/>
      <c r="CW151" s="313"/>
      <c r="CX151" s="313"/>
      <c r="CY151" s="313"/>
      <c r="CZ151" s="313"/>
      <c r="DA151" s="313"/>
      <c r="DB151" s="424"/>
      <c r="DC151" s="424"/>
      <c r="DD151" s="424"/>
      <c r="DE151" s="313"/>
      <c r="DF151" s="313"/>
      <c r="DG151" s="313"/>
      <c r="DH151" s="313"/>
      <c r="DI151" s="313"/>
      <c r="DJ151" s="63"/>
      <c r="DK151" s="63"/>
      <c r="DL151" s="63">
        <f t="shared" si="146"/>
        <v>1</v>
      </c>
      <c r="DM151" s="66"/>
    </row>
    <row r="152" spans="1:117" s="68" customFormat="1" ht="102.75" hidden="1" customHeight="1">
      <c r="A152" s="462"/>
      <c r="B152" s="414">
        <v>57</v>
      </c>
      <c r="C152" s="29" t="s">
        <v>309</v>
      </c>
      <c r="D152" s="65" t="s">
        <v>3</v>
      </c>
      <c r="E152" s="29" t="s">
        <v>310</v>
      </c>
      <c r="F152" s="65" t="s">
        <v>3</v>
      </c>
      <c r="G152" s="65"/>
      <c r="H152" s="64" t="s">
        <v>310</v>
      </c>
      <c r="I152" s="11" t="s">
        <v>1087</v>
      </c>
      <c r="J152" s="63"/>
      <c r="K152" s="125" t="s">
        <v>128</v>
      </c>
      <c r="L152" s="125" t="s">
        <v>115</v>
      </c>
      <c r="M152" s="126" t="s">
        <v>78</v>
      </c>
      <c r="N152" s="123" t="s">
        <v>171</v>
      </c>
      <c r="O152" s="462"/>
      <c r="P152" s="459"/>
      <c r="Q152" s="63"/>
      <c r="R152" s="63"/>
      <c r="S152" s="63"/>
      <c r="T152" s="63"/>
      <c r="U152" s="63"/>
      <c r="V152" s="63"/>
      <c r="W152" s="63"/>
      <c r="X152" s="63"/>
      <c r="Y152" s="63"/>
      <c r="Z152" s="63"/>
      <c r="AA152" s="63" t="s">
        <v>28</v>
      </c>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33"/>
      <c r="BH152" s="33"/>
      <c r="BI152" s="33"/>
      <c r="BJ152" s="33"/>
      <c r="BK152" s="33"/>
      <c r="BL152" s="33"/>
      <c r="BM152" s="33"/>
      <c r="BN152" s="33"/>
      <c r="BO152" s="33"/>
      <c r="BP152" s="33"/>
      <c r="BQ152" s="33"/>
      <c r="BR152" s="33"/>
      <c r="BS152" s="33"/>
      <c r="BT152" s="33"/>
      <c r="BU152" s="33"/>
      <c r="BV152" s="33"/>
      <c r="BW152" s="63"/>
      <c r="BX152" s="63"/>
      <c r="BY152" s="63"/>
      <c r="BZ152" s="63"/>
      <c r="CA152" s="63"/>
      <c r="CB152" s="63"/>
      <c r="CC152" s="63"/>
      <c r="CD152" s="63"/>
      <c r="CE152" s="63"/>
      <c r="CF152" s="63"/>
      <c r="CG152" s="63"/>
      <c r="CH152" s="63"/>
      <c r="CI152" s="63"/>
      <c r="CJ152" s="63"/>
      <c r="CK152" s="63"/>
      <c r="CL152" s="63"/>
      <c r="CM152" s="63"/>
      <c r="CN152" s="63"/>
      <c r="CO152" s="63"/>
      <c r="CP152" s="63"/>
      <c r="CQ152" s="63"/>
      <c r="CR152" s="63"/>
      <c r="CS152" s="63"/>
      <c r="CT152" s="313"/>
      <c r="CU152" s="313"/>
      <c r="CV152" s="313"/>
      <c r="CW152" s="313"/>
      <c r="CX152" s="313"/>
      <c r="CY152" s="313"/>
      <c r="CZ152" s="313"/>
      <c r="DA152" s="313"/>
      <c r="DB152" s="424"/>
      <c r="DC152" s="424"/>
      <c r="DD152" s="424"/>
      <c r="DE152" s="313"/>
      <c r="DF152" s="313"/>
      <c r="DG152" s="313"/>
      <c r="DH152" s="313"/>
      <c r="DI152" s="313"/>
      <c r="DJ152" s="63"/>
      <c r="DK152" s="63"/>
      <c r="DL152" s="63">
        <f t="shared" si="146"/>
        <v>1</v>
      </c>
      <c r="DM152" s="66"/>
    </row>
    <row r="153" spans="1:117" s="68" customFormat="1" ht="55.5" hidden="1" customHeight="1">
      <c r="A153" s="460">
        <v>175</v>
      </c>
      <c r="B153" s="400">
        <v>58</v>
      </c>
      <c r="C153" s="29" t="s">
        <v>311</v>
      </c>
      <c r="D153" s="65" t="s">
        <v>0</v>
      </c>
      <c r="E153" s="29" t="s">
        <v>312</v>
      </c>
      <c r="F153" s="65" t="s">
        <v>0</v>
      </c>
      <c r="G153" s="65"/>
      <c r="H153" s="64" t="s">
        <v>313</v>
      </c>
      <c r="I153" s="29" t="s">
        <v>1088</v>
      </c>
      <c r="J153" s="63"/>
      <c r="K153" s="125" t="s">
        <v>128</v>
      </c>
      <c r="L153" s="125" t="s">
        <v>115</v>
      </c>
      <c r="M153" s="126" t="s">
        <v>78</v>
      </c>
      <c r="N153" s="123" t="s">
        <v>171</v>
      </c>
      <c r="O153" s="460" t="s">
        <v>28</v>
      </c>
      <c r="P153" s="458">
        <v>1</v>
      </c>
      <c r="Q153" s="63"/>
      <c r="R153" s="63"/>
      <c r="S153" s="63"/>
      <c r="T153" s="63"/>
      <c r="U153" s="63"/>
      <c r="V153" s="63" t="s">
        <v>28</v>
      </c>
      <c r="W153" s="63"/>
      <c r="X153" s="63"/>
      <c r="Y153" s="63"/>
      <c r="Z153" s="63"/>
      <c r="AA153" s="63"/>
      <c r="AB153" s="3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33"/>
      <c r="BN153" s="33"/>
      <c r="BO153" s="33"/>
      <c r="BP153" s="33"/>
      <c r="BQ153" s="33"/>
      <c r="BR153" s="33"/>
      <c r="BS153" s="33"/>
      <c r="BT153" s="33"/>
      <c r="BU153" s="33"/>
      <c r="BV153" s="33"/>
      <c r="BW153" s="63"/>
      <c r="BX153" s="63"/>
      <c r="BY153" s="63"/>
      <c r="BZ153" s="63"/>
      <c r="CA153" s="63"/>
      <c r="CB153" s="63"/>
      <c r="CC153" s="63"/>
      <c r="CD153" s="63"/>
      <c r="CE153" s="63"/>
      <c r="CF153" s="63"/>
      <c r="CG153" s="63"/>
      <c r="CH153" s="63"/>
      <c r="CI153" s="63"/>
      <c r="CJ153" s="63"/>
      <c r="CK153" s="63"/>
      <c r="CL153" s="63"/>
      <c r="CM153" s="63"/>
      <c r="CN153" s="63"/>
      <c r="CO153" s="63"/>
      <c r="CP153" s="63"/>
      <c r="CQ153" s="63"/>
      <c r="CR153" s="63"/>
      <c r="CS153" s="63"/>
      <c r="CT153" s="313"/>
      <c r="CU153" s="313"/>
      <c r="CV153" s="313"/>
      <c r="CW153" s="313"/>
      <c r="CX153" s="313"/>
      <c r="CY153" s="313"/>
      <c r="CZ153" s="313"/>
      <c r="DA153" s="313"/>
      <c r="DB153" s="424"/>
      <c r="DC153" s="424"/>
      <c r="DD153" s="424"/>
      <c r="DE153" s="313"/>
      <c r="DF153" s="313"/>
      <c r="DG153" s="313"/>
      <c r="DH153" s="313"/>
      <c r="DI153" s="313"/>
      <c r="DJ153" s="63"/>
      <c r="DK153" s="63"/>
      <c r="DL153" s="63">
        <f t="shared" si="146"/>
        <v>1</v>
      </c>
      <c r="DM153" s="66"/>
    </row>
    <row r="154" spans="1:117" s="68" customFormat="1" ht="55.5" hidden="1" customHeight="1">
      <c r="A154" s="461"/>
      <c r="B154" s="400">
        <v>58</v>
      </c>
      <c r="C154" s="29" t="s">
        <v>311</v>
      </c>
      <c r="D154" s="65" t="s">
        <v>0</v>
      </c>
      <c r="E154" s="29" t="s">
        <v>312</v>
      </c>
      <c r="F154" s="65" t="s">
        <v>0</v>
      </c>
      <c r="G154" s="65"/>
      <c r="H154" s="64" t="s">
        <v>313</v>
      </c>
      <c r="I154" s="29" t="s">
        <v>1088</v>
      </c>
      <c r="J154" s="63"/>
      <c r="K154" s="125" t="s">
        <v>128</v>
      </c>
      <c r="L154" s="125" t="s">
        <v>115</v>
      </c>
      <c r="M154" s="126" t="s">
        <v>78</v>
      </c>
      <c r="N154" s="123" t="s">
        <v>171</v>
      </c>
      <c r="O154" s="461"/>
      <c r="P154" s="465"/>
      <c r="Q154" s="63"/>
      <c r="R154" s="63"/>
      <c r="S154" s="63"/>
      <c r="T154" s="63"/>
      <c r="U154" s="63"/>
      <c r="V154" s="63"/>
      <c r="W154" s="63"/>
      <c r="X154" s="63" t="s">
        <v>28</v>
      </c>
      <c r="Y154" s="63"/>
      <c r="Z154" s="63"/>
      <c r="AA154" s="6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c r="BW154" s="63"/>
      <c r="BX154" s="63"/>
      <c r="BY154" s="63"/>
      <c r="BZ154" s="63"/>
      <c r="CA154" s="63"/>
      <c r="CB154" s="63"/>
      <c r="CC154" s="63"/>
      <c r="CD154" s="63"/>
      <c r="CE154" s="63"/>
      <c r="CF154" s="63"/>
      <c r="CG154" s="63"/>
      <c r="CH154" s="63"/>
      <c r="CI154" s="63"/>
      <c r="CJ154" s="63"/>
      <c r="CK154" s="63"/>
      <c r="CL154" s="63"/>
      <c r="CM154" s="63"/>
      <c r="CN154" s="63"/>
      <c r="CO154" s="63"/>
      <c r="CP154" s="63"/>
      <c r="CQ154" s="63"/>
      <c r="CR154" s="63"/>
      <c r="CS154" s="63"/>
      <c r="CT154" s="313"/>
      <c r="CU154" s="313"/>
      <c r="CV154" s="313"/>
      <c r="CW154" s="313"/>
      <c r="CX154" s="313"/>
      <c r="CY154" s="313"/>
      <c r="CZ154" s="313"/>
      <c r="DA154" s="313"/>
      <c r="DB154" s="424"/>
      <c r="DC154" s="424"/>
      <c r="DD154" s="424"/>
      <c r="DE154" s="313"/>
      <c r="DF154" s="313"/>
      <c r="DG154" s="313"/>
      <c r="DH154" s="313"/>
      <c r="DI154" s="313"/>
      <c r="DJ154" s="63"/>
      <c r="DK154" s="63"/>
      <c r="DL154" s="63">
        <f t="shared" si="146"/>
        <v>1</v>
      </c>
      <c r="DM154" s="66"/>
    </row>
    <row r="155" spans="1:117" s="68" customFormat="1" ht="55.5" hidden="1" customHeight="1">
      <c r="A155" s="461"/>
      <c r="B155" s="400">
        <v>58</v>
      </c>
      <c r="C155" s="29" t="s">
        <v>311</v>
      </c>
      <c r="D155" s="65" t="s">
        <v>0</v>
      </c>
      <c r="E155" s="29" t="s">
        <v>312</v>
      </c>
      <c r="F155" s="65" t="s">
        <v>0</v>
      </c>
      <c r="G155" s="65"/>
      <c r="H155" s="64" t="s">
        <v>313</v>
      </c>
      <c r="I155" s="29" t="s">
        <v>1088</v>
      </c>
      <c r="J155" s="63"/>
      <c r="K155" s="125" t="s">
        <v>128</v>
      </c>
      <c r="L155" s="125" t="s">
        <v>115</v>
      </c>
      <c r="M155" s="126" t="s">
        <v>78</v>
      </c>
      <c r="N155" s="123" t="s">
        <v>171</v>
      </c>
      <c r="O155" s="461"/>
      <c r="P155" s="465"/>
      <c r="Q155" s="63"/>
      <c r="R155" s="63"/>
      <c r="S155" s="63"/>
      <c r="T155" s="63"/>
      <c r="U155" s="63"/>
      <c r="V155" s="63"/>
      <c r="W155" s="63"/>
      <c r="X155" s="63"/>
      <c r="Y155" s="63"/>
      <c r="Z155" s="63" t="s">
        <v>28</v>
      </c>
      <c r="AA155" s="6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c r="BW155" s="63"/>
      <c r="BX155" s="63"/>
      <c r="BY155" s="63"/>
      <c r="BZ155" s="63"/>
      <c r="CA155" s="63"/>
      <c r="CB155" s="63"/>
      <c r="CC155" s="63"/>
      <c r="CD155" s="63"/>
      <c r="CE155" s="63"/>
      <c r="CF155" s="63"/>
      <c r="CG155" s="63"/>
      <c r="CH155" s="63"/>
      <c r="CI155" s="63"/>
      <c r="CJ155" s="63"/>
      <c r="CK155" s="63"/>
      <c r="CL155" s="63"/>
      <c r="CM155" s="63"/>
      <c r="CN155" s="63"/>
      <c r="CO155" s="63"/>
      <c r="CP155" s="63"/>
      <c r="CQ155" s="63"/>
      <c r="CR155" s="63"/>
      <c r="CS155" s="63"/>
      <c r="CT155" s="313"/>
      <c r="CU155" s="313"/>
      <c r="CV155" s="313"/>
      <c r="CW155" s="313"/>
      <c r="CX155" s="313"/>
      <c r="CY155" s="313"/>
      <c r="CZ155" s="313"/>
      <c r="DA155" s="313"/>
      <c r="DB155" s="424"/>
      <c r="DC155" s="424"/>
      <c r="DD155" s="424"/>
      <c r="DE155" s="313"/>
      <c r="DF155" s="313"/>
      <c r="DG155" s="313"/>
      <c r="DH155" s="313"/>
      <c r="DI155" s="313"/>
      <c r="DJ155" s="63"/>
      <c r="DK155" s="63"/>
      <c r="DL155" s="63">
        <f t="shared" si="146"/>
        <v>1</v>
      </c>
      <c r="DM155" s="66"/>
    </row>
    <row r="156" spans="1:117" s="1" customFormat="1" ht="55.5" hidden="1" customHeight="1">
      <c r="A156" s="462"/>
      <c r="B156" s="400">
        <v>58</v>
      </c>
      <c r="C156" s="29" t="s">
        <v>311</v>
      </c>
      <c r="D156" s="5" t="s">
        <v>0</v>
      </c>
      <c r="E156" s="29" t="s">
        <v>312</v>
      </c>
      <c r="F156" s="5" t="s">
        <v>0</v>
      </c>
      <c r="G156" s="5"/>
      <c r="H156" s="30" t="s">
        <v>313</v>
      </c>
      <c r="I156" s="29" t="s">
        <v>1088</v>
      </c>
      <c r="J156" s="6"/>
      <c r="K156" s="6" t="s">
        <v>128</v>
      </c>
      <c r="L156" s="6" t="s">
        <v>115</v>
      </c>
      <c r="M156" s="5" t="s">
        <v>78</v>
      </c>
      <c r="N156" s="4" t="s">
        <v>171</v>
      </c>
      <c r="O156" s="462"/>
      <c r="P156" s="459"/>
      <c r="Q156" s="6"/>
      <c r="R156" s="6"/>
      <c r="S156" s="6"/>
      <c r="T156" s="6"/>
      <c r="U156" s="6"/>
      <c r="V156" s="6"/>
      <c r="W156" s="6"/>
      <c r="X156" s="6"/>
      <c r="Y156" s="60"/>
      <c r="Z156" s="60"/>
      <c r="AA156" s="6" t="s">
        <v>28</v>
      </c>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313"/>
      <c r="CU156" s="313"/>
      <c r="CV156" s="313"/>
      <c r="CW156" s="313"/>
      <c r="CX156" s="313"/>
      <c r="CY156" s="313"/>
      <c r="CZ156" s="313"/>
      <c r="DA156" s="313"/>
      <c r="DB156" s="424"/>
      <c r="DC156" s="424"/>
      <c r="DD156" s="424"/>
      <c r="DE156" s="313"/>
      <c r="DF156" s="313"/>
      <c r="DG156" s="313"/>
      <c r="DH156" s="313"/>
      <c r="DI156" s="313"/>
      <c r="DJ156" s="6"/>
      <c r="DK156" s="6"/>
      <c r="DL156" s="6">
        <f t="shared" si="146"/>
        <v>1</v>
      </c>
      <c r="DM156" s="4"/>
    </row>
    <row r="157" spans="1:117" s="10" customFormat="1" ht="48.75" customHeight="1">
      <c r="A157" s="132"/>
      <c r="B157" s="414"/>
      <c r="C157" s="492" t="s">
        <v>39</v>
      </c>
      <c r="D157" s="492"/>
      <c r="E157" s="484"/>
      <c r="F157" s="135"/>
      <c r="G157" s="172">
        <f>COUNTIF(G158:G191,"x")</f>
        <v>3</v>
      </c>
      <c r="H157" s="368"/>
      <c r="I157" s="188"/>
      <c r="J157" s="364"/>
      <c r="K157" s="364"/>
      <c r="L157" s="364"/>
      <c r="M157" s="8" t="s">
        <v>82</v>
      </c>
      <c r="N157" s="8" t="s">
        <v>82</v>
      </c>
      <c r="O157" s="9">
        <f>COUNTIF(O158:O191,"x")</f>
        <v>11</v>
      </c>
      <c r="P157" s="9">
        <f>SUM(P158:P191)</f>
        <v>3</v>
      </c>
      <c r="Q157" s="172" t="s">
        <v>142</v>
      </c>
      <c r="R157" s="9"/>
      <c r="S157" s="172" t="s">
        <v>142</v>
      </c>
      <c r="T157" s="9"/>
      <c r="U157" s="9"/>
      <c r="V157" s="9"/>
      <c r="W157" s="9"/>
      <c r="X157" s="9"/>
      <c r="Y157" s="9"/>
      <c r="Z157" s="9"/>
      <c r="AA157" s="9"/>
      <c r="AB157" s="181"/>
      <c r="AC157" s="181"/>
      <c r="AD157" s="18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7"/>
      <c r="AY157" s="207"/>
      <c r="AZ157" s="207"/>
      <c r="BA157" s="207"/>
      <c r="BB157" s="207"/>
      <c r="BC157" s="209"/>
      <c r="BD157" s="210"/>
      <c r="BE157" s="209"/>
      <c r="BF157" s="210"/>
      <c r="BG157" s="209"/>
      <c r="BH157" s="210"/>
      <c r="BI157" s="209"/>
      <c r="BJ157" s="210"/>
      <c r="BK157" s="211"/>
      <c r="BL157" s="212"/>
      <c r="BM157" s="33"/>
      <c r="BN157" s="33"/>
      <c r="BO157" s="33"/>
      <c r="BP157" s="33"/>
      <c r="BQ157" s="33"/>
      <c r="BR157" s="33"/>
      <c r="BS157" s="33"/>
      <c r="BT157" s="33"/>
      <c r="BU157" s="33"/>
      <c r="BV157" s="33"/>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391"/>
      <c r="CW157" s="391"/>
      <c r="CX157" s="391"/>
      <c r="CY157" s="9"/>
      <c r="CZ157" s="9"/>
      <c r="DA157" s="9"/>
      <c r="DB157" s="9"/>
      <c r="DC157" s="9"/>
      <c r="DD157" s="9"/>
      <c r="DE157" s="9"/>
      <c r="DF157" s="9"/>
      <c r="DG157" s="9"/>
      <c r="DH157" s="9"/>
      <c r="DI157" s="9"/>
      <c r="DJ157" s="9"/>
      <c r="DK157" s="9"/>
      <c r="DL157" s="6"/>
      <c r="DM157" s="173"/>
    </row>
    <row r="158" spans="1:117" s="10" customFormat="1" ht="33" hidden="1" customHeight="1">
      <c r="A158" s="460">
        <v>179</v>
      </c>
      <c r="B158" s="414">
        <v>59</v>
      </c>
      <c r="C158" s="169" t="s">
        <v>314</v>
      </c>
      <c r="D158" s="170" t="s">
        <v>0</v>
      </c>
      <c r="E158" s="29" t="s">
        <v>18</v>
      </c>
      <c r="F158" s="135" t="s">
        <v>0</v>
      </c>
      <c r="G158" s="170"/>
      <c r="H158" s="184" t="s">
        <v>315</v>
      </c>
      <c r="I158" s="169" t="s">
        <v>1089</v>
      </c>
      <c r="J158" s="176"/>
      <c r="K158" s="176" t="s">
        <v>128</v>
      </c>
      <c r="L158" s="176" t="s">
        <v>115</v>
      </c>
      <c r="M158" s="5" t="s">
        <v>78</v>
      </c>
      <c r="N158" s="4" t="s">
        <v>171</v>
      </c>
      <c r="O158" s="460" t="s">
        <v>28</v>
      </c>
      <c r="P158" s="458">
        <v>1</v>
      </c>
      <c r="Q158" s="176" t="s">
        <v>28</v>
      </c>
      <c r="R158" s="6"/>
      <c r="S158" s="6"/>
      <c r="T158" s="6"/>
      <c r="U158" s="6"/>
      <c r="V158" s="6"/>
      <c r="W158" s="6"/>
      <c r="X158" s="6"/>
      <c r="Y158" s="60"/>
      <c r="Z158" s="60"/>
      <c r="AA158" s="6"/>
      <c r="AB158" s="181"/>
      <c r="AC158" s="181" t="s">
        <v>668</v>
      </c>
      <c r="AD158" s="181"/>
      <c r="AE158" s="207">
        <v>2</v>
      </c>
      <c r="AF158" s="207">
        <v>2</v>
      </c>
      <c r="AG158" s="207">
        <v>1</v>
      </c>
      <c r="AH158" s="207">
        <v>1</v>
      </c>
      <c r="AI158" s="207">
        <v>2</v>
      </c>
      <c r="AJ158" s="207">
        <v>2</v>
      </c>
      <c r="AK158" s="207">
        <v>2</v>
      </c>
      <c r="AL158" s="207">
        <v>1</v>
      </c>
      <c r="AM158" s="207">
        <v>1</v>
      </c>
      <c r="AN158" s="207">
        <v>1</v>
      </c>
      <c r="AO158" s="207">
        <v>2</v>
      </c>
      <c r="AP158" s="207">
        <v>2</v>
      </c>
      <c r="AQ158" s="207">
        <v>2</v>
      </c>
      <c r="AR158" s="207">
        <v>2</v>
      </c>
      <c r="AS158" s="207">
        <v>2</v>
      </c>
      <c r="AT158" s="207">
        <v>2</v>
      </c>
      <c r="AU158" s="207">
        <v>2</v>
      </c>
      <c r="AV158" s="207">
        <v>2</v>
      </c>
      <c r="AW158" s="207">
        <v>1</v>
      </c>
      <c r="AX158" s="207">
        <v>2</v>
      </c>
      <c r="AY158" s="207">
        <v>2</v>
      </c>
      <c r="AZ158" s="207">
        <v>2</v>
      </c>
      <c r="BA158" s="207">
        <v>2</v>
      </c>
      <c r="BB158" s="207">
        <v>1</v>
      </c>
      <c r="BC158" s="209">
        <f t="shared" ref="BC158" si="198">COUNTIF(AE158:BB158,"2")</f>
        <v>17</v>
      </c>
      <c r="BD158" s="210">
        <f t="shared" ref="BD158" si="199">BC158/(BC158+BE158+BG158+BI158)</f>
        <v>0.70833333333333337</v>
      </c>
      <c r="BE158" s="209">
        <f t="shared" ref="BE158" si="200">COUNTIF(AE158:BB158,"1")</f>
        <v>7</v>
      </c>
      <c r="BF158" s="210">
        <f t="shared" ref="BF158" si="201">BE158/(BC158+BE158+BG158+BI158)</f>
        <v>0.29166666666666669</v>
      </c>
      <c r="BG158" s="209">
        <f t="shared" ref="BG158" si="202">COUNTIF(AE158:BB158,"0")</f>
        <v>0</v>
      </c>
      <c r="BH158" s="210">
        <f t="shared" ref="BH158" si="203">BG158/(BC158+BE158+BG158+BI158)</f>
        <v>0</v>
      </c>
      <c r="BI158" s="209">
        <f t="shared" ref="BI158" si="204">COUNTIF(AE158:BB158,"KĐG")</f>
        <v>0</v>
      </c>
      <c r="BJ158" s="210">
        <f t="shared" ref="BJ158" si="205">BI158/(BC158+BE158+BG158+BI158)</f>
        <v>0</v>
      </c>
      <c r="BK158" s="211">
        <f t="shared" ref="BK158" si="206">(((BC158*2)+(BE158*1)+(BG158*0)))/(BC158+BE158+BG158)</f>
        <v>1.7083333333333333</v>
      </c>
      <c r="BL158" s="212" t="str">
        <f t="shared" ref="BL158" si="207">IF(BJ158&gt;=50%,"KĐG",IF(BK158&gt;=1.6,"ĐMT",IF(BK158&gt;=1,"CCG","CĐ")))</f>
        <v>ĐMT</v>
      </c>
      <c r="BM158" s="33"/>
      <c r="BN158" s="33"/>
      <c r="BO158" s="33"/>
      <c r="BP158" s="33"/>
      <c r="BQ158" s="33"/>
      <c r="BR158" s="33"/>
      <c r="BS158" s="33"/>
      <c r="BT158" s="33"/>
      <c r="BU158" s="33"/>
      <c r="BV158" s="33"/>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313"/>
      <c r="CU158" s="313"/>
      <c r="CV158" s="313"/>
      <c r="CW158" s="313"/>
      <c r="CX158" s="313"/>
      <c r="CY158" s="313"/>
      <c r="CZ158" s="313"/>
      <c r="DA158" s="313"/>
      <c r="DB158" s="424"/>
      <c r="DC158" s="424"/>
      <c r="DD158" s="424"/>
      <c r="DE158" s="313"/>
      <c r="DF158" s="313"/>
      <c r="DG158" s="313"/>
      <c r="DH158" s="313"/>
      <c r="DI158" s="313"/>
      <c r="DJ158" s="6"/>
      <c r="DK158" s="6"/>
      <c r="DL158" s="6">
        <f t="shared" ref="DL158:DL192" si="208">COUNTIF(Q158:AA158,"x")</f>
        <v>1</v>
      </c>
      <c r="DM158" s="168"/>
    </row>
    <row r="159" spans="1:117" s="231" customFormat="1" ht="74.25" customHeight="1">
      <c r="A159" s="461"/>
      <c r="B159" s="414">
        <v>59</v>
      </c>
      <c r="C159" s="169" t="s">
        <v>314</v>
      </c>
      <c r="D159" s="377" t="s">
        <v>0</v>
      </c>
      <c r="E159" s="169" t="s">
        <v>18</v>
      </c>
      <c r="F159" s="170" t="s">
        <v>0</v>
      </c>
      <c r="G159" s="377"/>
      <c r="H159" s="184" t="s">
        <v>315</v>
      </c>
      <c r="I159" s="169" t="s">
        <v>1089</v>
      </c>
      <c r="J159" s="364"/>
      <c r="K159" s="364" t="s">
        <v>128</v>
      </c>
      <c r="L159" s="364" t="s">
        <v>115</v>
      </c>
      <c r="M159" s="126" t="s">
        <v>78</v>
      </c>
      <c r="N159" s="123" t="s">
        <v>171</v>
      </c>
      <c r="O159" s="461"/>
      <c r="P159" s="465"/>
      <c r="Q159" s="63"/>
      <c r="R159" s="63"/>
      <c r="S159" s="364" t="s">
        <v>28</v>
      </c>
      <c r="T159" s="63"/>
      <c r="U159" s="63"/>
      <c r="V159" s="63"/>
      <c r="W159" s="63"/>
      <c r="X159" s="63"/>
      <c r="Y159" s="63"/>
      <c r="Z159" s="63"/>
      <c r="AA159" s="63"/>
      <c r="AB159" s="6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c r="BW159" s="63"/>
      <c r="BX159" s="63"/>
      <c r="BY159" s="63"/>
      <c r="BZ159" s="63"/>
      <c r="CA159" s="63"/>
      <c r="CB159" s="63"/>
      <c r="CC159" s="63"/>
      <c r="CD159" s="63"/>
      <c r="CE159" s="63"/>
      <c r="CF159" s="63"/>
      <c r="CG159" s="63"/>
      <c r="CH159" s="63"/>
      <c r="CI159" s="63"/>
      <c r="CJ159" s="63"/>
      <c r="CK159" s="63"/>
      <c r="CL159" s="63"/>
      <c r="CM159" s="63"/>
      <c r="CN159" s="63"/>
      <c r="CO159" s="63"/>
      <c r="CP159" s="63"/>
      <c r="CQ159" s="63"/>
      <c r="CR159" s="63"/>
      <c r="CS159" s="63"/>
      <c r="CT159" s="313"/>
      <c r="CU159" s="313"/>
      <c r="CV159" s="388" t="s">
        <v>668</v>
      </c>
      <c r="CW159" s="388" t="s">
        <v>668</v>
      </c>
      <c r="CX159" s="388" t="s">
        <v>668</v>
      </c>
      <c r="CY159" s="313"/>
      <c r="CZ159" s="313"/>
      <c r="DA159" s="313"/>
      <c r="DB159" s="424"/>
      <c r="DC159" s="424"/>
      <c r="DD159" s="424"/>
      <c r="DE159" s="313"/>
      <c r="DF159" s="313"/>
      <c r="DG159" s="313"/>
      <c r="DH159" s="313"/>
      <c r="DI159" s="313"/>
      <c r="DJ159" s="63"/>
      <c r="DK159" s="63"/>
      <c r="DL159" s="63">
        <f t="shared" si="208"/>
        <v>1</v>
      </c>
      <c r="DM159" s="353"/>
    </row>
    <row r="160" spans="1:117" s="68" customFormat="1" ht="63.75" hidden="1" customHeight="1">
      <c r="A160" s="461"/>
      <c r="B160" s="414">
        <v>59</v>
      </c>
      <c r="C160" s="29" t="s">
        <v>314</v>
      </c>
      <c r="D160" s="65" t="s">
        <v>0</v>
      </c>
      <c r="E160" s="29" t="s">
        <v>18</v>
      </c>
      <c r="F160" s="65" t="s">
        <v>0</v>
      </c>
      <c r="G160" s="65"/>
      <c r="H160" s="64" t="s">
        <v>315</v>
      </c>
      <c r="I160" s="29" t="s">
        <v>1089</v>
      </c>
      <c r="J160" s="63"/>
      <c r="K160" s="125" t="s">
        <v>128</v>
      </c>
      <c r="L160" s="125" t="s">
        <v>115</v>
      </c>
      <c r="M160" s="126" t="s">
        <v>78</v>
      </c>
      <c r="N160" s="123" t="s">
        <v>171</v>
      </c>
      <c r="O160" s="461"/>
      <c r="P160" s="465"/>
      <c r="Q160" s="63"/>
      <c r="R160" s="63"/>
      <c r="S160" s="63"/>
      <c r="T160" s="63"/>
      <c r="U160" s="63" t="s">
        <v>28</v>
      </c>
      <c r="V160" s="63"/>
      <c r="W160" s="63"/>
      <c r="X160" s="63"/>
      <c r="Y160" s="63"/>
      <c r="Z160" s="63"/>
      <c r="AA160" s="63"/>
      <c r="AB160" s="6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c r="BW160" s="63"/>
      <c r="BX160" s="63"/>
      <c r="BY160" s="63"/>
      <c r="BZ160" s="63"/>
      <c r="CA160" s="63"/>
      <c r="CB160" s="63"/>
      <c r="CC160" s="63"/>
      <c r="CD160" s="63"/>
      <c r="CE160" s="63"/>
      <c r="CF160" s="63"/>
      <c r="CG160" s="63"/>
      <c r="CH160" s="63"/>
      <c r="CI160" s="63"/>
      <c r="CJ160" s="63"/>
      <c r="CK160" s="63"/>
      <c r="CL160" s="63"/>
      <c r="CM160" s="63"/>
      <c r="CN160" s="63"/>
      <c r="CO160" s="63"/>
      <c r="CP160" s="63"/>
      <c r="CQ160" s="63"/>
      <c r="CR160" s="63"/>
      <c r="CS160" s="63"/>
      <c r="CT160" s="313"/>
      <c r="CU160" s="313"/>
      <c r="CV160" s="313"/>
      <c r="CW160" s="313"/>
      <c r="CX160" s="313"/>
      <c r="CY160" s="313"/>
      <c r="CZ160" s="313"/>
      <c r="DA160" s="313"/>
      <c r="DB160" s="424"/>
      <c r="DC160" s="424"/>
      <c r="DD160" s="424"/>
      <c r="DE160" s="313"/>
      <c r="DF160" s="313"/>
      <c r="DG160" s="313"/>
      <c r="DH160" s="313"/>
      <c r="DI160" s="313"/>
      <c r="DJ160" s="63"/>
      <c r="DK160" s="63"/>
      <c r="DL160" s="63">
        <f t="shared" si="208"/>
        <v>1</v>
      </c>
      <c r="DM160" s="66"/>
    </row>
    <row r="161" spans="1:117" s="68" customFormat="1" ht="63.75" hidden="1" customHeight="1">
      <c r="A161" s="461"/>
      <c r="B161" s="414">
        <v>59</v>
      </c>
      <c r="C161" s="29" t="s">
        <v>314</v>
      </c>
      <c r="D161" s="65" t="s">
        <v>0</v>
      </c>
      <c r="E161" s="29" t="s">
        <v>18</v>
      </c>
      <c r="F161" s="65" t="s">
        <v>0</v>
      </c>
      <c r="G161" s="65"/>
      <c r="H161" s="64" t="s">
        <v>315</v>
      </c>
      <c r="I161" s="29" t="s">
        <v>1089</v>
      </c>
      <c r="J161" s="63"/>
      <c r="K161" s="125" t="s">
        <v>128</v>
      </c>
      <c r="L161" s="125" t="s">
        <v>115</v>
      </c>
      <c r="M161" s="126" t="s">
        <v>78</v>
      </c>
      <c r="N161" s="123" t="s">
        <v>171</v>
      </c>
      <c r="O161" s="461"/>
      <c r="P161" s="465"/>
      <c r="Q161" s="63"/>
      <c r="R161" s="63"/>
      <c r="S161" s="63"/>
      <c r="T161" s="63"/>
      <c r="U161" s="63"/>
      <c r="V161" s="63"/>
      <c r="W161" s="63" t="s">
        <v>28</v>
      </c>
      <c r="X161" s="63"/>
      <c r="Y161" s="63"/>
      <c r="Z161" s="63"/>
      <c r="AA161" s="63"/>
      <c r="AB161" s="6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c r="BW161" s="63"/>
      <c r="BX161" s="63"/>
      <c r="BY161" s="63"/>
      <c r="BZ161" s="63"/>
      <c r="CA161" s="63"/>
      <c r="CB161" s="63"/>
      <c r="CC161" s="63"/>
      <c r="CD161" s="63"/>
      <c r="CE161" s="63"/>
      <c r="CF161" s="63"/>
      <c r="CG161" s="63"/>
      <c r="CH161" s="63"/>
      <c r="CI161" s="63"/>
      <c r="CJ161" s="63"/>
      <c r="CK161" s="63"/>
      <c r="CL161" s="63"/>
      <c r="CM161" s="63"/>
      <c r="CN161" s="63"/>
      <c r="CO161" s="63"/>
      <c r="CP161" s="63"/>
      <c r="CQ161" s="63"/>
      <c r="CR161" s="63"/>
      <c r="CS161" s="63"/>
      <c r="CT161" s="313"/>
      <c r="CU161" s="313"/>
      <c r="CV161" s="313"/>
      <c r="CW161" s="313"/>
      <c r="CX161" s="313"/>
      <c r="CY161" s="313"/>
      <c r="CZ161" s="313"/>
      <c r="DA161" s="313"/>
      <c r="DB161" s="424"/>
      <c r="DC161" s="424"/>
      <c r="DD161" s="424"/>
      <c r="DE161" s="313"/>
      <c r="DF161" s="313"/>
      <c r="DG161" s="313"/>
      <c r="DH161" s="313"/>
      <c r="DI161" s="313"/>
      <c r="DJ161" s="63"/>
      <c r="DK161" s="63"/>
      <c r="DL161" s="63">
        <f t="shared" si="208"/>
        <v>1</v>
      </c>
      <c r="DM161" s="66"/>
    </row>
    <row r="162" spans="1:117" s="68" customFormat="1" ht="63.75" hidden="1" customHeight="1">
      <c r="A162" s="461"/>
      <c r="B162" s="414">
        <v>59</v>
      </c>
      <c r="C162" s="29" t="s">
        <v>314</v>
      </c>
      <c r="D162" s="65" t="s">
        <v>0</v>
      </c>
      <c r="E162" s="29" t="s">
        <v>18</v>
      </c>
      <c r="F162" s="65" t="s">
        <v>0</v>
      </c>
      <c r="G162" s="65"/>
      <c r="H162" s="64" t="s">
        <v>315</v>
      </c>
      <c r="I162" s="29" t="s">
        <v>1090</v>
      </c>
      <c r="J162" s="63"/>
      <c r="K162" s="125" t="s">
        <v>128</v>
      </c>
      <c r="L162" s="125" t="s">
        <v>115</v>
      </c>
      <c r="M162" s="126" t="s">
        <v>78</v>
      </c>
      <c r="N162" s="123" t="s">
        <v>171</v>
      </c>
      <c r="O162" s="461"/>
      <c r="P162" s="465"/>
      <c r="Q162" s="63"/>
      <c r="R162" s="63"/>
      <c r="S162" s="63"/>
      <c r="T162" s="63"/>
      <c r="U162" s="63"/>
      <c r="V162" s="63"/>
      <c r="W162" s="63"/>
      <c r="X162" s="63"/>
      <c r="Y162" s="63" t="s">
        <v>28</v>
      </c>
      <c r="Z162" s="63"/>
      <c r="AA162" s="63"/>
      <c r="AB162" s="6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c r="BW162" s="63"/>
      <c r="BX162" s="63"/>
      <c r="BY162" s="63"/>
      <c r="BZ162" s="63"/>
      <c r="CA162" s="63"/>
      <c r="CB162" s="63"/>
      <c r="CC162" s="63"/>
      <c r="CD162" s="63"/>
      <c r="CE162" s="63"/>
      <c r="CF162" s="63"/>
      <c r="CG162" s="63"/>
      <c r="CH162" s="63"/>
      <c r="CI162" s="63"/>
      <c r="CJ162" s="63"/>
      <c r="CK162" s="63"/>
      <c r="CL162" s="63"/>
      <c r="CM162" s="63"/>
      <c r="CN162" s="63"/>
      <c r="CO162" s="63"/>
      <c r="CP162" s="63"/>
      <c r="CQ162" s="63"/>
      <c r="CR162" s="63"/>
      <c r="CS162" s="63"/>
      <c r="CT162" s="313"/>
      <c r="CU162" s="313"/>
      <c r="CV162" s="313"/>
      <c r="CW162" s="313"/>
      <c r="CX162" s="313"/>
      <c r="CY162" s="313"/>
      <c r="CZ162" s="313"/>
      <c r="DA162" s="313"/>
      <c r="DB162" s="424"/>
      <c r="DC162" s="424"/>
      <c r="DD162" s="424"/>
      <c r="DE162" s="313"/>
      <c r="DF162" s="313"/>
      <c r="DG162" s="313"/>
      <c r="DH162" s="313"/>
      <c r="DI162" s="313"/>
      <c r="DJ162" s="63"/>
      <c r="DK162" s="63"/>
      <c r="DL162" s="63">
        <f t="shared" si="208"/>
        <v>1</v>
      </c>
      <c r="DM162" s="66"/>
    </row>
    <row r="163" spans="1:117" s="68" customFormat="1" ht="63.75" hidden="1" customHeight="1">
      <c r="A163" s="462"/>
      <c r="B163" s="414">
        <v>59</v>
      </c>
      <c r="C163" s="29" t="s">
        <v>314</v>
      </c>
      <c r="D163" s="65" t="s">
        <v>0</v>
      </c>
      <c r="E163" s="29" t="s">
        <v>18</v>
      </c>
      <c r="F163" s="65" t="s">
        <v>0</v>
      </c>
      <c r="G163" s="65"/>
      <c r="H163" s="64" t="s">
        <v>315</v>
      </c>
      <c r="I163" s="29" t="s">
        <v>1089</v>
      </c>
      <c r="J163" s="63"/>
      <c r="K163" s="125" t="s">
        <v>128</v>
      </c>
      <c r="L163" s="125" t="s">
        <v>115</v>
      </c>
      <c r="M163" s="126" t="s">
        <v>78</v>
      </c>
      <c r="N163" s="123" t="s">
        <v>171</v>
      </c>
      <c r="O163" s="462"/>
      <c r="P163" s="459"/>
      <c r="Q163" s="63"/>
      <c r="R163" s="63"/>
      <c r="S163" s="63"/>
      <c r="T163" s="63"/>
      <c r="U163" s="63"/>
      <c r="V163" s="63"/>
      <c r="W163" s="63"/>
      <c r="X163" s="63"/>
      <c r="Y163" s="63"/>
      <c r="Z163" s="63"/>
      <c r="AA163" s="63" t="s">
        <v>28</v>
      </c>
      <c r="AB163" s="6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c r="BW163" s="63"/>
      <c r="BX163" s="63"/>
      <c r="BY163" s="63"/>
      <c r="BZ163" s="63"/>
      <c r="CA163" s="63"/>
      <c r="CB163" s="63"/>
      <c r="CC163" s="63"/>
      <c r="CD163" s="63"/>
      <c r="CE163" s="63"/>
      <c r="CF163" s="63"/>
      <c r="CG163" s="63"/>
      <c r="CH163" s="63"/>
      <c r="CI163" s="63"/>
      <c r="CJ163" s="63"/>
      <c r="CK163" s="63"/>
      <c r="CL163" s="63"/>
      <c r="CM163" s="63"/>
      <c r="CN163" s="63"/>
      <c r="CO163" s="63"/>
      <c r="CP163" s="63"/>
      <c r="CQ163" s="63"/>
      <c r="CR163" s="63"/>
      <c r="CS163" s="63"/>
      <c r="CT163" s="313"/>
      <c r="CU163" s="313"/>
      <c r="CV163" s="313"/>
      <c r="CW163" s="313"/>
      <c r="CX163" s="313"/>
      <c r="CY163" s="313"/>
      <c r="CZ163" s="313"/>
      <c r="DA163" s="313"/>
      <c r="DB163" s="424"/>
      <c r="DC163" s="424"/>
      <c r="DD163" s="424"/>
      <c r="DE163" s="313"/>
      <c r="DF163" s="313"/>
      <c r="DG163" s="313"/>
      <c r="DH163" s="313"/>
      <c r="DI163" s="313"/>
      <c r="DJ163" s="63"/>
      <c r="DK163" s="63"/>
      <c r="DL163" s="63">
        <f t="shared" si="208"/>
        <v>1</v>
      </c>
      <c r="DM163" s="66"/>
    </row>
    <row r="164" spans="1:117" s="231" customFormat="1" ht="34.5" hidden="1" customHeight="1">
      <c r="A164" s="460">
        <v>180</v>
      </c>
      <c r="B164" s="414">
        <v>60</v>
      </c>
      <c r="C164" s="169" t="s">
        <v>314</v>
      </c>
      <c r="D164" s="170" t="s">
        <v>0</v>
      </c>
      <c r="E164" s="29" t="s">
        <v>316</v>
      </c>
      <c r="F164" s="5" t="s">
        <v>3</v>
      </c>
      <c r="G164" s="170"/>
      <c r="H164" s="184" t="s">
        <v>317</v>
      </c>
      <c r="I164" s="169" t="s">
        <v>1091</v>
      </c>
      <c r="J164" s="256"/>
      <c r="K164" s="256" t="s">
        <v>128</v>
      </c>
      <c r="L164" s="256" t="s">
        <v>115</v>
      </c>
      <c r="M164" s="126" t="s">
        <v>78</v>
      </c>
      <c r="N164" s="123" t="s">
        <v>171</v>
      </c>
      <c r="O164" s="460" t="s">
        <v>28</v>
      </c>
      <c r="P164" s="458"/>
      <c r="Q164" s="11"/>
      <c r="R164" s="314" t="s">
        <v>28</v>
      </c>
      <c r="S164" s="11"/>
      <c r="T164" s="11"/>
      <c r="U164" s="11"/>
      <c r="V164" s="11"/>
      <c r="W164" s="11"/>
      <c r="X164" s="11"/>
      <c r="Y164" s="11"/>
      <c r="Z164" s="11"/>
      <c r="AA164" s="11"/>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181"/>
      <c r="BN164" s="181"/>
      <c r="BO164" s="181" t="s">
        <v>668</v>
      </c>
      <c r="BP164" s="181" t="s">
        <v>668</v>
      </c>
      <c r="BQ164" s="320">
        <v>2</v>
      </c>
      <c r="BR164" s="320">
        <v>2</v>
      </c>
      <c r="BS164" s="320">
        <v>2</v>
      </c>
      <c r="BT164" s="320">
        <v>2</v>
      </c>
      <c r="BU164" s="320">
        <v>2</v>
      </c>
      <c r="BV164" s="320">
        <v>2</v>
      </c>
      <c r="BW164" s="320">
        <v>2</v>
      </c>
      <c r="BX164" s="320">
        <v>2</v>
      </c>
      <c r="BY164" s="320">
        <v>1</v>
      </c>
      <c r="BZ164" s="320">
        <v>2</v>
      </c>
      <c r="CA164" s="320">
        <v>2</v>
      </c>
      <c r="CB164" s="320">
        <v>2</v>
      </c>
      <c r="CC164" s="320">
        <v>1</v>
      </c>
      <c r="CD164" s="320">
        <v>2</v>
      </c>
      <c r="CE164" s="320">
        <v>2</v>
      </c>
      <c r="CF164" s="320">
        <v>1</v>
      </c>
      <c r="CG164" s="320">
        <v>2</v>
      </c>
      <c r="CH164" s="320">
        <v>2</v>
      </c>
      <c r="CI164" s="320">
        <v>2</v>
      </c>
      <c r="CJ164" s="320">
        <v>2</v>
      </c>
      <c r="CK164" s="320">
        <v>1</v>
      </c>
      <c r="CL164" s="348">
        <f>COUNTIF(BQ164:CK164,"2")</f>
        <v>17</v>
      </c>
      <c r="CM164" s="349">
        <f t="shared" ref="CM164" si="209">CL164/(CL164+CN164+CP164+CR164)</f>
        <v>0.80952380952380953</v>
      </c>
      <c r="CN164" s="348">
        <f>COUNTIF(BQ164:CK164,"1")</f>
        <v>4</v>
      </c>
      <c r="CO164" s="349">
        <f t="shared" ref="CO164" si="210">CN164/(CL164+CN164+CP164+CR164)</f>
        <v>0.19047619047619047</v>
      </c>
      <c r="CP164" s="348">
        <f>COUNTIF(BQ164:CK164,"0")</f>
        <v>0</v>
      </c>
      <c r="CQ164" s="349">
        <f t="shared" ref="CQ164" si="211">CP164/(CL164+CN164+CP164+CR164)</f>
        <v>0</v>
      </c>
      <c r="CR164" s="348">
        <f>COUNTIF(BQ164:CK164,"KĐG")</f>
        <v>0</v>
      </c>
      <c r="CS164" s="349">
        <f t="shared" ref="CS164" si="212">CR164/(CL164+CN164+CP164+CR164)</f>
        <v>0</v>
      </c>
      <c r="CT164" s="350">
        <f t="shared" ref="CT164" si="213">(((CL164*2)+(CN164*1)+(CP164*0)))/(CL164+CN164+CP164)</f>
        <v>1.8095238095238095</v>
      </c>
      <c r="CU164" s="351" t="str">
        <f t="shared" ref="CU164" si="214">IF(CS164&gt;=50%,"KĐG",IF(CT164&gt;=1.6,"ĐMT",IF(CT164&gt;=1,"CCG","CĐ")))</f>
        <v>ĐMT</v>
      </c>
      <c r="CV164" s="11"/>
      <c r="CW164" s="11"/>
      <c r="CX164" s="11"/>
      <c r="CY164" s="11"/>
      <c r="CZ164" s="11"/>
      <c r="DA164" s="11"/>
      <c r="DB164" s="11"/>
      <c r="DC164" s="11"/>
      <c r="DD164" s="11"/>
      <c r="DE164" s="11"/>
      <c r="DF164" s="11"/>
      <c r="DG164" s="11"/>
      <c r="DH164" s="11"/>
      <c r="DI164" s="11"/>
      <c r="DJ164" s="11"/>
      <c r="DK164" s="11"/>
      <c r="DL164" s="6">
        <f t="shared" si="208"/>
        <v>1</v>
      </c>
      <c r="DM164" s="261"/>
    </row>
    <row r="165" spans="1:117" s="68" customFormat="1" ht="75" hidden="1" customHeight="1">
      <c r="A165" s="461"/>
      <c r="B165" s="414">
        <v>60</v>
      </c>
      <c r="C165" s="29" t="s">
        <v>314</v>
      </c>
      <c r="D165" s="65" t="s">
        <v>0</v>
      </c>
      <c r="E165" s="29" t="s">
        <v>316</v>
      </c>
      <c r="F165" s="65" t="s">
        <v>3</v>
      </c>
      <c r="G165" s="65"/>
      <c r="H165" s="64" t="s">
        <v>317</v>
      </c>
      <c r="I165" s="29" t="s">
        <v>1091</v>
      </c>
      <c r="J165" s="63"/>
      <c r="K165" s="125" t="s">
        <v>128</v>
      </c>
      <c r="L165" s="125" t="s">
        <v>115</v>
      </c>
      <c r="M165" s="126" t="s">
        <v>78</v>
      </c>
      <c r="N165" s="123" t="s">
        <v>171</v>
      </c>
      <c r="O165" s="461"/>
      <c r="P165" s="465"/>
      <c r="Q165" s="11"/>
      <c r="R165" s="11"/>
      <c r="S165" s="11"/>
      <c r="T165" s="11" t="s">
        <v>28</v>
      </c>
      <c r="U165" s="11"/>
      <c r="V165" s="11"/>
      <c r="W165" s="11"/>
      <c r="X165" s="11"/>
      <c r="Y165" s="11"/>
      <c r="Z165" s="11"/>
      <c r="AA165" s="11"/>
      <c r="AB165" s="6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c r="BP165" s="33"/>
      <c r="BQ165" s="33"/>
      <c r="BR165" s="33"/>
      <c r="BS165" s="33"/>
      <c r="BT165" s="33"/>
      <c r="BU165" s="33"/>
      <c r="BV165" s="33"/>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63">
        <f t="shared" si="208"/>
        <v>1</v>
      </c>
      <c r="DM165" s="66"/>
    </row>
    <row r="166" spans="1:117" s="68" customFormat="1" ht="75" hidden="1" customHeight="1">
      <c r="A166" s="461"/>
      <c r="B166" s="414">
        <v>60</v>
      </c>
      <c r="C166" s="29" t="s">
        <v>314</v>
      </c>
      <c r="D166" s="65" t="s">
        <v>0</v>
      </c>
      <c r="E166" s="29" t="s">
        <v>316</v>
      </c>
      <c r="F166" s="65" t="s">
        <v>3</v>
      </c>
      <c r="G166" s="65"/>
      <c r="H166" s="64" t="s">
        <v>317</v>
      </c>
      <c r="I166" s="29" t="s">
        <v>1091</v>
      </c>
      <c r="J166" s="63"/>
      <c r="K166" s="125" t="s">
        <v>128</v>
      </c>
      <c r="L166" s="125" t="s">
        <v>115</v>
      </c>
      <c r="M166" s="126" t="s">
        <v>78</v>
      </c>
      <c r="N166" s="123" t="s">
        <v>171</v>
      </c>
      <c r="O166" s="461"/>
      <c r="P166" s="465"/>
      <c r="Q166" s="11"/>
      <c r="R166" s="11"/>
      <c r="S166" s="11"/>
      <c r="T166" s="11"/>
      <c r="U166" s="11"/>
      <c r="V166" s="11" t="s">
        <v>28</v>
      </c>
      <c r="W166" s="11"/>
      <c r="X166" s="11"/>
      <c r="Y166" s="11"/>
      <c r="Z166" s="11"/>
      <c r="AA166" s="11"/>
      <c r="AB166" s="6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63">
        <f t="shared" si="208"/>
        <v>1</v>
      </c>
      <c r="DM166" s="66"/>
    </row>
    <row r="167" spans="1:117" s="68" customFormat="1" ht="75" hidden="1" customHeight="1">
      <c r="A167" s="461"/>
      <c r="B167" s="414">
        <v>60</v>
      </c>
      <c r="C167" s="29" t="s">
        <v>314</v>
      </c>
      <c r="D167" s="65" t="s">
        <v>0</v>
      </c>
      <c r="E167" s="29" t="s">
        <v>316</v>
      </c>
      <c r="F167" s="65" t="s">
        <v>3</v>
      </c>
      <c r="G167" s="65"/>
      <c r="H167" s="64" t="s">
        <v>317</v>
      </c>
      <c r="I167" s="29" t="s">
        <v>1091</v>
      </c>
      <c r="J167" s="63"/>
      <c r="K167" s="125" t="s">
        <v>128</v>
      </c>
      <c r="L167" s="125" t="s">
        <v>115</v>
      </c>
      <c r="M167" s="126" t="s">
        <v>78</v>
      </c>
      <c r="N167" s="123" t="s">
        <v>171</v>
      </c>
      <c r="O167" s="461"/>
      <c r="P167" s="465"/>
      <c r="Q167" s="11"/>
      <c r="R167" s="11"/>
      <c r="S167" s="11"/>
      <c r="T167" s="11"/>
      <c r="U167" s="11"/>
      <c r="V167" s="11"/>
      <c r="W167" s="11"/>
      <c r="X167" s="11" t="s">
        <v>28</v>
      </c>
      <c r="Y167" s="11"/>
      <c r="Z167" s="11"/>
      <c r="AA167" s="11"/>
      <c r="AB167" s="6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c r="BV167" s="33"/>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63">
        <f t="shared" si="208"/>
        <v>1</v>
      </c>
      <c r="DM167" s="66"/>
    </row>
    <row r="168" spans="1:117" s="68" customFormat="1" ht="75" hidden="1" customHeight="1">
      <c r="A168" s="462"/>
      <c r="B168" s="414">
        <v>60</v>
      </c>
      <c r="C168" s="29" t="s">
        <v>314</v>
      </c>
      <c r="D168" s="65" t="s">
        <v>0</v>
      </c>
      <c r="E168" s="29" t="s">
        <v>316</v>
      </c>
      <c r="F168" s="65" t="s">
        <v>3</v>
      </c>
      <c r="G168" s="65"/>
      <c r="H168" s="64" t="s">
        <v>317</v>
      </c>
      <c r="I168" s="29" t="s">
        <v>1091</v>
      </c>
      <c r="J168" s="63"/>
      <c r="K168" s="125" t="s">
        <v>128</v>
      </c>
      <c r="L168" s="125" t="s">
        <v>115</v>
      </c>
      <c r="M168" s="126" t="s">
        <v>78</v>
      </c>
      <c r="N168" s="123" t="s">
        <v>171</v>
      </c>
      <c r="O168" s="462"/>
      <c r="P168" s="459"/>
      <c r="Q168" s="11"/>
      <c r="R168" s="11"/>
      <c r="S168" s="11"/>
      <c r="T168" s="11"/>
      <c r="U168" s="11"/>
      <c r="V168" s="11"/>
      <c r="W168" s="11"/>
      <c r="X168" s="11"/>
      <c r="Y168" s="11"/>
      <c r="Z168" s="11" t="s">
        <v>28</v>
      </c>
      <c r="AA168" s="11"/>
      <c r="AB168" s="6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c r="BV168" s="33"/>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63">
        <f t="shared" si="208"/>
        <v>1</v>
      </c>
      <c r="DM168" s="66"/>
    </row>
    <row r="169" spans="1:117" s="10" customFormat="1" ht="33" hidden="1" customHeight="1">
      <c r="A169" s="460">
        <v>181</v>
      </c>
      <c r="B169" s="414">
        <v>61</v>
      </c>
      <c r="C169" s="169" t="s">
        <v>314</v>
      </c>
      <c r="D169" s="170" t="s">
        <v>0</v>
      </c>
      <c r="E169" s="29" t="s">
        <v>148</v>
      </c>
      <c r="F169" s="135" t="s">
        <v>3</v>
      </c>
      <c r="G169" s="170"/>
      <c r="H169" s="184" t="s">
        <v>290</v>
      </c>
      <c r="I169" s="174" t="s">
        <v>1092</v>
      </c>
      <c r="J169" s="176"/>
      <c r="K169" s="176" t="s">
        <v>128</v>
      </c>
      <c r="L169" s="176" t="s">
        <v>115</v>
      </c>
      <c r="M169" s="126" t="s">
        <v>78</v>
      </c>
      <c r="N169" s="123" t="s">
        <v>171</v>
      </c>
      <c r="O169" s="460" t="s">
        <v>28</v>
      </c>
      <c r="P169" s="458"/>
      <c r="Q169" s="176" t="s">
        <v>28</v>
      </c>
      <c r="R169" s="63"/>
      <c r="S169" s="63"/>
      <c r="T169" s="63"/>
      <c r="U169" s="63"/>
      <c r="V169" s="63"/>
      <c r="W169" s="63"/>
      <c r="X169" s="63"/>
      <c r="Y169" s="63"/>
      <c r="Z169" s="63"/>
      <c r="AA169" s="63"/>
      <c r="AB169" s="181" t="s">
        <v>668</v>
      </c>
      <c r="AC169" s="181"/>
      <c r="AD169" s="181"/>
      <c r="AE169" s="207">
        <v>2</v>
      </c>
      <c r="AF169" s="207">
        <v>2</v>
      </c>
      <c r="AG169" s="207">
        <v>1</v>
      </c>
      <c r="AH169" s="207">
        <v>1</v>
      </c>
      <c r="AI169" s="207">
        <v>2</v>
      </c>
      <c r="AJ169" s="207">
        <v>2</v>
      </c>
      <c r="AK169" s="207">
        <v>2</v>
      </c>
      <c r="AL169" s="207">
        <v>1</v>
      </c>
      <c r="AM169" s="207">
        <v>1</v>
      </c>
      <c r="AN169" s="207">
        <v>1</v>
      </c>
      <c r="AO169" s="207">
        <v>2</v>
      </c>
      <c r="AP169" s="207">
        <v>2</v>
      </c>
      <c r="AQ169" s="207">
        <v>2</v>
      </c>
      <c r="AR169" s="207">
        <v>2</v>
      </c>
      <c r="AS169" s="207">
        <v>2</v>
      </c>
      <c r="AT169" s="207">
        <v>2</v>
      </c>
      <c r="AU169" s="207">
        <v>2</v>
      </c>
      <c r="AV169" s="207">
        <v>2</v>
      </c>
      <c r="AW169" s="207">
        <v>1</v>
      </c>
      <c r="AX169" s="207">
        <v>2</v>
      </c>
      <c r="AY169" s="207">
        <v>2</v>
      </c>
      <c r="AZ169" s="207">
        <v>2</v>
      </c>
      <c r="BA169" s="207">
        <v>2</v>
      </c>
      <c r="BB169" s="207">
        <v>1</v>
      </c>
      <c r="BC169" s="209">
        <f t="shared" ref="BC169" si="215">COUNTIF(AE169:BB169,"2")</f>
        <v>17</v>
      </c>
      <c r="BD169" s="210">
        <f t="shared" ref="BD169" si="216">BC169/(BC169+BE169+BG169+BI169)</f>
        <v>0.70833333333333337</v>
      </c>
      <c r="BE169" s="209">
        <f>COUNTIF(AE169:BB169,"1")</f>
        <v>7</v>
      </c>
      <c r="BF169" s="210">
        <f t="shared" ref="BF169" si="217">BE169/(BC169+BE169+BG169+BI169)</f>
        <v>0.29166666666666669</v>
      </c>
      <c r="BG169" s="209">
        <f>COUNTIF(AE169:BB169,"0")</f>
        <v>0</v>
      </c>
      <c r="BH169" s="210">
        <f t="shared" ref="BH169" si="218">BG169/(BC169+BE169+BG169+BI169)</f>
        <v>0</v>
      </c>
      <c r="BI169" s="209">
        <f>COUNTIF(AE169:BB169,"KĐG")</f>
        <v>0</v>
      </c>
      <c r="BJ169" s="210">
        <f t="shared" ref="BJ169" si="219">BI169/(BC169+BE169+BG169+BI169)</f>
        <v>0</v>
      </c>
      <c r="BK169" s="211">
        <f t="shared" ref="BK169" si="220">(((BC169*2)+(BE169*1)+(BG169*0)))/(BC169+BE169+BG169)</f>
        <v>1.7083333333333333</v>
      </c>
      <c r="BL169" s="212" t="str">
        <f t="shared" ref="BL169" si="221">IF(BJ169&gt;=50%,"KĐG",IF(BK169&gt;=1.6,"ĐMT",IF(BK169&gt;=1,"CCG","CĐ")))</f>
        <v>ĐMT</v>
      </c>
      <c r="BM169" s="33"/>
      <c r="BN169" s="33"/>
      <c r="BO169" s="33"/>
      <c r="BP169" s="33"/>
      <c r="BQ169" s="33"/>
      <c r="BR169" s="33"/>
      <c r="BS169" s="33"/>
      <c r="BT169" s="33"/>
      <c r="BU169" s="33"/>
      <c r="BV169" s="33"/>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6">
        <f t="shared" si="208"/>
        <v>1</v>
      </c>
      <c r="DM169" s="168"/>
    </row>
    <row r="170" spans="1:117" s="231" customFormat="1" ht="111.75" customHeight="1">
      <c r="A170" s="461"/>
      <c r="B170" s="414">
        <v>61</v>
      </c>
      <c r="C170" s="169" t="s">
        <v>314</v>
      </c>
      <c r="D170" s="377" t="s">
        <v>0</v>
      </c>
      <c r="E170" s="169" t="s">
        <v>148</v>
      </c>
      <c r="F170" s="170" t="s">
        <v>3</v>
      </c>
      <c r="G170" s="377"/>
      <c r="H170" s="184" t="s">
        <v>290</v>
      </c>
      <c r="I170" s="174" t="s">
        <v>1092</v>
      </c>
      <c r="J170" s="364"/>
      <c r="K170" s="364" t="s">
        <v>128</v>
      </c>
      <c r="L170" s="364" t="s">
        <v>115</v>
      </c>
      <c r="M170" s="126" t="s">
        <v>78</v>
      </c>
      <c r="N170" s="123" t="s">
        <v>171</v>
      </c>
      <c r="O170" s="461"/>
      <c r="P170" s="465"/>
      <c r="Q170" s="63"/>
      <c r="R170" s="63"/>
      <c r="S170" s="364" t="s">
        <v>28</v>
      </c>
      <c r="T170" s="63"/>
      <c r="U170" s="63"/>
      <c r="V170" s="63"/>
      <c r="W170" s="63"/>
      <c r="X170" s="63"/>
      <c r="Y170" s="63"/>
      <c r="Z170" s="63"/>
      <c r="AA170" s="63"/>
      <c r="AB170" s="6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3"/>
      <c r="BJ170" s="33"/>
      <c r="BK170" s="33"/>
      <c r="BL170" s="33"/>
      <c r="BM170" s="33"/>
      <c r="BN170" s="33"/>
      <c r="BO170" s="33"/>
      <c r="BP170" s="33"/>
      <c r="BQ170" s="33"/>
      <c r="BR170" s="33"/>
      <c r="BS170" s="33"/>
      <c r="BT170" s="33"/>
      <c r="BU170" s="33"/>
      <c r="BV170" s="33"/>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388" t="s">
        <v>668</v>
      </c>
      <c r="CW170" s="388" t="s">
        <v>668</v>
      </c>
      <c r="CX170" s="388" t="s">
        <v>668</v>
      </c>
      <c r="CY170" s="11"/>
      <c r="CZ170" s="11"/>
      <c r="DA170" s="11"/>
      <c r="DB170" s="11"/>
      <c r="DC170" s="11"/>
      <c r="DD170" s="11"/>
      <c r="DE170" s="11"/>
      <c r="DF170" s="11"/>
      <c r="DG170" s="11"/>
      <c r="DH170" s="11"/>
      <c r="DI170" s="11"/>
      <c r="DJ170" s="11"/>
      <c r="DK170" s="11"/>
      <c r="DL170" s="63">
        <f t="shared" si="208"/>
        <v>1</v>
      </c>
      <c r="DM170" s="353"/>
    </row>
    <row r="171" spans="1:117" s="68" customFormat="1" ht="105.75" hidden="1" customHeight="1">
      <c r="A171" s="461"/>
      <c r="B171" s="414">
        <v>61</v>
      </c>
      <c r="C171" s="29" t="s">
        <v>314</v>
      </c>
      <c r="D171" s="65" t="s">
        <v>0</v>
      </c>
      <c r="E171" s="29" t="s">
        <v>148</v>
      </c>
      <c r="F171" s="65" t="s">
        <v>3</v>
      </c>
      <c r="G171" s="65"/>
      <c r="H171" s="64" t="s">
        <v>290</v>
      </c>
      <c r="I171" s="41" t="s">
        <v>1092</v>
      </c>
      <c r="J171" s="63"/>
      <c r="K171" s="125" t="s">
        <v>128</v>
      </c>
      <c r="L171" s="125" t="s">
        <v>115</v>
      </c>
      <c r="M171" s="126" t="s">
        <v>78</v>
      </c>
      <c r="N171" s="123" t="s">
        <v>171</v>
      </c>
      <c r="O171" s="461"/>
      <c r="P171" s="465"/>
      <c r="Q171" s="63"/>
      <c r="R171" s="63"/>
      <c r="S171" s="63"/>
      <c r="T171" s="63"/>
      <c r="U171" s="63" t="s">
        <v>28</v>
      </c>
      <c r="V171" s="63"/>
      <c r="W171" s="63"/>
      <c r="X171" s="63"/>
      <c r="Y171" s="63"/>
      <c r="Z171" s="63"/>
      <c r="AA171" s="63"/>
      <c r="AB171" s="6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63">
        <f t="shared" si="208"/>
        <v>1</v>
      </c>
      <c r="DM171" s="66"/>
    </row>
    <row r="172" spans="1:117" s="68" customFormat="1" ht="105.75" hidden="1" customHeight="1">
      <c r="A172" s="461"/>
      <c r="B172" s="414">
        <v>61</v>
      </c>
      <c r="C172" s="29" t="s">
        <v>314</v>
      </c>
      <c r="D172" s="65" t="s">
        <v>0</v>
      </c>
      <c r="E172" s="29" t="s">
        <v>148</v>
      </c>
      <c r="F172" s="65" t="s">
        <v>3</v>
      </c>
      <c r="G172" s="65"/>
      <c r="H172" s="64" t="s">
        <v>290</v>
      </c>
      <c r="I172" s="41" t="s">
        <v>1092</v>
      </c>
      <c r="J172" s="63"/>
      <c r="K172" s="125" t="s">
        <v>128</v>
      </c>
      <c r="L172" s="125" t="s">
        <v>115</v>
      </c>
      <c r="M172" s="126" t="s">
        <v>78</v>
      </c>
      <c r="N172" s="123" t="s">
        <v>171</v>
      </c>
      <c r="O172" s="461"/>
      <c r="P172" s="465"/>
      <c r="Q172" s="63"/>
      <c r="R172" s="63"/>
      <c r="S172" s="63"/>
      <c r="T172" s="63"/>
      <c r="U172" s="63"/>
      <c r="V172" s="63"/>
      <c r="W172" s="63" t="s">
        <v>28</v>
      </c>
      <c r="X172" s="63"/>
      <c r="Y172" s="63"/>
      <c r="Z172" s="63"/>
      <c r="AA172" s="63"/>
      <c r="AB172" s="6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63">
        <f t="shared" si="208"/>
        <v>1</v>
      </c>
      <c r="DM172" s="66"/>
    </row>
    <row r="173" spans="1:117" s="68" customFormat="1" ht="103.5" hidden="1" customHeight="1">
      <c r="A173" s="461"/>
      <c r="B173" s="414">
        <v>61</v>
      </c>
      <c r="C173" s="29" t="s">
        <v>314</v>
      </c>
      <c r="D173" s="65" t="s">
        <v>0</v>
      </c>
      <c r="E173" s="29" t="s">
        <v>148</v>
      </c>
      <c r="F173" s="65" t="s">
        <v>3</v>
      </c>
      <c r="G173" s="65"/>
      <c r="H173" s="64" t="s">
        <v>290</v>
      </c>
      <c r="I173" s="41" t="s">
        <v>1092</v>
      </c>
      <c r="J173" s="63"/>
      <c r="K173" s="125" t="s">
        <v>128</v>
      </c>
      <c r="L173" s="125" t="s">
        <v>115</v>
      </c>
      <c r="M173" s="126" t="s">
        <v>78</v>
      </c>
      <c r="N173" s="123" t="s">
        <v>171</v>
      </c>
      <c r="O173" s="461"/>
      <c r="P173" s="465"/>
      <c r="Q173" s="63"/>
      <c r="R173" s="63"/>
      <c r="S173" s="63"/>
      <c r="T173" s="63"/>
      <c r="U173" s="63"/>
      <c r="V173" s="63"/>
      <c r="W173" s="63"/>
      <c r="X173" s="63"/>
      <c r="Y173" s="63" t="s">
        <v>28</v>
      </c>
      <c r="Z173" s="63"/>
      <c r="AA173" s="63"/>
      <c r="AB173" s="6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63">
        <f t="shared" si="208"/>
        <v>1</v>
      </c>
      <c r="DM173" s="66"/>
    </row>
    <row r="174" spans="1:117" s="68" customFormat="1" ht="103.5" hidden="1" customHeight="1">
      <c r="A174" s="462"/>
      <c r="B174" s="414">
        <v>61</v>
      </c>
      <c r="C174" s="29" t="s">
        <v>314</v>
      </c>
      <c r="D174" s="65" t="s">
        <v>0</v>
      </c>
      <c r="E174" s="29" t="s">
        <v>148</v>
      </c>
      <c r="F174" s="65" t="s">
        <v>3</v>
      </c>
      <c r="G174" s="65"/>
      <c r="H174" s="64" t="s">
        <v>290</v>
      </c>
      <c r="I174" s="41" t="s">
        <v>1092</v>
      </c>
      <c r="J174" s="63"/>
      <c r="K174" s="125" t="s">
        <v>128</v>
      </c>
      <c r="L174" s="125" t="s">
        <v>115</v>
      </c>
      <c r="M174" s="126" t="s">
        <v>78</v>
      </c>
      <c r="N174" s="123" t="s">
        <v>171</v>
      </c>
      <c r="O174" s="462"/>
      <c r="P174" s="459"/>
      <c r="Q174" s="63"/>
      <c r="R174" s="63"/>
      <c r="S174" s="63"/>
      <c r="T174" s="63"/>
      <c r="U174" s="63"/>
      <c r="V174" s="63"/>
      <c r="W174" s="63"/>
      <c r="X174" s="63"/>
      <c r="Y174" s="63"/>
      <c r="Z174" s="63"/>
      <c r="AA174" s="63" t="s">
        <v>28</v>
      </c>
      <c r="AB174" s="6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63">
        <f t="shared" si="208"/>
        <v>1</v>
      </c>
      <c r="DM174" s="66"/>
    </row>
    <row r="175" spans="1:117" s="231" customFormat="1" ht="37.5" hidden="1" customHeight="1">
      <c r="A175" s="460">
        <v>190</v>
      </c>
      <c r="B175" s="414">
        <v>62</v>
      </c>
      <c r="C175" s="169" t="s">
        <v>149</v>
      </c>
      <c r="D175" s="169" t="s">
        <v>1</v>
      </c>
      <c r="E175" s="29" t="s">
        <v>150</v>
      </c>
      <c r="F175" s="29" t="s">
        <v>1</v>
      </c>
      <c r="G175" s="169"/>
      <c r="H175" s="169" t="s">
        <v>285</v>
      </c>
      <c r="I175" s="174" t="s">
        <v>1093</v>
      </c>
      <c r="J175" s="256"/>
      <c r="K175" s="256" t="s">
        <v>128</v>
      </c>
      <c r="L175" s="256" t="s">
        <v>115</v>
      </c>
      <c r="M175" s="5" t="s">
        <v>78</v>
      </c>
      <c r="N175" s="4" t="s">
        <v>303</v>
      </c>
      <c r="O175" s="460" t="s">
        <v>28</v>
      </c>
      <c r="P175" s="458"/>
      <c r="Q175" s="6"/>
      <c r="R175" s="256" t="s">
        <v>28</v>
      </c>
      <c r="S175" s="6"/>
      <c r="T175" s="6"/>
      <c r="U175" s="6"/>
      <c r="V175" s="6"/>
      <c r="W175" s="6"/>
      <c r="X175" s="6"/>
      <c r="Y175" s="60"/>
      <c r="Z175" s="60"/>
      <c r="AA175" s="6"/>
      <c r="AB175" s="3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181" t="s">
        <v>668</v>
      </c>
      <c r="BN175" s="181" t="s">
        <v>668</v>
      </c>
      <c r="BO175" s="181"/>
      <c r="BP175" s="181"/>
      <c r="BQ175" s="320">
        <v>2</v>
      </c>
      <c r="BR175" s="320">
        <v>2</v>
      </c>
      <c r="BS175" s="320">
        <v>1</v>
      </c>
      <c r="BT175" s="320">
        <v>1</v>
      </c>
      <c r="BU175" s="320">
        <v>2</v>
      </c>
      <c r="BV175" s="320">
        <v>2</v>
      </c>
      <c r="BW175" s="320">
        <v>2</v>
      </c>
      <c r="BX175" s="320">
        <v>1</v>
      </c>
      <c r="BY175" s="320">
        <v>1</v>
      </c>
      <c r="BZ175" s="320">
        <v>2</v>
      </c>
      <c r="CA175" s="320">
        <v>2</v>
      </c>
      <c r="CB175" s="320">
        <v>2</v>
      </c>
      <c r="CC175" s="320">
        <v>2</v>
      </c>
      <c r="CD175" s="320">
        <v>2</v>
      </c>
      <c r="CE175" s="320">
        <v>2</v>
      </c>
      <c r="CF175" s="320">
        <v>1</v>
      </c>
      <c r="CG175" s="320">
        <v>2</v>
      </c>
      <c r="CH175" s="320">
        <v>2</v>
      </c>
      <c r="CI175" s="320">
        <v>2</v>
      </c>
      <c r="CJ175" s="320">
        <v>2</v>
      </c>
      <c r="CK175" s="320">
        <v>1</v>
      </c>
      <c r="CL175" s="348">
        <f>COUNTIF(BQ175:CK175,"2")</f>
        <v>15</v>
      </c>
      <c r="CM175" s="349">
        <f t="shared" ref="CM175" si="222">CL175/(CL175+CN175+CP175+CR175)</f>
        <v>0.7142857142857143</v>
      </c>
      <c r="CN175" s="348">
        <f>COUNTIF(BQ175:CK175,"1")</f>
        <v>6</v>
      </c>
      <c r="CO175" s="349">
        <f t="shared" ref="CO175" si="223">CN175/(CL175+CN175+CP175+CR175)</f>
        <v>0.2857142857142857</v>
      </c>
      <c r="CP175" s="348">
        <f>COUNTIF(BQ175:CK175,"0")</f>
        <v>0</v>
      </c>
      <c r="CQ175" s="349">
        <f t="shared" ref="CQ175" si="224">CP175/(CL175+CN175+CP175+CR175)</f>
        <v>0</v>
      </c>
      <c r="CR175" s="348">
        <f>COUNTIF(BQ175:CK175,"KĐG")</f>
        <v>0</v>
      </c>
      <c r="CS175" s="349">
        <f t="shared" ref="CS175" si="225">CR175/(CL175+CN175+CP175+CR175)</f>
        <v>0</v>
      </c>
      <c r="CT175" s="350">
        <f t="shared" ref="CT175" si="226">(((CL175*2)+(CN175*1)+(CP175*0)))/(CL175+CN175+CP175)</f>
        <v>1.7142857142857142</v>
      </c>
      <c r="CU175" s="351" t="str">
        <f t="shared" ref="CU175" si="227">IF(CS175&gt;=50%,"KĐG",IF(CT175&gt;=1.6,"ĐMT",IF(CT175&gt;=1,"CCG","CĐ")))</f>
        <v>ĐMT</v>
      </c>
      <c r="CV175" s="313"/>
      <c r="CW175" s="313"/>
      <c r="CX175" s="313"/>
      <c r="CY175" s="313"/>
      <c r="CZ175" s="313"/>
      <c r="DA175" s="313"/>
      <c r="DB175" s="424"/>
      <c r="DC175" s="424"/>
      <c r="DD175" s="424"/>
      <c r="DE175" s="313"/>
      <c r="DF175" s="313"/>
      <c r="DG175" s="313"/>
      <c r="DH175" s="313"/>
      <c r="DI175" s="313"/>
      <c r="DJ175" s="6"/>
      <c r="DK175" s="6"/>
      <c r="DL175" s="6">
        <f t="shared" si="208"/>
        <v>1</v>
      </c>
      <c r="DM175" s="261"/>
    </row>
    <row r="176" spans="1:117" s="68" customFormat="1" ht="64.5" hidden="1" customHeight="1">
      <c r="A176" s="461"/>
      <c r="B176" s="414">
        <v>62</v>
      </c>
      <c r="C176" s="29" t="s">
        <v>149</v>
      </c>
      <c r="D176" s="29" t="s">
        <v>1</v>
      </c>
      <c r="E176" s="29" t="s">
        <v>150</v>
      </c>
      <c r="F176" s="29" t="s">
        <v>1</v>
      </c>
      <c r="G176" s="29"/>
      <c r="H176" s="29" t="s">
        <v>285</v>
      </c>
      <c r="I176" s="41" t="s">
        <v>1093</v>
      </c>
      <c r="J176" s="63"/>
      <c r="K176" s="125" t="s">
        <v>128</v>
      </c>
      <c r="L176" s="125" t="s">
        <v>115</v>
      </c>
      <c r="M176" s="126" t="s">
        <v>78</v>
      </c>
      <c r="N176" s="123" t="s">
        <v>303</v>
      </c>
      <c r="O176" s="461"/>
      <c r="P176" s="465"/>
      <c r="Q176" s="63"/>
      <c r="R176" s="63"/>
      <c r="S176" s="63"/>
      <c r="T176" s="63" t="s">
        <v>28</v>
      </c>
      <c r="U176" s="63"/>
      <c r="V176" s="63"/>
      <c r="W176" s="63"/>
      <c r="X176" s="63"/>
      <c r="Y176" s="63"/>
      <c r="Z176" s="63"/>
      <c r="AA176" s="63"/>
      <c r="AB176" s="6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c r="BW176" s="63"/>
      <c r="BX176" s="63"/>
      <c r="BY176" s="63"/>
      <c r="BZ176" s="63"/>
      <c r="CA176" s="63"/>
      <c r="CB176" s="63"/>
      <c r="CC176" s="63"/>
      <c r="CD176" s="63"/>
      <c r="CE176" s="63"/>
      <c r="CF176" s="63"/>
      <c r="CG176" s="63"/>
      <c r="CH176" s="63"/>
      <c r="CI176" s="63"/>
      <c r="CJ176" s="63"/>
      <c r="CK176" s="63"/>
      <c r="CL176" s="63"/>
      <c r="CM176" s="63"/>
      <c r="CN176" s="63"/>
      <c r="CO176" s="63"/>
      <c r="CP176" s="63"/>
      <c r="CQ176" s="63"/>
      <c r="CR176" s="63"/>
      <c r="CS176" s="63"/>
      <c r="CT176" s="313"/>
      <c r="CU176" s="313"/>
      <c r="CV176" s="313"/>
      <c r="CW176" s="313"/>
      <c r="CX176" s="313"/>
      <c r="CY176" s="313"/>
      <c r="CZ176" s="313"/>
      <c r="DA176" s="313"/>
      <c r="DB176" s="424"/>
      <c r="DC176" s="424"/>
      <c r="DD176" s="424"/>
      <c r="DE176" s="313"/>
      <c r="DF176" s="313"/>
      <c r="DG176" s="313"/>
      <c r="DH176" s="313"/>
      <c r="DI176" s="313"/>
      <c r="DJ176" s="63"/>
      <c r="DK176" s="63"/>
      <c r="DL176" s="63">
        <f t="shared" si="208"/>
        <v>1</v>
      </c>
      <c r="DM176" s="66"/>
    </row>
    <row r="177" spans="1:117" s="68" customFormat="1" ht="64.5" hidden="1" customHeight="1">
      <c r="A177" s="461"/>
      <c r="B177" s="414">
        <v>62</v>
      </c>
      <c r="C177" s="29" t="s">
        <v>149</v>
      </c>
      <c r="D177" s="29" t="s">
        <v>1</v>
      </c>
      <c r="E177" s="29" t="s">
        <v>150</v>
      </c>
      <c r="F177" s="29" t="s">
        <v>1</v>
      </c>
      <c r="G177" s="29"/>
      <c r="H177" s="29" t="s">
        <v>285</v>
      </c>
      <c r="I177" s="41" t="s">
        <v>1093</v>
      </c>
      <c r="J177" s="63"/>
      <c r="K177" s="125" t="s">
        <v>128</v>
      </c>
      <c r="L177" s="125" t="s">
        <v>115</v>
      </c>
      <c r="M177" s="126" t="s">
        <v>78</v>
      </c>
      <c r="N177" s="123" t="s">
        <v>303</v>
      </c>
      <c r="O177" s="461"/>
      <c r="P177" s="465"/>
      <c r="Q177" s="63"/>
      <c r="R177" s="63"/>
      <c r="S177" s="63"/>
      <c r="T177" s="63"/>
      <c r="U177" s="63"/>
      <c r="V177" s="63" t="s">
        <v>28</v>
      </c>
      <c r="W177" s="63"/>
      <c r="X177" s="63"/>
      <c r="Y177" s="63"/>
      <c r="Z177" s="63"/>
      <c r="AA177" s="63"/>
      <c r="AB177" s="6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33"/>
      <c r="BN177" s="33"/>
      <c r="BO177" s="33"/>
      <c r="BP177" s="33"/>
      <c r="BQ177" s="33"/>
      <c r="BR177" s="33"/>
      <c r="BS177" s="33"/>
      <c r="BT177" s="33"/>
      <c r="BU177" s="33"/>
      <c r="BV177" s="33"/>
      <c r="BW177" s="63"/>
      <c r="BX177" s="63"/>
      <c r="BY177" s="63"/>
      <c r="BZ177" s="63"/>
      <c r="CA177" s="63"/>
      <c r="CB177" s="63"/>
      <c r="CC177" s="63"/>
      <c r="CD177" s="63"/>
      <c r="CE177" s="63"/>
      <c r="CF177" s="63"/>
      <c r="CG177" s="63"/>
      <c r="CH177" s="63"/>
      <c r="CI177" s="63"/>
      <c r="CJ177" s="63"/>
      <c r="CK177" s="63"/>
      <c r="CL177" s="63"/>
      <c r="CM177" s="63"/>
      <c r="CN177" s="63"/>
      <c r="CO177" s="63"/>
      <c r="CP177" s="63"/>
      <c r="CQ177" s="63"/>
      <c r="CR177" s="63"/>
      <c r="CS177" s="63"/>
      <c r="CT177" s="313"/>
      <c r="CU177" s="313"/>
      <c r="CV177" s="313"/>
      <c r="CW177" s="313"/>
      <c r="CX177" s="313"/>
      <c r="CY177" s="313"/>
      <c r="CZ177" s="313"/>
      <c r="DA177" s="313"/>
      <c r="DB177" s="424"/>
      <c r="DC177" s="424"/>
      <c r="DD177" s="424"/>
      <c r="DE177" s="313"/>
      <c r="DF177" s="313"/>
      <c r="DG177" s="313"/>
      <c r="DH177" s="313"/>
      <c r="DI177" s="313"/>
      <c r="DJ177" s="63"/>
      <c r="DK177" s="63"/>
      <c r="DL177" s="63">
        <f t="shared" si="208"/>
        <v>1</v>
      </c>
      <c r="DM177" s="66"/>
    </row>
    <row r="178" spans="1:117" s="68" customFormat="1" ht="64.5" hidden="1" customHeight="1">
      <c r="A178" s="461"/>
      <c r="B178" s="414">
        <v>62</v>
      </c>
      <c r="C178" s="29" t="s">
        <v>149</v>
      </c>
      <c r="D178" s="29" t="s">
        <v>1</v>
      </c>
      <c r="E178" s="29" t="s">
        <v>150</v>
      </c>
      <c r="F178" s="29" t="s">
        <v>1</v>
      </c>
      <c r="G178" s="29"/>
      <c r="H178" s="29" t="s">
        <v>285</v>
      </c>
      <c r="I178" s="41" t="s">
        <v>1093</v>
      </c>
      <c r="J178" s="63"/>
      <c r="K178" s="125" t="s">
        <v>128</v>
      </c>
      <c r="L178" s="125" t="s">
        <v>115</v>
      </c>
      <c r="M178" s="126" t="s">
        <v>78</v>
      </c>
      <c r="N178" s="123" t="s">
        <v>303</v>
      </c>
      <c r="O178" s="461"/>
      <c r="P178" s="465"/>
      <c r="Q178" s="63"/>
      <c r="R178" s="63"/>
      <c r="S178" s="63"/>
      <c r="T178" s="63"/>
      <c r="U178" s="63"/>
      <c r="V178" s="63"/>
      <c r="W178" s="63"/>
      <c r="X178" s="63" t="s">
        <v>28</v>
      </c>
      <c r="Y178" s="63"/>
      <c r="Z178" s="63"/>
      <c r="AA178" s="63"/>
      <c r="AB178" s="6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33"/>
      <c r="BN178" s="33"/>
      <c r="BO178" s="33"/>
      <c r="BP178" s="33"/>
      <c r="BQ178" s="33"/>
      <c r="BR178" s="33"/>
      <c r="BS178" s="33"/>
      <c r="BT178" s="33"/>
      <c r="BU178" s="33"/>
      <c r="BV178" s="33"/>
      <c r="BW178" s="63"/>
      <c r="BX178" s="63"/>
      <c r="BY178" s="63"/>
      <c r="BZ178" s="63"/>
      <c r="CA178" s="63"/>
      <c r="CB178" s="63"/>
      <c r="CC178" s="63"/>
      <c r="CD178" s="63"/>
      <c r="CE178" s="63"/>
      <c r="CF178" s="63"/>
      <c r="CG178" s="63"/>
      <c r="CH178" s="63"/>
      <c r="CI178" s="63"/>
      <c r="CJ178" s="63"/>
      <c r="CK178" s="63"/>
      <c r="CL178" s="63"/>
      <c r="CM178" s="63"/>
      <c r="CN178" s="63"/>
      <c r="CO178" s="63"/>
      <c r="CP178" s="63"/>
      <c r="CQ178" s="63"/>
      <c r="CR178" s="63"/>
      <c r="CS178" s="63"/>
      <c r="CT178" s="313"/>
      <c r="CU178" s="313"/>
      <c r="CV178" s="313"/>
      <c r="CW178" s="313"/>
      <c r="CX178" s="313"/>
      <c r="CY178" s="313"/>
      <c r="CZ178" s="313"/>
      <c r="DA178" s="313"/>
      <c r="DB178" s="424"/>
      <c r="DC178" s="424"/>
      <c r="DD178" s="424"/>
      <c r="DE178" s="313"/>
      <c r="DF178" s="313"/>
      <c r="DG178" s="313"/>
      <c r="DH178" s="313"/>
      <c r="DI178" s="313"/>
      <c r="DJ178" s="63"/>
      <c r="DK178" s="63"/>
      <c r="DL178" s="63">
        <f t="shared" si="208"/>
        <v>1</v>
      </c>
      <c r="DM178" s="66"/>
    </row>
    <row r="179" spans="1:117" s="68" customFormat="1" ht="28.5" hidden="1" customHeight="1">
      <c r="A179" s="462"/>
      <c r="B179" s="414">
        <v>62</v>
      </c>
      <c r="C179" s="29" t="s">
        <v>149</v>
      </c>
      <c r="D179" s="29" t="s">
        <v>1</v>
      </c>
      <c r="E179" s="29" t="s">
        <v>150</v>
      </c>
      <c r="F179" s="29" t="s">
        <v>1</v>
      </c>
      <c r="G179" s="29"/>
      <c r="H179" s="29" t="s">
        <v>285</v>
      </c>
      <c r="I179" s="41" t="s">
        <v>1093</v>
      </c>
      <c r="J179" s="63"/>
      <c r="K179" s="125" t="s">
        <v>128</v>
      </c>
      <c r="L179" s="125" t="s">
        <v>115</v>
      </c>
      <c r="M179" s="126" t="s">
        <v>78</v>
      </c>
      <c r="N179" s="123" t="s">
        <v>303</v>
      </c>
      <c r="O179" s="462"/>
      <c r="P179" s="459"/>
      <c r="Q179" s="63"/>
      <c r="R179" s="63"/>
      <c r="S179" s="63"/>
      <c r="T179" s="63"/>
      <c r="U179" s="63"/>
      <c r="V179" s="63"/>
      <c r="W179" s="63"/>
      <c r="X179" s="63"/>
      <c r="Y179" s="63"/>
      <c r="Z179" s="63" t="s">
        <v>28</v>
      </c>
      <c r="AA179" s="63"/>
      <c r="AB179" s="6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33"/>
      <c r="BN179" s="33"/>
      <c r="BO179" s="33"/>
      <c r="BP179" s="33"/>
      <c r="BQ179" s="33"/>
      <c r="BR179" s="33"/>
      <c r="BS179" s="33"/>
      <c r="BT179" s="33"/>
      <c r="BU179" s="33"/>
      <c r="BV179" s="33"/>
      <c r="BW179" s="63"/>
      <c r="BX179" s="63"/>
      <c r="BY179" s="63"/>
      <c r="BZ179" s="63"/>
      <c r="CA179" s="63"/>
      <c r="CB179" s="63"/>
      <c r="CC179" s="63"/>
      <c r="CD179" s="63"/>
      <c r="CE179" s="63"/>
      <c r="CF179" s="63"/>
      <c r="CG179" s="63"/>
      <c r="CH179" s="63"/>
      <c r="CI179" s="63"/>
      <c r="CJ179" s="63"/>
      <c r="CK179" s="63"/>
      <c r="CL179" s="63"/>
      <c r="CM179" s="63"/>
      <c r="CN179" s="63"/>
      <c r="CO179" s="63"/>
      <c r="CP179" s="63"/>
      <c r="CQ179" s="63"/>
      <c r="CR179" s="63"/>
      <c r="CS179" s="63"/>
      <c r="CT179" s="313"/>
      <c r="CU179" s="313"/>
      <c r="CV179" s="313"/>
      <c r="CW179" s="313"/>
      <c r="CX179" s="313"/>
      <c r="CY179" s="313"/>
      <c r="CZ179" s="313"/>
      <c r="DA179" s="313"/>
      <c r="DB179" s="424"/>
      <c r="DC179" s="424"/>
      <c r="DD179" s="424"/>
      <c r="DE179" s="313"/>
      <c r="DF179" s="313"/>
      <c r="DG179" s="313"/>
      <c r="DH179" s="313"/>
      <c r="DI179" s="313"/>
      <c r="DJ179" s="63"/>
      <c r="DK179" s="63"/>
      <c r="DL179" s="63">
        <f t="shared" si="208"/>
        <v>1</v>
      </c>
      <c r="DM179" s="66"/>
    </row>
    <row r="180" spans="1:117" s="10" customFormat="1" ht="33" hidden="1" customHeight="1">
      <c r="A180" s="460">
        <v>193</v>
      </c>
      <c r="B180" s="414">
        <v>63</v>
      </c>
      <c r="C180" s="169" t="s">
        <v>27</v>
      </c>
      <c r="D180" s="169" t="s">
        <v>1</v>
      </c>
      <c r="E180" s="29" t="s">
        <v>19</v>
      </c>
      <c r="F180" s="29" t="s">
        <v>1</v>
      </c>
      <c r="G180" s="169"/>
      <c r="H180" s="169" t="s">
        <v>318</v>
      </c>
      <c r="I180" s="188" t="s">
        <v>1094</v>
      </c>
      <c r="J180" s="176"/>
      <c r="K180" s="176" t="s">
        <v>128</v>
      </c>
      <c r="L180" s="176" t="s">
        <v>115</v>
      </c>
      <c r="M180" s="126" t="s">
        <v>78</v>
      </c>
      <c r="N180" s="123" t="s">
        <v>303</v>
      </c>
      <c r="O180" s="460" t="s">
        <v>28</v>
      </c>
      <c r="P180" s="458"/>
      <c r="Q180" s="176" t="s">
        <v>28</v>
      </c>
      <c r="R180" s="6"/>
      <c r="S180" s="6"/>
      <c r="T180" s="6"/>
      <c r="U180" s="6"/>
      <c r="V180" s="6"/>
      <c r="W180" s="6"/>
      <c r="X180" s="6"/>
      <c r="Y180" s="60"/>
      <c r="Z180" s="60"/>
      <c r="AA180" s="6"/>
      <c r="AB180" s="181"/>
      <c r="AC180" s="181" t="s">
        <v>668</v>
      </c>
      <c r="AD180" s="181" t="s">
        <v>668</v>
      </c>
      <c r="AE180" s="207">
        <v>2</v>
      </c>
      <c r="AF180" s="207">
        <v>2</v>
      </c>
      <c r="AG180" s="207">
        <v>1</v>
      </c>
      <c r="AH180" s="207">
        <v>1</v>
      </c>
      <c r="AI180" s="207">
        <v>2</v>
      </c>
      <c r="AJ180" s="207">
        <v>2</v>
      </c>
      <c r="AK180" s="207">
        <v>1</v>
      </c>
      <c r="AL180" s="207">
        <v>2</v>
      </c>
      <c r="AM180" s="207">
        <v>2</v>
      </c>
      <c r="AN180" s="207">
        <v>1</v>
      </c>
      <c r="AO180" s="207">
        <v>1</v>
      </c>
      <c r="AP180" s="207">
        <v>2</v>
      </c>
      <c r="AQ180" s="207">
        <v>2</v>
      </c>
      <c r="AR180" s="207">
        <v>2</v>
      </c>
      <c r="AS180" s="207">
        <v>2</v>
      </c>
      <c r="AT180" s="207">
        <v>2</v>
      </c>
      <c r="AU180" s="207">
        <v>1</v>
      </c>
      <c r="AV180" s="207">
        <v>2</v>
      </c>
      <c r="AW180" s="207">
        <v>1</v>
      </c>
      <c r="AX180" s="207">
        <v>2</v>
      </c>
      <c r="AY180" s="207">
        <v>2</v>
      </c>
      <c r="AZ180" s="207">
        <v>2</v>
      </c>
      <c r="BA180" s="207">
        <v>2</v>
      </c>
      <c r="BB180" s="207">
        <v>1</v>
      </c>
      <c r="BC180" s="209">
        <f t="shared" ref="BC180" si="228">COUNTIF(AE180:BB180,"2")</f>
        <v>16</v>
      </c>
      <c r="BD180" s="210">
        <f t="shared" ref="BD180" si="229">BC180/(BC180+BE180+BG180+BI180)</f>
        <v>0.66666666666666663</v>
      </c>
      <c r="BE180" s="209">
        <f>COUNTIF(AE180:BB180,"1")</f>
        <v>8</v>
      </c>
      <c r="BF180" s="210">
        <f t="shared" ref="BF180" si="230">BE180/(BC180+BE180+BG180+BI180)</f>
        <v>0.33333333333333331</v>
      </c>
      <c r="BG180" s="209">
        <f>COUNTIF(AE180:BB180,"0")</f>
        <v>0</v>
      </c>
      <c r="BH180" s="210">
        <f t="shared" ref="BH180" si="231">BG180/(BC180+BE180+BG180+BI180)</f>
        <v>0</v>
      </c>
      <c r="BI180" s="209">
        <f>COUNTIF(AE180:BB180,"KĐG")</f>
        <v>0</v>
      </c>
      <c r="BJ180" s="210">
        <f t="shared" ref="BJ180" si="232">BI180/(BC180+BE180+BG180+BI180)</f>
        <v>0</v>
      </c>
      <c r="BK180" s="211">
        <f t="shared" ref="BK180" si="233">(((BC180*2)+(BE180*1)+(BG180*0)))/(BC180+BE180+BG180)</f>
        <v>1.6666666666666667</v>
      </c>
      <c r="BL180" s="212" t="str">
        <f t="shared" ref="BL180" si="234">IF(BJ180&gt;=50%,"KĐG",IF(BK180&gt;=1.6,"ĐMT",IF(BK180&gt;=1,"CCG","CĐ")))</f>
        <v>ĐMT</v>
      </c>
      <c r="BM180" s="33"/>
      <c r="BN180" s="33"/>
      <c r="BO180" s="33"/>
      <c r="BP180" s="33"/>
      <c r="BQ180" s="33"/>
      <c r="BR180" s="33"/>
      <c r="BS180" s="33"/>
      <c r="BT180" s="33"/>
      <c r="BU180" s="33"/>
      <c r="BV180" s="33"/>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313"/>
      <c r="CU180" s="313"/>
      <c r="CV180" s="313"/>
      <c r="CW180" s="313"/>
      <c r="CX180" s="313"/>
      <c r="CY180" s="313"/>
      <c r="CZ180" s="313"/>
      <c r="DA180" s="313"/>
      <c r="DB180" s="424"/>
      <c r="DC180" s="424"/>
      <c r="DD180" s="424"/>
      <c r="DE180" s="313"/>
      <c r="DF180" s="313"/>
      <c r="DG180" s="313"/>
      <c r="DH180" s="313"/>
      <c r="DI180" s="313"/>
      <c r="DJ180" s="6"/>
      <c r="DK180" s="6"/>
      <c r="DL180" s="6">
        <f t="shared" si="208"/>
        <v>1</v>
      </c>
      <c r="DM180" s="168"/>
    </row>
    <row r="181" spans="1:117" s="68" customFormat="1" ht="58.5" hidden="1" customHeight="1">
      <c r="A181" s="462"/>
      <c r="B181" s="414">
        <v>63</v>
      </c>
      <c r="C181" s="29" t="s">
        <v>27</v>
      </c>
      <c r="D181" s="29" t="s">
        <v>1</v>
      </c>
      <c r="E181" s="29" t="s">
        <v>19</v>
      </c>
      <c r="F181" s="29" t="s">
        <v>1</v>
      </c>
      <c r="G181" s="29"/>
      <c r="H181" s="29" t="s">
        <v>318</v>
      </c>
      <c r="I181" s="11" t="s">
        <v>1094</v>
      </c>
      <c r="J181" s="63"/>
      <c r="K181" s="125" t="s">
        <v>128</v>
      </c>
      <c r="L181" s="125" t="s">
        <v>115</v>
      </c>
      <c r="M181" s="126" t="s">
        <v>78</v>
      </c>
      <c r="N181" s="123" t="s">
        <v>303</v>
      </c>
      <c r="O181" s="462"/>
      <c r="P181" s="459"/>
      <c r="Q181" s="63"/>
      <c r="R181" s="63"/>
      <c r="S181" s="63"/>
      <c r="T181" s="63"/>
      <c r="U181" s="63"/>
      <c r="V181" s="63"/>
      <c r="W181" s="63" t="s">
        <v>28</v>
      </c>
      <c r="X181" s="63"/>
      <c r="Y181" s="63"/>
      <c r="Z181" s="63"/>
      <c r="AA181" s="63"/>
      <c r="AB181" s="6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c r="BW181" s="63"/>
      <c r="BX181" s="63"/>
      <c r="BY181" s="63"/>
      <c r="BZ181" s="63"/>
      <c r="CA181" s="63"/>
      <c r="CB181" s="63"/>
      <c r="CC181" s="63"/>
      <c r="CD181" s="63"/>
      <c r="CE181" s="63"/>
      <c r="CF181" s="63"/>
      <c r="CG181" s="63"/>
      <c r="CH181" s="63"/>
      <c r="CI181" s="63"/>
      <c r="CJ181" s="63"/>
      <c r="CK181" s="63"/>
      <c r="CL181" s="63"/>
      <c r="CM181" s="63"/>
      <c r="CN181" s="63"/>
      <c r="CO181" s="63"/>
      <c r="CP181" s="63"/>
      <c r="CQ181" s="63"/>
      <c r="CR181" s="63"/>
      <c r="CS181" s="63"/>
      <c r="CT181" s="313"/>
      <c r="CU181" s="313"/>
      <c r="CV181" s="313"/>
      <c r="CW181" s="313"/>
      <c r="CX181" s="313"/>
      <c r="CY181" s="313"/>
      <c r="CZ181" s="313"/>
      <c r="DA181" s="313"/>
      <c r="DB181" s="424"/>
      <c r="DC181" s="424"/>
      <c r="DD181" s="424"/>
      <c r="DE181" s="313"/>
      <c r="DF181" s="313"/>
      <c r="DG181" s="313"/>
      <c r="DH181" s="313"/>
      <c r="DI181" s="313"/>
      <c r="DJ181" s="63"/>
      <c r="DK181" s="63"/>
      <c r="DL181" s="63">
        <f t="shared" si="208"/>
        <v>1</v>
      </c>
      <c r="DM181" s="66"/>
    </row>
    <row r="182" spans="1:117" s="231" customFormat="1" ht="52.5" hidden="1" customHeight="1">
      <c r="A182" s="56">
        <v>194</v>
      </c>
      <c r="B182" s="414">
        <v>64</v>
      </c>
      <c r="C182" s="169" t="s">
        <v>151</v>
      </c>
      <c r="D182" s="170" t="s">
        <v>0</v>
      </c>
      <c r="E182" s="29" t="s">
        <v>20</v>
      </c>
      <c r="F182" s="5" t="s">
        <v>2</v>
      </c>
      <c r="G182" s="170"/>
      <c r="H182" s="184" t="s">
        <v>319</v>
      </c>
      <c r="I182" s="174" t="s">
        <v>1095</v>
      </c>
      <c r="J182" s="256"/>
      <c r="K182" s="256" t="s">
        <v>128</v>
      </c>
      <c r="L182" s="256" t="s">
        <v>115</v>
      </c>
      <c r="M182" s="5" t="s">
        <v>78</v>
      </c>
      <c r="N182" s="4" t="s">
        <v>303</v>
      </c>
      <c r="O182" s="4" t="s">
        <v>28</v>
      </c>
      <c r="P182" s="6"/>
      <c r="Q182" s="6"/>
      <c r="R182" s="256" t="s">
        <v>28</v>
      </c>
      <c r="S182" s="6"/>
      <c r="T182" s="6"/>
      <c r="U182" s="6"/>
      <c r="V182" s="6"/>
      <c r="W182" s="6"/>
      <c r="X182" s="6"/>
      <c r="Y182" s="60"/>
      <c r="Z182" s="60"/>
      <c r="AA182" s="6"/>
      <c r="AB182" s="6"/>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181" t="s">
        <v>669</v>
      </c>
      <c r="BN182" s="181" t="s">
        <v>669</v>
      </c>
      <c r="BO182" s="181" t="s">
        <v>669</v>
      </c>
      <c r="BP182" s="181" t="s">
        <v>669</v>
      </c>
      <c r="BQ182" s="320">
        <v>2</v>
      </c>
      <c r="BR182" s="320">
        <v>2</v>
      </c>
      <c r="BS182" s="320">
        <v>1</v>
      </c>
      <c r="BT182" s="320">
        <v>1</v>
      </c>
      <c r="BU182" s="320">
        <v>2</v>
      </c>
      <c r="BV182" s="320">
        <v>2</v>
      </c>
      <c r="BW182" s="320">
        <v>2</v>
      </c>
      <c r="BX182" s="320">
        <v>1</v>
      </c>
      <c r="BY182" s="320">
        <v>1</v>
      </c>
      <c r="BZ182" s="320">
        <v>2</v>
      </c>
      <c r="CA182" s="320">
        <v>2</v>
      </c>
      <c r="CB182" s="320">
        <v>2</v>
      </c>
      <c r="CC182" s="320">
        <v>2</v>
      </c>
      <c r="CD182" s="320">
        <v>2</v>
      </c>
      <c r="CE182" s="320">
        <v>2</v>
      </c>
      <c r="CF182" s="320">
        <v>1</v>
      </c>
      <c r="CG182" s="320">
        <v>2</v>
      </c>
      <c r="CH182" s="320">
        <v>2</v>
      </c>
      <c r="CI182" s="320">
        <v>2</v>
      </c>
      <c r="CJ182" s="320">
        <v>2</v>
      </c>
      <c r="CK182" s="320">
        <v>1</v>
      </c>
      <c r="CL182" s="348">
        <f>COUNTIF(BQ182:CK182,"2")</f>
        <v>15</v>
      </c>
      <c r="CM182" s="349">
        <f t="shared" ref="CM182" si="235">CL182/(CL182+CN182+CP182+CR182)</f>
        <v>0.7142857142857143</v>
      </c>
      <c r="CN182" s="348">
        <f>COUNTIF(BQ182:CK182,"1")</f>
        <v>6</v>
      </c>
      <c r="CO182" s="349">
        <f t="shared" ref="CO182" si="236">CN182/(CL182+CN182+CP182+CR182)</f>
        <v>0.2857142857142857</v>
      </c>
      <c r="CP182" s="348">
        <f>COUNTIF(BQ182:CK182,"0")</f>
        <v>0</v>
      </c>
      <c r="CQ182" s="349">
        <f t="shared" ref="CQ182" si="237">CP182/(CL182+CN182+CP182+CR182)</f>
        <v>0</v>
      </c>
      <c r="CR182" s="348">
        <f>COUNTIF(BQ182:CK182,"KĐG")</f>
        <v>0</v>
      </c>
      <c r="CS182" s="349">
        <f t="shared" ref="CS182" si="238">CR182/(CL182+CN182+CP182+CR182)</f>
        <v>0</v>
      </c>
      <c r="CT182" s="350">
        <f t="shared" ref="CT182" si="239">(((CL182*2)+(CN182*1)+(CP182*0)))/(CL182+CN182+CP182)</f>
        <v>1.7142857142857142</v>
      </c>
      <c r="CU182" s="351" t="str">
        <f t="shared" ref="CU182" si="240">IF(CS182&gt;=50%,"KĐG",IF(CT182&gt;=1.6,"ĐMT",IF(CT182&gt;=1,"CCG","CĐ")))</f>
        <v>ĐMT</v>
      </c>
      <c r="CV182" s="313"/>
      <c r="CW182" s="313"/>
      <c r="CX182" s="313"/>
      <c r="CY182" s="313"/>
      <c r="CZ182" s="313"/>
      <c r="DA182" s="313"/>
      <c r="DB182" s="424"/>
      <c r="DC182" s="424"/>
      <c r="DD182" s="424"/>
      <c r="DE182" s="313"/>
      <c r="DF182" s="313"/>
      <c r="DG182" s="313"/>
      <c r="DH182" s="313"/>
      <c r="DI182" s="313"/>
      <c r="DJ182" s="6"/>
      <c r="DK182" s="6"/>
      <c r="DL182" s="6">
        <f t="shared" si="208"/>
        <v>1</v>
      </c>
      <c r="DM182" s="261"/>
    </row>
    <row r="183" spans="1:117" s="1" customFormat="1" ht="95.25" hidden="1" customHeight="1">
      <c r="A183" s="460">
        <v>195</v>
      </c>
      <c r="B183" s="400">
        <v>65</v>
      </c>
      <c r="C183" s="29" t="s">
        <v>151</v>
      </c>
      <c r="D183" s="29" t="s">
        <v>0</v>
      </c>
      <c r="E183" s="29" t="s">
        <v>21</v>
      </c>
      <c r="F183" s="29" t="s">
        <v>3</v>
      </c>
      <c r="G183" s="460" t="s">
        <v>28</v>
      </c>
      <c r="H183" s="29" t="s">
        <v>320</v>
      </c>
      <c r="I183" s="29" t="s">
        <v>1096</v>
      </c>
      <c r="J183" s="6"/>
      <c r="K183" s="6" t="s">
        <v>128</v>
      </c>
      <c r="L183" s="6" t="s">
        <v>115</v>
      </c>
      <c r="M183" s="5" t="s">
        <v>78</v>
      </c>
      <c r="N183" s="4" t="s">
        <v>303</v>
      </c>
      <c r="O183" s="460" t="s">
        <v>28</v>
      </c>
      <c r="P183" s="458"/>
      <c r="Q183" s="6"/>
      <c r="R183" s="6"/>
      <c r="S183" s="6"/>
      <c r="T183" s="6" t="s">
        <v>28</v>
      </c>
      <c r="U183" s="6"/>
      <c r="V183" s="6"/>
      <c r="W183" s="6"/>
      <c r="X183" s="6"/>
      <c r="Y183" s="60"/>
      <c r="Z183" s="60"/>
      <c r="AA183" s="6"/>
      <c r="AB183" s="3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33"/>
      <c r="BN183" s="33"/>
      <c r="BO183" s="33"/>
      <c r="BP183" s="33"/>
      <c r="BQ183" s="33"/>
      <c r="BR183" s="33"/>
      <c r="BS183" s="33"/>
      <c r="BT183" s="33"/>
      <c r="BU183" s="33"/>
      <c r="BV183" s="33"/>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313"/>
      <c r="CU183" s="313"/>
      <c r="CV183" s="313"/>
      <c r="CW183" s="313"/>
      <c r="CX183" s="313"/>
      <c r="CY183" s="313"/>
      <c r="CZ183" s="313"/>
      <c r="DA183" s="313"/>
      <c r="DB183" s="424"/>
      <c r="DC183" s="424"/>
      <c r="DD183" s="424"/>
      <c r="DE183" s="313"/>
      <c r="DF183" s="313"/>
      <c r="DG183" s="313"/>
      <c r="DH183" s="313"/>
      <c r="DI183" s="313"/>
      <c r="DJ183" s="6"/>
      <c r="DK183" s="6"/>
      <c r="DL183" s="6">
        <f t="shared" si="208"/>
        <v>1</v>
      </c>
      <c r="DM183" s="4"/>
    </row>
    <row r="184" spans="1:117" s="68" customFormat="1" ht="95.25" hidden="1" customHeight="1">
      <c r="A184" s="461"/>
      <c r="B184" s="400">
        <v>65</v>
      </c>
      <c r="C184" s="29" t="s">
        <v>151</v>
      </c>
      <c r="D184" s="29" t="s">
        <v>0</v>
      </c>
      <c r="E184" s="29" t="s">
        <v>21</v>
      </c>
      <c r="F184" s="29" t="s">
        <v>3</v>
      </c>
      <c r="G184" s="461"/>
      <c r="H184" s="29" t="s">
        <v>320</v>
      </c>
      <c r="I184" s="29" t="s">
        <v>1096</v>
      </c>
      <c r="J184" s="63"/>
      <c r="K184" s="125" t="s">
        <v>128</v>
      </c>
      <c r="L184" s="125" t="s">
        <v>115</v>
      </c>
      <c r="M184" s="126" t="s">
        <v>78</v>
      </c>
      <c r="N184" s="123" t="s">
        <v>303</v>
      </c>
      <c r="O184" s="461"/>
      <c r="P184" s="465"/>
      <c r="Q184" s="63"/>
      <c r="R184" s="63"/>
      <c r="S184" s="63"/>
      <c r="T184" s="63"/>
      <c r="U184" s="63"/>
      <c r="V184" s="63" t="s">
        <v>28</v>
      </c>
      <c r="W184" s="63"/>
      <c r="X184" s="63"/>
      <c r="Y184" s="63"/>
      <c r="Z184" s="63"/>
      <c r="AA184" s="63"/>
      <c r="AB184" s="3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33"/>
      <c r="BN184" s="33"/>
      <c r="BO184" s="33"/>
      <c r="BP184" s="33"/>
      <c r="BQ184" s="33"/>
      <c r="BR184" s="33"/>
      <c r="BS184" s="33"/>
      <c r="BT184" s="33"/>
      <c r="BU184" s="33"/>
      <c r="BV184" s="33"/>
      <c r="BW184" s="63"/>
      <c r="BX184" s="63"/>
      <c r="BY184" s="63"/>
      <c r="BZ184" s="63"/>
      <c r="CA184" s="63"/>
      <c r="CB184" s="63"/>
      <c r="CC184" s="63"/>
      <c r="CD184" s="63"/>
      <c r="CE184" s="63"/>
      <c r="CF184" s="63"/>
      <c r="CG184" s="63"/>
      <c r="CH184" s="63"/>
      <c r="CI184" s="63"/>
      <c r="CJ184" s="63"/>
      <c r="CK184" s="63"/>
      <c r="CL184" s="63"/>
      <c r="CM184" s="63"/>
      <c r="CN184" s="63"/>
      <c r="CO184" s="63"/>
      <c r="CP184" s="63"/>
      <c r="CQ184" s="63"/>
      <c r="CR184" s="63"/>
      <c r="CS184" s="63"/>
      <c r="CT184" s="313"/>
      <c r="CU184" s="313"/>
      <c r="CV184" s="313"/>
      <c r="CW184" s="313"/>
      <c r="CX184" s="313"/>
      <c r="CY184" s="313"/>
      <c r="CZ184" s="313"/>
      <c r="DA184" s="313"/>
      <c r="DB184" s="424"/>
      <c r="DC184" s="424"/>
      <c r="DD184" s="424"/>
      <c r="DE184" s="313"/>
      <c r="DF184" s="313"/>
      <c r="DG184" s="313"/>
      <c r="DH184" s="313"/>
      <c r="DI184" s="313"/>
      <c r="DJ184" s="63"/>
      <c r="DK184" s="63"/>
      <c r="DL184" s="63">
        <f t="shared" si="208"/>
        <v>1</v>
      </c>
      <c r="DM184" s="66"/>
    </row>
    <row r="185" spans="1:117" s="68" customFormat="1" ht="95.25" hidden="1" customHeight="1">
      <c r="A185" s="462"/>
      <c r="B185" s="400">
        <v>65</v>
      </c>
      <c r="C185" s="29" t="s">
        <v>151</v>
      </c>
      <c r="D185" s="29" t="s">
        <v>0</v>
      </c>
      <c r="E185" s="29" t="s">
        <v>21</v>
      </c>
      <c r="F185" s="29" t="s">
        <v>3</v>
      </c>
      <c r="G185" s="462"/>
      <c r="H185" s="29" t="s">
        <v>320</v>
      </c>
      <c r="I185" s="29" t="s">
        <v>1096</v>
      </c>
      <c r="J185" s="63"/>
      <c r="K185" s="125" t="s">
        <v>128</v>
      </c>
      <c r="L185" s="125" t="s">
        <v>115</v>
      </c>
      <c r="M185" s="126" t="s">
        <v>78</v>
      </c>
      <c r="N185" s="123" t="s">
        <v>303</v>
      </c>
      <c r="O185" s="462"/>
      <c r="P185" s="459"/>
      <c r="Q185" s="63"/>
      <c r="R185" s="63"/>
      <c r="S185" s="63"/>
      <c r="T185" s="63"/>
      <c r="U185" s="63"/>
      <c r="V185" s="63"/>
      <c r="W185" s="63"/>
      <c r="X185" s="63"/>
      <c r="Y185" s="63" t="s">
        <v>28</v>
      </c>
      <c r="Z185" s="63"/>
      <c r="AA185" s="6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c r="BW185" s="63"/>
      <c r="BX185" s="63"/>
      <c r="BY185" s="63"/>
      <c r="BZ185" s="63"/>
      <c r="CA185" s="63"/>
      <c r="CB185" s="63"/>
      <c r="CC185" s="63"/>
      <c r="CD185" s="63"/>
      <c r="CE185" s="63"/>
      <c r="CF185" s="63"/>
      <c r="CG185" s="63"/>
      <c r="CH185" s="63"/>
      <c r="CI185" s="63"/>
      <c r="CJ185" s="63"/>
      <c r="CK185" s="63"/>
      <c r="CL185" s="63"/>
      <c r="CM185" s="63"/>
      <c r="CN185" s="63"/>
      <c r="CO185" s="63"/>
      <c r="CP185" s="63"/>
      <c r="CQ185" s="63"/>
      <c r="CR185" s="63"/>
      <c r="CS185" s="63"/>
      <c r="CT185" s="313"/>
      <c r="CU185" s="313"/>
      <c r="CV185" s="313"/>
      <c r="CW185" s="313"/>
      <c r="CX185" s="313"/>
      <c r="CY185" s="313"/>
      <c r="CZ185" s="313"/>
      <c r="DA185" s="313"/>
      <c r="DB185" s="424"/>
      <c r="DC185" s="424"/>
      <c r="DD185" s="424"/>
      <c r="DE185" s="313"/>
      <c r="DF185" s="313"/>
      <c r="DG185" s="313"/>
      <c r="DH185" s="313"/>
      <c r="DI185" s="313"/>
      <c r="DJ185" s="63"/>
      <c r="DK185" s="63"/>
      <c r="DL185" s="63">
        <f t="shared" si="208"/>
        <v>1</v>
      </c>
      <c r="DM185" s="66"/>
    </row>
    <row r="186" spans="1:117" s="1" customFormat="1" ht="92.25" hidden="1" customHeight="1">
      <c r="A186" s="56">
        <v>196</v>
      </c>
      <c r="B186" s="400">
        <v>66</v>
      </c>
      <c r="C186" s="29" t="s">
        <v>151</v>
      </c>
      <c r="D186" s="5" t="s">
        <v>0</v>
      </c>
      <c r="E186" s="29" t="s">
        <v>152</v>
      </c>
      <c r="F186" s="5" t="s">
        <v>3</v>
      </c>
      <c r="G186" s="4" t="s">
        <v>28</v>
      </c>
      <c r="H186" s="30" t="s">
        <v>321</v>
      </c>
      <c r="I186" s="29" t="s">
        <v>1097</v>
      </c>
      <c r="J186" s="6"/>
      <c r="K186" s="6" t="s">
        <v>128</v>
      </c>
      <c r="L186" s="6" t="s">
        <v>115</v>
      </c>
      <c r="M186" s="5" t="s">
        <v>78</v>
      </c>
      <c r="N186" s="4" t="s">
        <v>303</v>
      </c>
      <c r="O186" s="4" t="s">
        <v>28</v>
      </c>
      <c r="P186" s="6">
        <v>1</v>
      </c>
      <c r="Q186" s="6"/>
      <c r="R186" s="6"/>
      <c r="S186" s="6"/>
      <c r="T186" s="6"/>
      <c r="U186" s="6"/>
      <c r="V186" s="6"/>
      <c r="W186" s="6"/>
      <c r="X186" s="6"/>
      <c r="Y186" s="60" t="s">
        <v>28</v>
      </c>
      <c r="Z186" s="60"/>
      <c r="AA186" s="6"/>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313"/>
      <c r="CU186" s="313"/>
      <c r="CV186" s="313"/>
      <c r="CW186" s="313"/>
      <c r="CX186" s="313"/>
      <c r="CY186" s="313"/>
      <c r="CZ186" s="313"/>
      <c r="DA186" s="313"/>
      <c r="DB186" s="424"/>
      <c r="DC186" s="424"/>
      <c r="DD186" s="424"/>
      <c r="DE186" s="313"/>
      <c r="DF186" s="313"/>
      <c r="DG186" s="313"/>
      <c r="DH186" s="313"/>
      <c r="DI186" s="313"/>
      <c r="DJ186" s="6"/>
      <c r="DK186" s="6"/>
      <c r="DL186" s="6">
        <f t="shared" si="208"/>
        <v>1</v>
      </c>
      <c r="DM186" s="4"/>
    </row>
    <row r="187" spans="1:117" s="231" customFormat="1" ht="78.75" hidden="1" customHeight="1">
      <c r="A187" s="460">
        <v>202</v>
      </c>
      <c r="B187" s="414">
        <v>67</v>
      </c>
      <c r="C187" s="186" t="s">
        <v>1302</v>
      </c>
      <c r="D187" s="191" t="s">
        <v>3</v>
      </c>
      <c r="E187" s="43" t="s">
        <v>1099</v>
      </c>
      <c r="F187" s="118" t="s">
        <v>3</v>
      </c>
      <c r="G187" s="491" t="s">
        <v>28</v>
      </c>
      <c r="H187" s="186" t="s">
        <v>322</v>
      </c>
      <c r="I187" s="169" t="s">
        <v>1098</v>
      </c>
      <c r="J187" s="256"/>
      <c r="K187" s="256" t="s">
        <v>128</v>
      </c>
      <c r="L187" s="256" t="s">
        <v>115</v>
      </c>
      <c r="M187" s="5" t="s">
        <v>78</v>
      </c>
      <c r="N187" s="4" t="s">
        <v>83</v>
      </c>
      <c r="O187" s="460" t="s">
        <v>28</v>
      </c>
      <c r="P187" s="458"/>
      <c r="Q187" s="6"/>
      <c r="R187" s="256" t="s">
        <v>28</v>
      </c>
      <c r="S187" s="6"/>
      <c r="T187" s="6"/>
      <c r="U187" s="6"/>
      <c r="V187" s="6"/>
      <c r="W187" s="6"/>
      <c r="X187" s="6"/>
      <c r="Y187" s="60"/>
      <c r="Z187" s="60"/>
      <c r="AA187" s="6"/>
      <c r="AB187" s="3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181"/>
      <c r="BN187" s="181"/>
      <c r="BO187" s="181" t="s">
        <v>668</v>
      </c>
      <c r="BP187" s="181" t="s">
        <v>668</v>
      </c>
      <c r="BQ187" s="320">
        <v>2</v>
      </c>
      <c r="BR187" s="320">
        <v>2</v>
      </c>
      <c r="BS187" s="320">
        <v>1</v>
      </c>
      <c r="BT187" s="320">
        <v>1</v>
      </c>
      <c r="BU187" s="320">
        <v>2</v>
      </c>
      <c r="BV187" s="320">
        <v>2</v>
      </c>
      <c r="BW187" s="320">
        <v>2</v>
      </c>
      <c r="BX187" s="320">
        <v>1</v>
      </c>
      <c r="BY187" s="320">
        <v>2</v>
      </c>
      <c r="BZ187" s="320">
        <v>2</v>
      </c>
      <c r="CA187" s="320">
        <v>2</v>
      </c>
      <c r="CB187" s="320">
        <v>2</v>
      </c>
      <c r="CC187" s="320">
        <v>2</v>
      </c>
      <c r="CD187" s="320">
        <v>1</v>
      </c>
      <c r="CE187" s="320">
        <v>2</v>
      </c>
      <c r="CF187" s="320">
        <v>1</v>
      </c>
      <c r="CG187" s="320">
        <v>2</v>
      </c>
      <c r="CH187" s="320">
        <v>1</v>
      </c>
      <c r="CI187" s="320">
        <v>2</v>
      </c>
      <c r="CJ187" s="320">
        <v>2</v>
      </c>
      <c r="CK187" s="320">
        <v>2</v>
      </c>
      <c r="CL187" s="348">
        <f>COUNTIF(BQ187:CK187,"2")</f>
        <v>15</v>
      </c>
      <c r="CM187" s="349">
        <f t="shared" ref="CM187" si="241">CL187/(CL187+CN187+CP187+CR187)</f>
        <v>0.7142857142857143</v>
      </c>
      <c r="CN187" s="348">
        <f>COUNTIF(BQ187:CK187,"1")</f>
        <v>6</v>
      </c>
      <c r="CO187" s="349">
        <f t="shared" ref="CO187" si="242">CN187/(CL187+CN187+CP187+CR187)</f>
        <v>0.2857142857142857</v>
      </c>
      <c r="CP187" s="348">
        <f>COUNTIF(BQ187:CK187,"0")</f>
        <v>0</v>
      </c>
      <c r="CQ187" s="349">
        <f t="shared" ref="CQ187" si="243">CP187/(CL187+CN187+CP187+CR187)</f>
        <v>0</v>
      </c>
      <c r="CR187" s="348">
        <f>COUNTIF(BQ187:CK187,"KĐG")</f>
        <v>0</v>
      </c>
      <c r="CS187" s="349">
        <f t="shared" ref="CS187" si="244">CR187/(CL187+CN187+CP187+CR187)</f>
        <v>0</v>
      </c>
      <c r="CT187" s="350">
        <f t="shared" ref="CT187" si="245">(((CL187*2)+(CN187*1)+(CP187*0)))/(CL187+CN187+CP187)</f>
        <v>1.7142857142857142</v>
      </c>
      <c r="CU187" s="351" t="str">
        <f t="shared" ref="CU187" si="246">IF(CS187&gt;=50%,"KĐG",IF(CT187&gt;=1.6,"ĐMT",IF(CT187&gt;=1,"CCG","CĐ")))</f>
        <v>ĐMT</v>
      </c>
      <c r="CV187" s="313"/>
      <c r="CW187" s="313"/>
      <c r="CX187" s="313"/>
      <c r="CY187" s="313"/>
      <c r="CZ187" s="313"/>
      <c r="DA187" s="313"/>
      <c r="DB187" s="424"/>
      <c r="DC187" s="424"/>
      <c r="DD187" s="424"/>
      <c r="DE187" s="313"/>
      <c r="DF187" s="313"/>
      <c r="DG187" s="313"/>
      <c r="DH187" s="313"/>
      <c r="DI187" s="313"/>
      <c r="DJ187" s="6"/>
      <c r="DK187" s="6"/>
      <c r="DL187" s="6">
        <f t="shared" si="208"/>
        <v>1</v>
      </c>
      <c r="DM187" s="261"/>
    </row>
    <row r="188" spans="1:117" s="68" customFormat="1" ht="142.5" hidden="1" customHeight="1">
      <c r="A188" s="462"/>
      <c r="B188" s="414">
        <v>67</v>
      </c>
      <c r="C188" s="43" t="s">
        <v>95</v>
      </c>
      <c r="D188" s="101" t="s">
        <v>3</v>
      </c>
      <c r="E188" s="43" t="s">
        <v>1099</v>
      </c>
      <c r="F188" s="118" t="s">
        <v>3</v>
      </c>
      <c r="G188" s="462"/>
      <c r="H188" s="43" t="s">
        <v>322</v>
      </c>
      <c r="I188" s="29" t="s">
        <v>1098</v>
      </c>
      <c r="J188" s="63"/>
      <c r="K188" s="125" t="s">
        <v>128</v>
      </c>
      <c r="L188" s="125" t="s">
        <v>115</v>
      </c>
      <c r="M188" s="126" t="s">
        <v>78</v>
      </c>
      <c r="N188" s="123" t="s">
        <v>83</v>
      </c>
      <c r="O188" s="462"/>
      <c r="P188" s="459"/>
      <c r="Q188" s="63"/>
      <c r="R188" s="63"/>
      <c r="S188" s="63"/>
      <c r="T188" s="63"/>
      <c r="U188" s="63"/>
      <c r="V188" s="63"/>
      <c r="W188" s="63" t="s">
        <v>28</v>
      </c>
      <c r="X188" s="63"/>
      <c r="Y188" s="63"/>
      <c r="Z188" s="63"/>
      <c r="AA188" s="63"/>
      <c r="AB188" s="6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c r="BW188" s="63"/>
      <c r="BX188" s="63"/>
      <c r="BY188" s="63"/>
      <c r="BZ188" s="63"/>
      <c r="CA188" s="63"/>
      <c r="CB188" s="63"/>
      <c r="CC188" s="63"/>
      <c r="CD188" s="63"/>
      <c r="CE188" s="63"/>
      <c r="CF188" s="63"/>
      <c r="CG188" s="63"/>
      <c r="CH188" s="63"/>
      <c r="CI188" s="63"/>
      <c r="CJ188" s="63"/>
      <c r="CK188" s="63"/>
      <c r="CL188" s="63"/>
      <c r="CM188" s="63"/>
      <c r="CN188" s="63"/>
      <c r="CO188" s="63"/>
      <c r="CP188" s="63"/>
      <c r="CQ188" s="63"/>
      <c r="CR188" s="63"/>
      <c r="CS188" s="63"/>
      <c r="CT188" s="313"/>
      <c r="CU188" s="313"/>
      <c r="CV188" s="313"/>
      <c r="CW188" s="313"/>
      <c r="CX188" s="313"/>
      <c r="CY188" s="313"/>
      <c r="CZ188" s="313"/>
      <c r="DA188" s="313"/>
      <c r="DB188" s="424"/>
      <c r="DC188" s="424"/>
      <c r="DD188" s="424"/>
      <c r="DE188" s="313"/>
      <c r="DF188" s="313"/>
      <c r="DG188" s="313"/>
      <c r="DH188" s="313"/>
      <c r="DI188" s="313"/>
      <c r="DJ188" s="63"/>
      <c r="DK188" s="63"/>
      <c r="DL188" s="63">
        <f t="shared" si="208"/>
        <v>1</v>
      </c>
      <c r="DM188" s="66"/>
    </row>
    <row r="189" spans="1:117" s="10" customFormat="1" ht="33" hidden="1" customHeight="1">
      <c r="A189" s="460">
        <v>205</v>
      </c>
      <c r="B189" s="414">
        <v>68</v>
      </c>
      <c r="C189" s="169" t="s">
        <v>323</v>
      </c>
      <c r="D189" s="169" t="s">
        <v>2</v>
      </c>
      <c r="E189" s="29" t="s">
        <v>324</v>
      </c>
      <c r="F189" s="29" t="s">
        <v>2</v>
      </c>
      <c r="G189" s="169"/>
      <c r="H189" s="169" t="s">
        <v>325</v>
      </c>
      <c r="I189" s="188" t="s">
        <v>1100</v>
      </c>
      <c r="J189" s="463" t="s">
        <v>616</v>
      </c>
      <c r="K189" s="176" t="s">
        <v>128</v>
      </c>
      <c r="L189" s="176" t="s">
        <v>115</v>
      </c>
      <c r="M189" s="5" t="s">
        <v>78</v>
      </c>
      <c r="N189" s="4" t="s">
        <v>171</v>
      </c>
      <c r="O189" s="460" t="s">
        <v>28</v>
      </c>
      <c r="P189" s="458">
        <v>1</v>
      </c>
      <c r="Q189" s="176" t="s">
        <v>28</v>
      </c>
      <c r="R189" s="6"/>
      <c r="S189" s="6"/>
      <c r="T189" s="6"/>
      <c r="U189" s="6"/>
      <c r="V189" s="6"/>
      <c r="W189" s="6"/>
      <c r="X189" s="6"/>
      <c r="Y189" s="60"/>
      <c r="Z189" s="60"/>
      <c r="AA189" s="6"/>
      <c r="AB189" s="181"/>
      <c r="AC189" s="181"/>
      <c r="AD189" s="181" t="s">
        <v>666</v>
      </c>
      <c r="AE189" s="207">
        <v>2</v>
      </c>
      <c r="AF189" s="207">
        <v>2</v>
      </c>
      <c r="AG189" s="207">
        <v>1</v>
      </c>
      <c r="AH189" s="207">
        <v>1</v>
      </c>
      <c r="AI189" s="207">
        <v>2</v>
      </c>
      <c r="AJ189" s="207">
        <v>2</v>
      </c>
      <c r="AK189" s="207">
        <v>2</v>
      </c>
      <c r="AL189" s="207">
        <v>1</v>
      </c>
      <c r="AM189" s="207">
        <v>2</v>
      </c>
      <c r="AN189" s="207">
        <v>1</v>
      </c>
      <c r="AO189" s="207">
        <v>2</v>
      </c>
      <c r="AP189" s="207">
        <v>2</v>
      </c>
      <c r="AQ189" s="207">
        <v>2</v>
      </c>
      <c r="AR189" s="207">
        <v>2</v>
      </c>
      <c r="AS189" s="207">
        <v>2</v>
      </c>
      <c r="AT189" s="207">
        <v>1</v>
      </c>
      <c r="AU189" s="207">
        <v>2</v>
      </c>
      <c r="AV189" s="207">
        <v>2</v>
      </c>
      <c r="AW189" s="207">
        <v>1</v>
      </c>
      <c r="AX189" s="207">
        <v>2</v>
      </c>
      <c r="AY189" s="207">
        <v>1</v>
      </c>
      <c r="AZ189" s="207">
        <v>2</v>
      </c>
      <c r="BA189" s="207">
        <v>2</v>
      </c>
      <c r="BB189" s="207">
        <v>2</v>
      </c>
      <c r="BC189" s="209">
        <f t="shared" ref="BC189" si="247">COUNTIF(AE189:BB189,"2")</f>
        <v>17</v>
      </c>
      <c r="BD189" s="210">
        <f t="shared" ref="BD189" si="248">BC189/(BC189+BE189+BG189+BI189)</f>
        <v>0.70833333333333337</v>
      </c>
      <c r="BE189" s="209">
        <f>COUNTIF(AE189:BB189,"1")</f>
        <v>7</v>
      </c>
      <c r="BF189" s="210">
        <f t="shared" ref="BF189" si="249">BE189/(BC189+BE189+BG189+BI189)</f>
        <v>0.29166666666666669</v>
      </c>
      <c r="BG189" s="209">
        <f>COUNTIF(AE189:BB189,"0")</f>
        <v>0</v>
      </c>
      <c r="BH189" s="210">
        <f t="shared" ref="BH189" si="250">BG189/(BC189+BE189+BG189+BI189)</f>
        <v>0</v>
      </c>
      <c r="BI189" s="209">
        <f>COUNTIF(AE189:BB189,"KĐG")</f>
        <v>0</v>
      </c>
      <c r="BJ189" s="210">
        <f t="shared" ref="BJ189" si="251">BI189/(BC189+BE189+BG189+BI189)</f>
        <v>0</v>
      </c>
      <c r="BK189" s="211">
        <f t="shared" ref="BK189" si="252">(((BC189*2)+(BE189*1)+(BG189*0)))/(BC189+BE189+BG189)</f>
        <v>1.7083333333333333</v>
      </c>
      <c r="BL189" s="212" t="str">
        <f t="shared" ref="BL189" si="253">IF(BJ189&gt;=50%,"KĐG",IF(BK189&gt;=1.6,"ĐMT",IF(BK189&gt;=1,"CCG","CĐ")))</f>
        <v>ĐMT</v>
      </c>
      <c r="BM189" s="33"/>
      <c r="BN189" s="33"/>
      <c r="BO189" s="33"/>
      <c r="BP189" s="33"/>
      <c r="BQ189" s="33"/>
      <c r="BR189" s="33"/>
      <c r="BS189" s="33"/>
      <c r="BT189" s="33"/>
      <c r="BU189" s="33"/>
      <c r="BV189" s="33"/>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313"/>
      <c r="CU189" s="313"/>
      <c r="CV189" s="313"/>
      <c r="CW189" s="313"/>
      <c r="CX189" s="313"/>
      <c r="CY189" s="313"/>
      <c r="CZ189" s="313"/>
      <c r="DA189" s="313"/>
      <c r="DB189" s="424"/>
      <c r="DC189" s="424"/>
      <c r="DD189" s="424"/>
      <c r="DE189" s="313"/>
      <c r="DF189" s="313"/>
      <c r="DG189" s="313"/>
      <c r="DH189" s="313"/>
      <c r="DI189" s="313"/>
      <c r="DJ189" s="6"/>
      <c r="DK189" s="6"/>
      <c r="DL189" s="6">
        <f t="shared" si="208"/>
        <v>1</v>
      </c>
      <c r="DM189" s="168"/>
    </row>
    <row r="190" spans="1:117" s="68" customFormat="1" ht="75" hidden="1" customHeight="1">
      <c r="A190" s="462"/>
      <c r="B190" s="414">
        <v>68</v>
      </c>
      <c r="C190" s="29" t="s">
        <v>323</v>
      </c>
      <c r="D190" s="29" t="s">
        <v>2</v>
      </c>
      <c r="E190" s="29" t="s">
        <v>324</v>
      </c>
      <c r="F190" s="29" t="s">
        <v>2</v>
      </c>
      <c r="G190" s="29"/>
      <c r="H190" s="29" t="s">
        <v>325</v>
      </c>
      <c r="I190" s="11" t="s">
        <v>1100</v>
      </c>
      <c r="J190" s="459"/>
      <c r="K190" s="125" t="s">
        <v>128</v>
      </c>
      <c r="L190" s="125" t="s">
        <v>115</v>
      </c>
      <c r="M190" s="126" t="s">
        <v>78</v>
      </c>
      <c r="N190" s="123" t="s">
        <v>171</v>
      </c>
      <c r="O190" s="462"/>
      <c r="P190" s="459"/>
      <c r="Q190" s="63"/>
      <c r="R190" s="63"/>
      <c r="S190" s="63"/>
      <c r="T190" s="63"/>
      <c r="U190" s="63"/>
      <c r="V190" s="63"/>
      <c r="W190" s="63"/>
      <c r="X190" s="63" t="s">
        <v>28</v>
      </c>
      <c r="Y190" s="63"/>
      <c r="Z190" s="63"/>
      <c r="AA190" s="63"/>
      <c r="AB190" s="6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c r="BW190" s="63"/>
      <c r="BX190" s="63"/>
      <c r="BY190" s="63"/>
      <c r="BZ190" s="63"/>
      <c r="CA190" s="63"/>
      <c r="CB190" s="63"/>
      <c r="CC190" s="63"/>
      <c r="CD190" s="63"/>
      <c r="CE190" s="63"/>
      <c r="CF190" s="63"/>
      <c r="CG190" s="63"/>
      <c r="CH190" s="63"/>
      <c r="CI190" s="63"/>
      <c r="CJ190" s="63"/>
      <c r="CK190" s="63"/>
      <c r="CL190" s="63"/>
      <c r="CM190" s="63"/>
      <c r="CN190" s="63"/>
      <c r="CO190" s="63"/>
      <c r="CP190" s="63"/>
      <c r="CQ190" s="63"/>
      <c r="CR190" s="63"/>
      <c r="CS190" s="63"/>
      <c r="CT190" s="313"/>
      <c r="CU190" s="313"/>
      <c r="CV190" s="313"/>
      <c r="CW190" s="313"/>
      <c r="CX190" s="313"/>
      <c r="CY190" s="313"/>
      <c r="CZ190" s="313"/>
      <c r="DA190" s="313"/>
      <c r="DB190" s="424"/>
      <c r="DC190" s="424"/>
      <c r="DD190" s="424"/>
      <c r="DE190" s="313"/>
      <c r="DF190" s="313"/>
      <c r="DG190" s="313"/>
      <c r="DH190" s="313"/>
      <c r="DI190" s="313"/>
      <c r="DJ190" s="63"/>
      <c r="DK190" s="63"/>
      <c r="DL190" s="63">
        <f t="shared" si="208"/>
        <v>1</v>
      </c>
      <c r="DM190" s="66"/>
    </row>
    <row r="191" spans="1:117" s="231" customFormat="1" ht="53.25" hidden="1" customHeight="1">
      <c r="A191" s="460">
        <v>208</v>
      </c>
      <c r="B191" s="414">
        <v>69</v>
      </c>
      <c r="C191" s="169" t="s">
        <v>326</v>
      </c>
      <c r="D191" s="169" t="s">
        <v>0</v>
      </c>
      <c r="E191" s="29" t="s">
        <v>327</v>
      </c>
      <c r="F191" s="29" t="s">
        <v>2</v>
      </c>
      <c r="G191" s="169"/>
      <c r="H191" s="169" t="s">
        <v>327</v>
      </c>
      <c r="I191" s="188" t="s">
        <v>1101</v>
      </c>
      <c r="J191" s="463"/>
      <c r="K191" s="256" t="s">
        <v>128</v>
      </c>
      <c r="L191" s="256" t="s">
        <v>115</v>
      </c>
      <c r="M191" s="5" t="s">
        <v>78</v>
      </c>
      <c r="N191" s="4" t="s">
        <v>171</v>
      </c>
      <c r="O191" s="460" t="s">
        <v>28</v>
      </c>
      <c r="P191" s="458"/>
      <c r="Q191" s="6"/>
      <c r="R191" s="256" t="s">
        <v>28</v>
      </c>
      <c r="S191" s="6"/>
      <c r="T191" s="6"/>
      <c r="U191" s="6"/>
      <c r="V191" s="6"/>
      <c r="W191" s="6"/>
      <c r="X191" s="6"/>
      <c r="Y191" s="60"/>
      <c r="Z191" s="60"/>
      <c r="AA191" s="6"/>
      <c r="AB191" s="3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181" t="s">
        <v>689</v>
      </c>
      <c r="BN191" s="181" t="s">
        <v>689</v>
      </c>
      <c r="BO191" s="181" t="s">
        <v>689</v>
      </c>
      <c r="BP191" s="181" t="s">
        <v>689</v>
      </c>
      <c r="BQ191" s="320">
        <v>2</v>
      </c>
      <c r="BR191" s="320">
        <v>2</v>
      </c>
      <c r="BS191" s="320">
        <v>2</v>
      </c>
      <c r="BT191" s="320">
        <v>1</v>
      </c>
      <c r="BU191" s="320">
        <v>2</v>
      </c>
      <c r="BV191" s="320">
        <v>2</v>
      </c>
      <c r="BW191" s="320">
        <v>2</v>
      </c>
      <c r="BX191" s="320">
        <v>1</v>
      </c>
      <c r="BY191" s="320">
        <v>2</v>
      </c>
      <c r="BZ191" s="320">
        <v>2</v>
      </c>
      <c r="CA191" s="320">
        <v>2</v>
      </c>
      <c r="CB191" s="320">
        <v>2</v>
      </c>
      <c r="CC191" s="320">
        <v>2</v>
      </c>
      <c r="CD191" s="320">
        <v>1</v>
      </c>
      <c r="CE191" s="320">
        <v>2</v>
      </c>
      <c r="CF191" s="320">
        <v>1</v>
      </c>
      <c r="CG191" s="320">
        <v>2</v>
      </c>
      <c r="CH191" s="320">
        <v>1</v>
      </c>
      <c r="CI191" s="320">
        <v>2</v>
      </c>
      <c r="CJ191" s="320">
        <v>2</v>
      </c>
      <c r="CK191" s="320">
        <v>2</v>
      </c>
      <c r="CL191" s="348">
        <f>COUNTIF(BQ191:CK191,"2")</f>
        <v>16</v>
      </c>
      <c r="CM191" s="349">
        <f t="shared" ref="CM191" si="254">CL191/(CL191+CN191+CP191+CR191)</f>
        <v>0.76190476190476186</v>
      </c>
      <c r="CN191" s="348">
        <f>COUNTIF(BQ191:CK191,"1")</f>
        <v>5</v>
      </c>
      <c r="CO191" s="349">
        <f t="shared" ref="CO191" si="255">CN191/(CL191+CN191+CP191+CR191)</f>
        <v>0.23809523809523808</v>
      </c>
      <c r="CP191" s="348">
        <f>COUNTIF(BQ191:CK191,"0")</f>
        <v>0</v>
      </c>
      <c r="CQ191" s="349">
        <f t="shared" ref="CQ191" si="256">CP191/(CL191+CN191+CP191+CR191)</f>
        <v>0</v>
      </c>
      <c r="CR191" s="348">
        <f>COUNTIF(BQ191:CK191,"KĐG")</f>
        <v>0</v>
      </c>
      <c r="CS191" s="349">
        <f t="shared" ref="CS191" si="257">CR191/(CL191+CN191+CP191+CR191)</f>
        <v>0</v>
      </c>
      <c r="CT191" s="350">
        <f t="shared" ref="CT191" si="258">(((CL191*2)+(CN191*1)+(CP191*0)))/(CL191+CN191+CP191)</f>
        <v>1.7619047619047619</v>
      </c>
      <c r="CU191" s="351" t="str">
        <f t="shared" ref="CU191" si="259">IF(CS191&gt;=50%,"KĐG",IF(CT191&gt;=1.6,"ĐMT",IF(CT191&gt;=1,"CCG","CĐ")))</f>
        <v>ĐMT</v>
      </c>
      <c r="CV191" s="313"/>
      <c r="CW191" s="313"/>
      <c r="CX191" s="313"/>
      <c r="CY191" s="313"/>
      <c r="CZ191" s="313"/>
      <c r="DA191" s="313"/>
      <c r="DB191" s="424"/>
      <c r="DC191" s="424"/>
      <c r="DD191" s="424"/>
      <c r="DE191" s="313"/>
      <c r="DF191" s="313"/>
      <c r="DG191" s="313"/>
      <c r="DH191" s="313"/>
      <c r="DI191" s="313"/>
      <c r="DJ191" s="6"/>
      <c r="DK191" s="6"/>
      <c r="DL191" s="6">
        <f t="shared" si="208"/>
        <v>1</v>
      </c>
      <c r="DM191" s="261"/>
    </row>
    <row r="192" spans="1:117" s="68" customFormat="1" ht="87.75" hidden="1" customHeight="1">
      <c r="A192" s="462"/>
      <c r="B192" s="414">
        <v>69</v>
      </c>
      <c r="C192" s="29" t="s">
        <v>326</v>
      </c>
      <c r="D192" s="29" t="s">
        <v>0</v>
      </c>
      <c r="E192" s="29" t="s">
        <v>327</v>
      </c>
      <c r="F192" s="29" t="s">
        <v>2</v>
      </c>
      <c r="G192" s="29"/>
      <c r="H192" s="29" t="s">
        <v>327</v>
      </c>
      <c r="I192" s="11" t="s">
        <v>1102</v>
      </c>
      <c r="J192" s="459"/>
      <c r="K192" s="125" t="s">
        <v>128</v>
      </c>
      <c r="L192" s="125" t="s">
        <v>115</v>
      </c>
      <c r="M192" s="126" t="s">
        <v>78</v>
      </c>
      <c r="N192" s="123" t="s">
        <v>171</v>
      </c>
      <c r="O192" s="462"/>
      <c r="P192" s="459"/>
      <c r="Q192" s="63"/>
      <c r="R192" s="63"/>
      <c r="S192" s="63"/>
      <c r="T192" s="63"/>
      <c r="U192" s="63"/>
      <c r="V192" s="63"/>
      <c r="W192" s="63" t="s">
        <v>28</v>
      </c>
      <c r="X192" s="63"/>
      <c r="Y192" s="63"/>
      <c r="Z192" s="63"/>
      <c r="AA192" s="63"/>
      <c r="AB192" s="6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33"/>
      <c r="BN192" s="33"/>
      <c r="BO192" s="33"/>
      <c r="BP192" s="33"/>
      <c r="BQ192" s="33"/>
      <c r="BR192" s="33"/>
      <c r="BS192" s="33"/>
      <c r="BT192" s="33"/>
      <c r="BU192" s="33"/>
      <c r="BV192" s="33"/>
      <c r="BW192" s="63"/>
      <c r="BX192" s="63"/>
      <c r="BY192" s="63"/>
      <c r="BZ192" s="63"/>
      <c r="CA192" s="63"/>
      <c r="CB192" s="63"/>
      <c r="CC192" s="63"/>
      <c r="CD192" s="63"/>
      <c r="CE192" s="63"/>
      <c r="CF192" s="63"/>
      <c r="CG192" s="63"/>
      <c r="CH192" s="63"/>
      <c r="CI192" s="63"/>
      <c r="CJ192" s="63"/>
      <c r="CK192" s="63"/>
      <c r="CL192" s="63"/>
      <c r="CM192" s="63"/>
      <c r="CN192" s="63"/>
      <c r="CO192" s="63"/>
      <c r="CP192" s="63"/>
      <c r="CQ192" s="63"/>
      <c r="CR192" s="63"/>
      <c r="CS192" s="63"/>
      <c r="CT192" s="313"/>
      <c r="CU192" s="313"/>
      <c r="CV192" s="313"/>
      <c r="CW192" s="313"/>
      <c r="CX192" s="313"/>
      <c r="CY192" s="313"/>
      <c r="CZ192" s="313"/>
      <c r="DA192" s="313"/>
      <c r="DB192" s="424"/>
      <c r="DC192" s="424"/>
      <c r="DD192" s="424"/>
      <c r="DE192" s="313"/>
      <c r="DF192" s="313"/>
      <c r="DG192" s="313"/>
      <c r="DH192" s="313"/>
      <c r="DI192" s="313"/>
      <c r="DJ192" s="63"/>
      <c r="DK192" s="63"/>
      <c r="DL192" s="63">
        <f t="shared" si="208"/>
        <v>1</v>
      </c>
      <c r="DM192" s="66"/>
    </row>
    <row r="193" spans="1:126" s="10" customFormat="1" ht="48" customHeight="1">
      <c r="A193" s="132"/>
      <c r="B193" s="414"/>
      <c r="C193" s="479" t="s">
        <v>40</v>
      </c>
      <c r="D193" s="479"/>
      <c r="E193" s="488"/>
      <c r="F193" s="135"/>
      <c r="G193" s="172">
        <f>COUNTIF(G194:G201,"x")</f>
        <v>1</v>
      </c>
      <c r="H193" s="368"/>
      <c r="I193" s="188"/>
      <c r="J193" s="364"/>
      <c r="K193" s="364"/>
      <c r="L193" s="364"/>
      <c r="M193" s="8" t="s">
        <v>82</v>
      </c>
      <c r="N193" s="8" t="s">
        <v>82</v>
      </c>
      <c r="O193" s="9">
        <f>COUNTIF(O194:O201,"x")</f>
        <v>4</v>
      </c>
      <c r="P193" s="9">
        <f>SUM(P194:P201)</f>
        <v>2</v>
      </c>
      <c r="Q193" s="172" t="s">
        <v>142</v>
      </c>
      <c r="R193" s="9"/>
      <c r="S193" s="172" t="s">
        <v>142</v>
      </c>
      <c r="T193" s="9"/>
      <c r="U193" s="9"/>
      <c r="V193" s="9"/>
      <c r="W193" s="9"/>
      <c r="X193" s="9"/>
      <c r="Y193" s="9"/>
      <c r="Z193" s="9"/>
      <c r="AA193" s="9"/>
      <c r="AB193" s="181"/>
      <c r="AC193" s="181"/>
      <c r="AD193" s="181"/>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7"/>
      <c r="BC193" s="209"/>
      <c r="BD193" s="210"/>
      <c r="BE193" s="209"/>
      <c r="BF193" s="210"/>
      <c r="BG193" s="209"/>
      <c r="BH193" s="210"/>
      <c r="BI193" s="209"/>
      <c r="BJ193" s="210"/>
      <c r="BK193" s="211"/>
      <c r="BL193" s="212"/>
      <c r="BM193" s="33"/>
      <c r="BN193" s="33"/>
      <c r="BO193" s="33"/>
      <c r="BP193" s="33"/>
      <c r="BQ193" s="33"/>
      <c r="BR193" s="33"/>
      <c r="BS193" s="33"/>
      <c r="BT193" s="33"/>
      <c r="BU193" s="33"/>
      <c r="BV193" s="33"/>
      <c r="BW193" s="9"/>
      <c r="BX193" s="9"/>
      <c r="BY193" s="9"/>
      <c r="BZ193" s="9"/>
      <c r="CA193" s="9"/>
      <c r="CB193" s="9"/>
      <c r="CC193" s="9"/>
      <c r="CD193" s="9"/>
      <c r="CE193" s="9"/>
      <c r="CF193" s="9"/>
      <c r="CG193" s="9"/>
      <c r="CH193" s="9"/>
      <c r="CI193" s="9"/>
      <c r="CJ193" s="9"/>
      <c r="CK193" s="9"/>
      <c r="CL193" s="9"/>
      <c r="CM193" s="9"/>
      <c r="CN193" s="9"/>
      <c r="CO193" s="9"/>
      <c r="CP193" s="9"/>
      <c r="CQ193" s="9"/>
      <c r="CR193" s="9"/>
      <c r="CS193" s="9"/>
      <c r="CT193" s="9"/>
      <c r="CU193" s="9"/>
      <c r="CV193" s="391"/>
      <c r="CW193" s="391"/>
      <c r="CX193" s="391"/>
      <c r="CY193" s="9"/>
      <c r="CZ193" s="9"/>
      <c r="DA193" s="9"/>
      <c r="DB193" s="9"/>
      <c r="DC193" s="9"/>
      <c r="DD193" s="9"/>
      <c r="DE193" s="9"/>
      <c r="DF193" s="9"/>
      <c r="DG193" s="9"/>
      <c r="DH193" s="9"/>
      <c r="DI193" s="9"/>
      <c r="DJ193" s="9"/>
      <c r="DK193" s="9"/>
      <c r="DL193" s="6"/>
      <c r="DM193" s="173"/>
    </row>
    <row r="194" spans="1:126" s="10" customFormat="1" ht="22.5" hidden="1" customHeight="1">
      <c r="A194" s="132">
        <v>210</v>
      </c>
      <c r="B194" s="414">
        <v>70</v>
      </c>
      <c r="C194" s="169" t="s">
        <v>328</v>
      </c>
      <c r="D194" s="170" t="s">
        <v>0</v>
      </c>
      <c r="E194" s="29" t="s">
        <v>84</v>
      </c>
      <c r="F194" s="135" t="s">
        <v>2</v>
      </c>
      <c r="G194" s="170"/>
      <c r="H194" s="184" t="s">
        <v>329</v>
      </c>
      <c r="I194" s="174" t="s">
        <v>1180</v>
      </c>
      <c r="J194" s="176" t="s">
        <v>330</v>
      </c>
      <c r="K194" s="176" t="s">
        <v>128</v>
      </c>
      <c r="L194" s="176" t="s">
        <v>206</v>
      </c>
      <c r="M194" s="5" t="s">
        <v>78</v>
      </c>
      <c r="N194" s="4" t="s">
        <v>171</v>
      </c>
      <c r="O194" s="132" t="s">
        <v>28</v>
      </c>
      <c r="P194" s="134">
        <v>1</v>
      </c>
      <c r="Q194" s="176" t="s">
        <v>28</v>
      </c>
      <c r="R194" s="6"/>
      <c r="S194" s="6"/>
      <c r="T194" s="6"/>
      <c r="U194" s="6"/>
      <c r="V194" s="6"/>
      <c r="W194" s="6"/>
      <c r="X194" s="6"/>
      <c r="Y194" s="60"/>
      <c r="Z194" s="60"/>
      <c r="AA194" s="6"/>
      <c r="AB194" s="181"/>
      <c r="AC194" s="181"/>
      <c r="AD194" s="181" t="s">
        <v>666</v>
      </c>
      <c r="AE194" s="207">
        <v>2</v>
      </c>
      <c r="AF194" s="207">
        <v>2</v>
      </c>
      <c r="AG194" s="207">
        <v>1</v>
      </c>
      <c r="AH194" s="207">
        <v>1</v>
      </c>
      <c r="AI194" s="207">
        <v>2</v>
      </c>
      <c r="AJ194" s="207">
        <v>2</v>
      </c>
      <c r="AK194" s="207">
        <v>2</v>
      </c>
      <c r="AL194" s="207">
        <v>2</v>
      </c>
      <c r="AM194" s="207">
        <v>1</v>
      </c>
      <c r="AN194" s="207">
        <v>1</v>
      </c>
      <c r="AO194" s="207">
        <v>2</v>
      </c>
      <c r="AP194" s="207">
        <v>2</v>
      </c>
      <c r="AQ194" s="207">
        <v>2</v>
      </c>
      <c r="AR194" s="207">
        <v>2</v>
      </c>
      <c r="AS194" s="207">
        <v>2</v>
      </c>
      <c r="AT194" s="207">
        <v>2</v>
      </c>
      <c r="AU194" s="207">
        <v>1</v>
      </c>
      <c r="AV194" s="207">
        <v>2</v>
      </c>
      <c r="AW194" s="207">
        <v>2</v>
      </c>
      <c r="AX194" s="207">
        <v>2</v>
      </c>
      <c r="AY194" s="207">
        <v>2</v>
      </c>
      <c r="AZ194" s="207">
        <v>2</v>
      </c>
      <c r="BA194" s="207">
        <v>2</v>
      </c>
      <c r="BB194" s="207">
        <v>1</v>
      </c>
      <c r="BC194" s="209">
        <f t="shared" ref="BC194" si="260">COUNTIF(AE194:BB194,"2")</f>
        <v>18</v>
      </c>
      <c r="BD194" s="210">
        <f t="shared" ref="BD194" si="261">BC194/(BC194+BE194+BG194+BI194)</f>
        <v>0.75</v>
      </c>
      <c r="BE194" s="209">
        <f t="shared" ref="BE194" si="262">COUNTIF(AE194:BB194,"1")</f>
        <v>6</v>
      </c>
      <c r="BF194" s="210">
        <f t="shared" ref="BF194" si="263">BE194/(BC194+BE194+BG194+BI194)</f>
        <v>0.25</v>
      </c>
      <c r="BG194" s="209">
        <f t="shared" ref="BG194" si="264">COUNTIF(AE194:BB194,"0")</f>
        <v>0</v>
      </c>
      <c r="BH194" s="210">
        <f t="shared" ref="BH194" si="265">BG194/(BC194+BE194+BG194+BI194)</f>
        <v>0</v>
      </c>
      <c r="BI194" s="209">
        <f t="shared" ref="BI194" si="266">COUNTIF(AE194:BB194,"KĐG")</f>
        <v>0</v>
      </c>
      <c r="BJ194" s="210">
        <f t="shared" ref="BJ194" si="267">BI194/(BC194+BE194+BG194+BI194)</f>
        <v>0</v>
      </c>
      <c r="BK194" s="211">
        <f t="shared" ref="BK194" si="268">(((BC194*2)+(BE194*1)+(BG194*0)))/(BC194+BE194+BG194)</f>
        <v>1.75</v>
      </c>
      <c r="BL194" s="212" t="str">
        <f t="shared" ref="BL194" si="269">IF(BJ194&gt;=50%,"KĐG",IF(BK194&gt;=1.6,"ĐMT",IF(BK194&gt;=1,"CCG","CĐ")))</f>
        <v>ĐMT</v>
      </c>
      <c r="BM194" s="33"/>
      <c r="BN194" s="33"/>
      <c r="BO194" s="33"/>
      <c r="BP194" s="33"/>
      <c r="BQ194" s="33"/>
      <c r="BR194" s="33"/>
      <c r="BS194" s="33"/>
      <c r="BT194" s="33"/>
      <c r="BU194" s="33"/>
      <c r="BV194" s="33"/>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313"/>
      <c r="CU194" s="313"/>
      <c r="CV194" s="313"/>
      <c r="CW194" s="313"/>
      <c r="CX194" s="313"/>
      <c r="CY194" s="313"/>
      <c r="CZ194" s="313"/>
      <c r="DA194" s="313"/>
      <c r="DB194" s="424"/>
      <c r="DC194" s="424"/>
      <c r="DD194" s="424"/>
      <c r="DE194" s="313"/>
      <c r="DF194" s="313"/>
      <c r="DG194" s="313"/>
      <c r="DH194" s="313"/>
      <c r="DI194" s="313"/>
      <c r="DJ194" s="6"/>
      <c r="DK194" s="6"/>
      <c r="DL194" s="6">
        <f t="shared" ref="DL194:DL203" si="270">COUNTIF(Q194:AA194,"x")</f>
        <v>1</v>
      </c>
      <c r="DM194" s="168"/>
    </row>
    <row r="195" spans="1:126" s="231" customFormat="1" ht="39" hidden="1" customHeight="1">
      <c r="A195" s="460">
        <v>213</v>
      </c>
      <c r="B195" s="414">
        <v>71</v>
      </c>
      <c r="C195" s="169" t="s">
        <v>331</v>
      </c>
      <c r="D195" s="170" t="s">
        <v>0</v>
      </c>
      <c r="E195" s="29" t="s">
        <v>22</v>
      </c>
      <c r="F195" s="65" t="s">
        <v>2</v>
      </c>
      <c r="G195" s="169"/>
      <c r="H195" s="169" t="s">
        <v>329</v>
      </c>
      <c r="I195" s="174" t="s">
        <v>1103</v>
      </c>
      <c r="J195" s="463" t="s">
        <v>330</v>
      </c>
      <c r="K195" s="256" t="s">
        <v>128</v>
      </c>
      <c r="L195" s="256" t="s">
        <v>206</v>
      </c>
      <c r="M195" s="5" t="s">
        <v>78</v>
      </c>
      <c r="N195" s="4" t="s">
        <v>171</v>
      </c>
      <c r="O195" s="460" t="s">
        <v>28</v>
      </c>
      <c r="P195" s="458"/>
      <c r="Q195" s="6"/>
      <c r="R195" s="256" t="s">
        <v>28</v>
      </c>
      <c r="S195" s="6"/>
      <c r="T195" s="6"/>
      <c r="U195" s="6"/>
      <c r="V195" s="6"/>
      <c r="W195" s="6"/>
      <c r="X195" s="6"/>
      <c r="Y195" s="60"/>
      <c r="Z195" s="60"/>
      <c r="AA195" s="6"/>
      <c r="AB195" s="33"/>
      <c r="AC195" s="33"/>
      <c r="AD195" s="33"/>
      <c r="AE195" s="33"/>
      <c r="AF195" s="33"/>
      <c r="AG195" s="33"/>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181"/>
      <c r="BN195" s="181"/>
      <c r="BO195" s="181" t="s">
        <v>666</v>
      </c>
      <c r="BP195" s="181" t="s">
        <v>666</v>
      </c>
      <c r="BQ195" s="320">
        <v>2</v>
      </c>
      <c r="BR195" s="320">
        <v>2</v>
      </c>
      <c r="BS195" s="320">
        <v>1</v>
      </c>
      <c r="BT195" s="320">
        <v>1</v>
      </c>
      <c r="BU195" s="320">
        <v>2</v>
      </c>
      <c r="BV195" s="320">
        <v>2</v>
      </c>
      <c r="BW195" s="320">
        <v>2</v>
      </c>
      <c r="BX195" s="320">
        <v>1</v>
      </c>
      <c r="BY195" s="320">
        <v>2</v>
      </c>
      <c r="BZ195" s="320">
        <v>2</v>
      </c>
      <c r="CA195" s="320">
        <v>2</v>
      </c>
      <c r="CB195" s="320">
        <v>2</v>
      </c>
      <c r="CC195" s="320">
        <v>2</v>
      </c>
      <c r="CD195" s="320">
        <v>1</v>
      </c>
      <c r="CE195" s="320">
        <v>2</v>
      </c>
      <c r="CF195" s="320">
        <v>1</v>
      </c>
      <c r="CG195" s="320">
        <v>2</v>
      </c>
      <c r="CH195" s="320">
        <v>1</v>
      </c>
      <c r="CI195" s="320">
        <v>2</v>
      </c>
      <c r="CJ195" s="320">
        <v>2</v>
      </c>
      <c r="CK195" s="320">
        <v>2</v>
      </c>
      <c r="CL195" s="348">
        <f>COUNTIF(BQ195:CK195,"2")</f>
        <v>15</v>
      </c>
      <c r="CM195" s="349">
        <f t="shared" ref="CM195" si="271">CL195/(CL195+CN195+CP195+CR195)</f>
        <v>0.7142857142857143</v>
      </c>
      <c r="CN195" s="348">
        <f>COUNTIF(BQ195:CK195,"1")</f>
        <v>6</v>
      </c>
      <c r="CO195" s="349">
        <f t="shared" ref="CO195" si="272">CN195/(CL195+CN195+CP195+CR195)</f>
        <v>0.2857142857142857</v>
      </c>
      <c r="CP195" s="348">
        <f>COUNTIF(BQ195:CK195,"0")</f>
        <v>0</v>
      </c>
      <c r="CQ195" s="349">
        <f t="shared" ref="CQ195" si="273">CP195/(CL195+CN195+CP195+CR195)</f>
        <v>0</v>
      </c>
      <c r="CR195" s="348">
        <f>COUNTIF(BQ195:CK195,"KĐG")</f>
        <v>0</v>
      </c>
      <c r="CS195" s="349">
        <f t="shared" ref="CS195" si="274">CR195/(CL195+CN195+CP195+CR195)</f>
        <v>0</v>
      </c>
      <c r="CT195" s="350">
        <f t="shared" ref="CT195" si="275">(((CL195*2)+(CN195*1)+(CP195*0)))/(CL195+CN195+CP195)</f>
        <v>1.7142857142857142</v>
      </c>
      <c r="CU195" s="351" t="str">
        <f t="shared" ref="CU195" si="276">IF(CS195&gt;=50%,"KĐG",IF(CT195&gt;=1.6,"ĐMT",IF(CT195&gt;=1,"CCG","CĐ")))</f>
        <v>ĐMT</v>
      </c>
      <c r="CV195" s="313"/>
      <c r="CW195" s="313"/>
      <c r="CX195" s="313"/>
      <c r="CY195" s="313"/>
      <c r="CZ195" s="313"/>
      <c r="DA195" s="313"/>
      <c r="DB195" s="424"/>
      <c r="DC195" s="424"/>
      <c r="DD195" s="424"/>
      <c r="DE195" s="313"/>
      <c r="DF195" s="313"/>
      <c r="DG195" s="313"/>
      <c r="DH195" s="313"/>
      <c r="DI195" s="313"/>
      <c r="DJ195" s="6"/>
      <c r="DK195" s="6"/>
      <c r="DL195" s="6">
        <f t="shared" si="270"/>
        <v>1</v>
      </c>
      <c r="DM195" s="261"/>
    </row>
    <row r="196" spans="1:126" s="68" customFormat="1" ht="96" hidden="1" customHeight="1">
      <c r="A196" s="461"/>
      <c r="B196" s="414">
        <v>71</v>
      </c>
      <c r="C196" s="29" t="s">
        <v>331</v>
      </c>
      <c r="D196" s="65" t="s">
        <v>0</v>
      </c>
      <c r="E196" s="29" t="s">
        <v>22</v>
      </c>
      <c r="F196" s="65" t="s">
        <v>2</v>
      </c>
      <c r="G196" s="29"/>
      <c r="H196" s="29" t="s">
        <v>329</v>
      </c>
      <c r="I196" s="41" t="s">
        <v>1103</v>
      </c>
      <c r="J196" s="465"/>
      <c r="K196" s="125" t="s">
        <v>128</v>
      </c>
      <c r="L196" s="125" t="s">
        <v>206</v>
      </c>
      <c r="M196" s="126" t="s">
        <v>78</v>
      </c>
      <c r="N196" s="123" t="s">
        <v>171</v>
      </c>
      <c r="O196" s="461"/>
      <c r="P196" s="465"/>
      <c r="Q196" s="63"/>
      <c r="R196" s="63"/>
      <c r="S196" s="63"/>
      <c r="T196" s="63"/>
      <c r="U196" s="63"/>
      <c r="V196" s="63" t="s">
        <v>28</v>
      </c>
      <c r="W196" s="63"/>
      <c r="X196" s="63"/>
      <c r="Y196" s="63"/>
      <c r="Z196" s="63"/>
      <c r="AA196" s="63"/>
      <c r="AB196" s="3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63"/>
      <c r="BX196" s="63"/>
      <c r="BY196" s="63"/>
      <c r="BZ196" s="63"/>
      <c r="CA196" s="63"/>
      <c r="CB196" s="63"/>
      <c r="CC196" s="63"/>
      <c r="CD196" s="63"/>
      <c r="CE196" s="63"/>
      <c r="CF196" s="63"/>
      <c r="CG196" s="63"/>
      <c r="CH196" s="63"/>
      <c r="CI196" s="63"/>
      <c r="CJ196" s="63"/>
      <c r="CK196" s="63"/>
      <c r="CL196" s="63"/>
      <c r="CM196" s="63"/>
      <c r="CN196" s="63"/>
      <c r="CO196" s="63"/>
      <c r="CP196" s="63"/>
      <c r="CQ196" s="63"/>
      <c r="CR196" s="63"/>
      <c r="CS196" s="63"/>
      <c r="CT196" s="313"/>
      <c r="CU196" s="313"/>
      <c r="CV196" s="313"/>
      <c r="CW196" s="313"/>
      <c r="CX196" s="313"/>
      <c r="CY196" s="313"/>
      <c r="CZ196" s="313"/>
      <c r="DA196" s="313"/>
      <c r="DB196" s="424"/>
      <c r="DC196" s="424"/>
      <c r="DD196" s="424"/>
      <c r="DE196" s="313"/>
      <c r="DF196" s="313"/>
      <c r="DG196" s="313"/>
      <c r="DH196" s="313"/>
      <c r="DI196" s="313"/>
      <c r="DJ196" s="63"/>
      <c r="DK196" s="63"/>
      <c r="DL196" s="63">
        <f t="shared" si="270"/>
        <v>1</v>
      </c>
      <c r="DM196" s="66"/>
    </row>
    <row r="197" spans="1:126" s="68" customFormat="1" ht="96" hidden="1" customHeight="1">
      <c r="A197" s="462"/>
      <c r="B197" s="414">
        <v>71</v>
      </c>
      <c r="C197" s="29" t="s">
        <v>331</v>
      </c>
      <c r="D197" s="65" t="s">
        <v>0</v>
      </c>
      <c r="E197" s="29" t="s">
        <v>22</v>
      </c>
      <c r="F197" s="65" t="s">
        <v>2</v>
      </c>
      <c r="G197" s="29"/>
      <c r="H197" s="29" t="s">
        <v>329</v>
      </c>
      <c r="I197" s="41" t="s">
        <v>1103</v>
      </c>
      <c r="J197" s="459"/>
      <c r="K197" s="125" t="s">
        <v>128</v>
      </c>
      <c r="L197" s="125" t="s">
        <v>206</v>
      </c>
      <c r="M197" s="126" t="s">
        <v>78</v>
      </c>
      <c r="N197" s="123" t="s">
        <v>171</v>
      </c>
      <c r="O197" s="462"/>
      <c r="P197" s="459"/>
      <c r="Q197" s="63"/>
      <c r="R197" s="63"/>
      <c r="S197" s="63"/>
      <c r="T197" s="63"/>
      <c r="U197" s="63"/>
      <c r="V197" s="63"/>
      <c r="W197" s="63"/>
      <c r="X197" s="63" t="s">
        <v>28</v>
      </c>
      <c r="Y197" s="63"/>
      <c r="Z197" s="63"/>
      <c r="AA197" s="6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c r="BW197" s="63"/>
      <c r="BX197" s="63"/>
      <c r="BY197" s="63"/>
      <c r="BZ197" s="63"/>
      <c r="CA197" s="63"/>
      <c r="CB197" s="63"/>
      <c r="CC197" s="63"/>
      <c r="CD197" s="63"/>
      <c r="CE197" s="63"/>
      <c r="CF197" s="63"/>
      <c r="CG197" s="63"/>
      <c r="CH197" s="63"/>
      <c r="CI197" s="63"/>
      <c r="CJ197" s="63"/>
      <c r="CK197" s="63"/>
      <c r="CL197" s="63"/>
      <c r="CM197" s="63"/>
      <c r="CN197" s="63"/>
      <c r="CO197" s="63"/>
      <c r="CP197" s="63"/>
      <c r="CQ197" s="63"/>
      <c r="CR197" s="63"/>
      <c r="CS197" s="63"/>
      <c r="CT197" s="313"/>
      <c r="CU197" s="313"/>
      <c r="CV197" s="313"/>
      <c r="CW197" s="313"/>
      <c r="CX197" s="313"/>
      <c r="CY197" s="313"/>
      <c r="CZ197" s="313"/>
      <c r="DA197" s="313"/>
      <c r="DB197" s="424"/>
      <c r="DC197" s="424"/>
      <c r="DD197" s="424"/>
      <c r="DE197" s="313"/>
      <c r="DF197" s="313"/>
      <c r="DG197" s="313"/>
      <c r="DH197" s="313"/>
      <c r="DI197" s="313"/>
      <c r="DJ197" s="63"/>
      <c r="DK197" s="63"/>
      <c r="DL197" s="63">
        <f t="shared" si="270"/>
        <v>1</v>
      </c>
      <c r="DM197" s="66"/>
    </row>
    <row r="198" spans="1:126" s="10" customFormat="1" ht="30.75" hidden="1" customHeight="1">
      <c r="A198" s="460">
        <v>216</v>
      </c>
      <c r="B198" s="414">
        <v>72</v>
      </c>
      <c r="C198" s="169" t="s">
        <v>67</v>
      </c>
      <c r="D198" s="169" t="s">
        <v>0</v>
      </c>
      <c r="E198" s="41" t="s">
        <v>66</v>
      </c>
      <c r="F198" s="29" t="s">
        <v>2</v>
      </c>
      <c r="G198" s="169"/>
      <c r="H198" s="174" t="s">
        <v>66</v>
      </c>
      <c r="I198" s="174" t="s">
        <v>1104</v>
      </c>
      <c r="J198" s="176"/>
      <c r="K198" s="176" t="s">
        <v>128</v>
      </c>
      <c r="L198" s="176" t="s">
        <v>206</v>
      </c>
      <c r="M198" s="5" t="s">
        <v>78</v>
      </c>
      <c r="N198" s="4" t="s">
        <v>83</v>
      </c>
      <c r="O198" s="460" t="s">
        <v>28</v>
      </c>
      <c r="P198" s="458"/>
      <c r="Q198" s="176" t="s">
        <v>28</v>
      </c>
      <c r="R198" s="6"/>
      <c r="S198" s="6"/>
      <c r="T198" s="6"/>
      <c r="U198" s="6"/>
      <c r="V198" s="6"/>
      <c r="W198" s="6"/>
      <c r="X198" s="6"/>
      <c r="Y198" s="60"/>
      <c r="Z198" s="60"/>
      <c r="AA198" s="6"/>
      <c r="AB198" s="181"/>
      <c r="AC198" s="181"/>
      <c r="AD198" s="181" t="s">
        <v>689</v>
      </c>
      <c r="AE198" s="207">
        <v>2</v>
      </c>
      <c r="AF198" s="207">
        <v>2</v>
      </c>
      <c r="AG198" s="207">
        <v>2</v>
      </c>
      <c r="AH198" s="207">
        <v>2</v>
      </c>
      <c r="AI198" s="207">
        <v>2</v>
      </c>
      <c r="AJ198" s="207">
        <v>2</v>
      </c>
      <c r="AK198" s="207">
        <v>2</v>
      </c>
      <c r="AL198" s="207">
        <v>1</v>
      </c>
      <c r="AM198" s="207">
        <v>1</v>
      </c>
      <c r="AN198" s="207">
        <v>2</v>
      </c>
      <c r="AO198" s="207">
        <v>2</v>
      </c>
      <c r="AP198" s="207">
        <v>2</v>
      </c>
      <c r="AQ198" s="207">
        <v>2</v>
      </c>
      <c r="AR198" s="207">
        <v>1</v>
      </c>
      <c r="AS198" s="207">
        <v>2</v>
      </c>
      <c r="AT198" s="207">
        <v>1</v>
      </c>
      <c r="AU198" s="207">
        <v>2</v>
      </c>
      <c r="AV198" s="207">
        <v>2</v>
      </c>
      <c r="AW198" s="207">
        <v>1</v>
      </c>
      <c r="AX198" s="207">
        <v>2</v>
      </c>
      <c r="AY198" s="207">
        <v>2</v>
      </c>
      <c r="AZ198" s="207">
        <v>2</v>
      </c>
      <c r="BA198" s="207">
        <v>2</v>
      </c>
      <c r="BB198" s="207">
        <v>2</v>
      </c>
      <c r="BC198" s="209">
        <f t="shared" ref="BC198" si="277">COUNTIF(AE198:BB198,"2")</f>
        <v>19</v>
      </c>
      <c r="BD198" s="210">
        <f t="shared" ref="BD198" si="278">BC198/(BC198+BE198+BG198+BI198)</f>
        <v>0.79166666666666663</v>
      </c>
      <c r="BE198" s="209">
        <f>COUNTIF(AE198:BB198,"1")</f>
        <v>5</v>
      </c>
      <c r="BF198" s="210">
        <f t="shared" ref="BF198" si="279">BE198/(BC198+BE198+BG198+BI198)</f>
        <v>0.20833333333333334</v>
      </c>
      <c r="BG198" s="209">
        <f>COUNTIF(AE198:BB198,"0")</f>
        <v>0</v>
      </c>
      <c r="BH198" s="210">
        <f t="shared" ref="BH198" si="280">BG198/(BC198+BE198+BG198+BI198)</f>
        <v>0</v>
      </c>
      <c r="BI198" s="209">
        <f>COUNTIF(AE198:BB198,"KĐG")</f>
        <v>0</v>
      </c>
      <c r="BJ198" s="210">
        <f t="shared" ref="BJ198" si="281">BI198/(BC198+BE198+BG198+BI198)</f>
        <v>0</v>
      </c>
      <c r="BK198" s="211">
        <f t="shared" ref="BK198" si="282">(((BC198*2)+(BE198*1)+(BG198*0)))/(BC198+BE198+BG198)</f>
        <v>1.7916666666666667</v>
      </c>
      <c r="BL198" s="212" t="str">
        <f t="shared" ref="BL198" si="283">IF(BJ198&gt;=50%,"KĐG",IF(BK198&gt;=1.6,"ĐMT",IF(BK198&gt;=1,"CCG","CĐ")))</f>
        <v>ĐMT</v>
      </c>
      <c r="BM198" s="33"/>
      <c r="BN198" s="33"/>
      <c r="BO198" s="33"/>
      <c r="BP198" s="33"/>
      <c r="BQ198" s="33"/>
      <c r="BR198" s="33"/>
      <c r="BS198" s="33"/>
      <c r="BT198" s="33"/>
      <c r="BU198" s="33"/>
      <c r="BV198" s="33"/>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313"/>
      <c r="CU198" s="313"/>
      <c r="CV198" s="313"/>
      <c r="CW198" s="313"/>
      <c r="CX198" s="313"/>
      <c r="CY198" s="313"/>
      <c r="CZ198" s="313"/>
      <c r="DA198" s="313"/>
      <c r="DB198" s="424"/>
      <c r="DC198" s="424"/>
      <c r="DD198" s="424"/>
      <c r="DE198" s="313"/>
      <c r="DF198" s="313"/>
      <c r="DG198" s="313"/>
      <c r="DH198" s="313"/>
      <c r="DI198" s="313"/>
      <c r="DJ198" s="6"/>
      <c r="DK198" s="6"/>
      <c r="DL198" s="6">
        <f t="shared" si="270"/>
        <v>1</v>
      </c>
      <c r="DM198" s="168"/>
    </row>
    <row r="199" spans="1:126" s="231" customFormat="1" ht="48.75" hidden="1" customHeight="1">
      <c r="A199" s="461"/>
      <c r="B199" s="414">
        <v>72</v>
      </c>
      <c r="C199" s="169" t="s">
        <v>67</v>
      </c>
      <c r="D199" s="169" t="s">
        <v>0</v>
      </c>
      <c r="E199" s="41" t="s">
        <v>66</v>
      </c>
      <c r="F199" s="29" t="s">
        <v>2</v>
      </c>
      <c r="G199" s="169"/>
      <c r="H199" s="174" t="s">
        <v>66</v>
      </c>
      <c r="I199" s="174" t="s">
        <v>1104</v>
      </c>
      <c r="J199" s="256"/>
      <c r="K199" s="256" t="s">
        <v>128</v>
      </c>
      <c r="L199" s="256" t="s">
        <v>206</v>
      </c>
      <c r="M199" s="126" t="s">
        <v>78</v>
      </c>
      <c r="N199" s="123" t="s">
        <v>83</v>
      </c>
      <c r="O199" s="461"/>
      <c r="P199" s="465"/>
      <c r="Q199" s="63"/>
      <c r="R199" s="256" t="s">
        <v>28</v>
      </c>
      <c r="S199" s="63"/>
      <c r="T199" s="63"/>
      <c r="U199" s="63"/>
      <c r="V199" s="63"/>
      <c r="W199" s="63"/>
      <c r="X199" s="63"/>
      <c r="Y199" s="63"/>
      <c r="Z199" s="63"/>
      <c r="AA199" s="63"/>
      <c r="AB199" s="3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181" t="s">
        <v>689</v>
      </c>
      <c r="BN199" s="181" t="s">
        <v>689</v>
      </c>
      <c r="BO199" s="181" t="s">
        <v>689</v>
      </c>
      <c r="BP199" s="181" t="s">
        <v>689</v>
      </c>
      <c r="BQ199" s="320">
        <v>2</v>
      </c>
      <c r="BR199" s="320">
        <v>2</v>
      </c>
      <c r="BS199" s="320">
        <v>2</v>
      </c>
      <c r="BT199" s="320">
        <v>2</v>
      </c>
      <c r="BU199" s="320">
        <v>2</v>
      </c>
      <c r="BV199" s="320">
        <v>2</v>
      </c>
      <c r="BW199" s="320">
        <v>2</v>
      </c>
      <c r="BX199" s="320">
        <v>1</v>
      </c>
      <c r="BY199" s="320">
        <v>2</v>
      </c>
      <c r="BZ199" s="320">
        <v>2</v>
      </c>
      <c r="CA199" s="320">
        <v>2</v>
      </c>
      <c r="CB199" s="320">
        <v>2</v>
      </c>
      <c r="CC199" s="320">
        <v>2</v>
      </c>
      <c r="CD199" s="320">
        <v>1</v>
      </c>
      <c r="CE199" s="320">
        <v>2</v>
      </c>
      <c r="CF199" s="320">
        <v>1</v>
      </c>
      <c r="CG199" s="320">
        <v>2</v>
      </c>
      <c r="CH199" s="320">
        <v>1</v>
      </c>
      <c r="CI199" s="320">
        <v>2</v>
      </c>
      <c r="CJ199" s="320">
        <v>2</v>
      </c>
      <c r="CK199" s="320">
        <v>2</v>
      </c>
      <c r="CL199" s="348">
        <f>COUNTIF(BQ199:CK199,"2")</f>
        <v>17</v>
      </c>
      <c r="CM199" s="349">
        <f t="shared" ref="CM199" si="284">CL199/(CL199+CN199+CP199+CR199)</f>
        <v>0.80952380952380953</v>
      </c>
      <c r="CN199" s="348">
        <f>COUNTIF(BQ199:CK199,"1")</f>
        <v>4</v>
      </c>
      <c r="CO199" s="349">
        <f t="shared" ref="CO199" si="285">CN199/(CL199+CN199+CP199+CR199)</f>
        <v>0.19047619047619047</v>
      </c>
      <c r="CP199" s="348">
        <f>COUNTIF(BQ199:CK199,"0")</f>
        <v>0</v>
      </c>
      <c r="CQ199" s="349">
        <f t="shared" ref="CQ199" si="286">CP199/(CL199+CN199+CP199+CR199)</f>
        <v>0</v>
      </c>
      <c r="CR199" s="348">
        <f>COUNTIF(BQ199:CK199,"KĐG")</f>
        <v>0</v>
      </c>
      <c r="CS199" s="349">
        <f t="shared" ref="CS199" si="287">CR199/(CL199+CN199+CP199+CR199)</f>
        <v>0</v>
      </c>
      <c r="CT199" s="350">
        <f t="shared" ref="CT199" si="288">(((CL199*2)+(CN199*1)+(CP199*0)))/(CL199+CN199+CP199)</f>
        <v>1.8095238095238095</v>
      </c>
      <c r="CU199" s="351" t="str">
        <f t="shared" ref="CU199" si="289">IF(CS199&gt;=50%,"KĐG",IF(CT199&gt;=1.6,"ĐMT",IF(CT199&gt;=1,"CCG","CĐ")))</f>
        <v>ĐMT</v>
      </c>
      <c r="CV199" s="313"/>
      <c r="CW199" s="313"/>
      <c r="CX199" s="313"/>
      <c r="CY199" s="313"/>
      <c r="CZ199" s="313"/>
      <c r="DA199" s="313"/>
      <c r="DB199" s="424"/>
      <c r="DC199" s="424"/>
      <c r="DD199" s="424"/>
      <c r="DE199" s="313"/>
      <c r="DF199" s="313"/>
      <c r="DG199" s="313"/>
      <c r="DH199" s="313"/>
      <c r="DI199" s="313"/>
      <c r="DJ199" s="63"/>
      <c r="DK199" s="63"/>
      <c r="DL199" s="63">
        <f t="shared" si="270"/>
        <v>1</v>
      </c>
      <c r="DM199" s="261"/>
    </row>
    <row r="200" spans="1:126" s="68" customFormat="1" ht="208.5" hidden="1" customHeight="1">
      <c r="A200" s="462"/>
      <c r="B200" s="414">
        <v>72</v>
      </c>
      <c r="C200" s="29" t="s">
        <v>67</v>
      </c>
      <c r="D200" s="29" t="s">
        <v>0</v>
      </c>
      <c r="E200" s="41" t="s">
        <v>66</v>
      </c>
      <c r="F200" s="29" t="s">
        <v>2</v>
      </c>
      <c r="G200" s="29"/>
      <c r="H200" s="41" t="s">
        <v>66</v>
      </c>
      <c r="I200" s="41" t="s">
        <v>1104</v>
      </c>
      <c r="J200" s="63"/>
      <c r="K200" s="125" t="s">
        <v>128</v>
      </c>
      <c r="L200" s="125" t="s">
        <v>206</v>
      </c>
      <c r="M200" s="126" t="s">
        <v>78</v>
      </c>
      <c r="N200" s="123" t="s">
        <v>83</v>
      </c>
      <c r="O200" s="462"/>
      <c r="P200" s="459"/>
      <c r="Q200" s="63"/>
      <c r="R200" s="63"/>
      <c r="S200" s="63"/>
      <c r="T200" s="63"/>
      <c r="U200" s="63"/>
      <c r="V200" s="63"/>
      <c r="W200" s="63" t="s">
        <v>28</v>
      </c>
      <c r="X200" s="63"/>
      <c r="Y200" s="63"/>
      <c r="Z200" s="63"/>
      <c r="AA200" s="6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c r="BW200" s="63"/>
      <c r="BX200" s="63"/>
      <c r="BY200" s="63"/>
      <c r="BZ200" s="63"/>
      <c r="CA200" s="63"/>
      <c r="CB200" s="63"/>
      <c r="CC200" s="63"/>
      <c r="CD200" s="63"/>
      <c r="CE200" s="63"/>
      <c r="CF200" s="63"/>
      <c r="CG200" s="63"/>
      <c r="CH200" s="63"/>
      <c r="CI200" s="63"/>
      <c r="CJ200" s="63"/>
      <c r="CK200" s="63"/>
      <c r="CL200" s="63"/>
      <c r="CM200" s="63"/>
      <c r="CN200" s="63"/>
      <c r="CO200" s="63"/>
      <c r="CP200" s="63"/>
      <c r="CQ200" s="63"/>
      <c r="CR200" s="63"/>
      <c r="CS200" s="63"/>
      <c r="CT200" s="313"/>
      <c r="CU200" s="313"/>
      <c r="CV200" s="313"/>
      <c r="CW200" s="313"/>
      <c r="CX200" s="313"/>
      <c r="CY200" s="313"/>
      <c r="CZ200" s="313"/>
      <c r="DA200" s="313"/>
      <c r="DB200" s="424"/>
      <c r="DC200" s="424"/>
      <c r="DD200" s="424"/>
      <c r="DE200" s="313"/>
      <c r="DF200" s="313"/>
      <c r="DG200" s="313"/>
      <c r="DH200" s="313"/>
      <c r="DI200" s="313"/>
      <c r="DJ200" s="63"/>
      <c r="DK200" s="63"/>
      <c r="DL200" s="63">
        <f t="shared" si="270"/>
        <v>1</v>
      </c>
      <c r="DM200" s="66"/>
    </row>
    <row r="201" spans="1:126" s="10" customFormat="1" ht="32.25" hidden="1" customHeight="1">
      <c r="A201" s="460">
        <v>222</v>
      </c>
      <c r="B201" s="414">
        <v>73</v>
      </c>
      <c r="C201" s="169" t="s">
        <v>332</v>
      </c>
      <c r="D201" s="170" t="s">
        <v>3</v>
      </c>
      <c r="E201" s="29" t="s">
        <v>333</v>
      </c>
      <c r="F201" s="135" t="s">
        <v>3</v>
      </c>
      <c r="G201" s="491" t="s">
        <v>28</v>
      </c>
      <c r="H201" s="169" t="s">
        <v>333</v>
      </c>
      <c r="I201" s="188" t="s">
        <v>1172</v>
      </c>
      <c r="J201" s="463" t="s">
        <v>617</v>
      </c>
      <c r="K201" s="176" t="s">
        <v>128</v>
      </c>
      <c r="L201" s="176" t="s">
        <v>115</v>
      </c>
      <c r="M201" s="126" t="s">
        <v>78</v>
      </c>
      <c r="N201" s="123" t="s">
        <v>83</v>
      </c>
      <c r="O201" s="460" t="s">
        <v>28</v>
      </c>
      <c r="P201" s="458">
        <v>1</v>
      </c>
      <c r="Q201" s="176" t="s">
        <v>28</v>
      </c>
      <c r="R201" s="6"/>
      <c r="S201" s="6"/>
      <c r="T201" s="6"/>
      <c r="U201" s="6"/>
      <c r="V201" s="6"/>
      <c r="W201" s="6"/>
      <c r="X201" s="6"/>
      <c r="Y201" s="60"/>
      <c r="Z201" s="60"/>
      <c r="AA201" s="6"/>
      <c r="AB201" s="181" t="s">
        <v>669</v>
      </c>
      <c r="AC201" s="181" t="s">
        <v>669</v>
      </c>
      <c r="AD201" s="181" t="s">
        <v>669</v>
      </c>
      <c r="AE201" s="207">
        <v>2</v>
      </c>
      <c r="AF201" s="207">
        <v>2</v>
      </c>
      <c r="AG201" s="207">
        <v>1</v>
      </c>
      <c r="AH201" s="207">
        <v>1</v>
      </c>
      <c r="AI201" s="207">
        <v>2</v>
      </c>
      <c r="AJ201" s="207">
        <v>2</v>
      </c>
      <c r="AK201" s="207">
        <v>1</v>
      </c>
      <c r="AL201" s="207">
        <v>2</v>
      </c>
      <c r="AM201" s="207">
        <v>2</v>
      </c>
      <c r="AN201" s="207">
        <v>1</v>
      </c>
      <c r="AO201" s="207">
        <v>2</v>
      </c>
      <c r="AP201" s="207">
        <v>2</v>
      </c>
      <c r="AQ201" s="207">
        <v>1</v>
      </c>
      <c r="AR201" s="207">
        <v>2</v>
      </c>
      <c r="AS201" s="207">
        <v>2</v>
      </c>
      <c r="AT201" s="207">
        <v>2</v>
      </c>
      <c r="AU201" s="207">
        <v>2</v>
      </c>
      <c r="AV201" s="207">
        <v>1</v>
      </c>
      <c r="AW201" s="207">
        <v>2</v>
      </c>
      <c r="AX201" s="207">
        <v>2</v>
      </c>
      <c r="AY201" s="207">
        <v>1</v>
      </c>
      <c r="AZ201" s="207">
        <v>2</v>
      </c>
      <c r="BA201" s="207">
        <v>2</v>
      </c>
      <c r="BB201" s="207">
        <v>1</v>
      </c>
      <c r="BC201" s="209">
        <f t="shared" ref="BC201" si="290">COUNTIF(AE201:BB201,"2")</f>
        <v>16</v>
      </c>
      <c r="BD201" s="210">
        <f t="shared" ref="BD201" si="291">BC201/(BC201+BE201+BG201+BI201)</f>
        <v>0.66666666666666663</v>
      </c>
      <c r="BE201" s="209">
        <f>COUNTIF(AE201:BB201,"1")</f>
        <v>8</v>
      </c>
      <c r="BF201" s="210">
        <f t="shared" ref="BF201" si="292">BE201/(BC201+BE201+BG201+BI201)</f>
        <v>0.33333333333333331</v>
      </c>
      <c r="BG201" s="209">
        <f>COUNTIF(AE201:BB201,"0")</f>
        <v>0</v>
      </c>
      <c r="BH201" s="210">
        <f t="shared" ref="BH201" si="293">BG201/(BC201+BE201+BG201+BI201)</f>
        <v>0</v>
      </c>
      <c r="BI201" s="209">
        <f>COUNTIF(AE201:BB201,"KĐG")</f>
        <v>0</v>
      </c>
      <c r="BJ201" s="210">
        <f t="shared" ref="BJ201" si="294">BI201/(BC201+BE201+BG201+BI201)</f>
        <v>0</v>
      </c>
      <c r="BK201" s="211">
        <f t="shared" ref="BK201" si="295">(((BC201*2)+(BE201*1)+(BG201*0)))/(BC201+BE201+BG201)</f>
        <v>1.6666666666666667</v>
      </c>
      <c r="BL201" s="212" t="str">
        <f t="shared" ref="BL201" si="296">IF(BJ201&gt;=50%,"KĐG",IF(BK201&gt;=1.6,"ĐMT",IF(BK201&gt;=1,"CCG","CĐ")))</f>
        <v>ĐMT</v>
      </c>
      <c r="BM201" s="33"/>
      <c r="BN201" s="33"/>
      <c r="BO201" s="33"/>
      <c r="BP201" s="33"/>
      <c r="BQ201" s="33"/>
      <c r="BR201" s="33"/>
      <c r="BS201" s="33"/>
      <c r="BT201" s="33"/>
      <c r="BU201" s="33"/>
      <c r="BV201" s="33"/>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313"/>
      <c r="CU201" s="313"/>
      <c r="CV201" s="313"/>
      <c r="CW201" s="313"/>
      <c r="CX201" s="313"/>
      <c r="CY201" s="313"/>
      <c r="CZ201" s="313"/>
      <c r="DA201" s="313"/>
      <c r="DB201" s="424"/>
      <c r="DC201" s="424"/>
      <c r="DD201" s="424"/>
      <c r="DE201" s="313"/>
      <c r="DF201" s="313"/>
      <c r="DG201" s="313"/>
      <c r="DH201" s="313"/>
      <c r="DI201" s="313"/>
      <c r="DJ201" s="6"/>
      <c r="DK201" s="6"/>
      <c r="DL201" s="6">
        <f t="shared" si="270"/>
        <v>1</v>
      </c>
      <c r="DM201" s="168"/>
    </row>
    <row r="202" spans="1:126" s="231" customFormat="1" ht="45.75" hidden="1" customHeight="1">
      <c r="A202" s="461"/>
      <c r="B202" s="414">
        <v>73</v>
      </c>
      <c r="C202" s="169" t="s">
        <v>332</v>
      </c>
      <c r="D202" s="170" t="s">
        <v>3</v>
      </c>
      <c r="E202" s="29" t="s">
        <v>333</v>
      </c>
      <c r="F202" s="65" t="s">
        <v>3</v>
      </c>
      <c r="G202" s="505"/>
      <c r="H202" s="169" t="s">
        <v>1287</v>
      </c>
      <c r="I202" s="188" t="s">
        <v>1172</v>
      </c>
      <c r="J202" s="464"/>
      <c r="K202" s="256" t="s">
        <v>128</v>
      </c>
      <c r="L202" s="256" t="s">
        <v>115</v>
      </c>
      <c r="M202" s="126" t="s">
        <v>78</v>
      </c>
      <c r="N202" s="123" t="s">
        <v>83</v>
      </c>
      <c r="O202" s="461"/>
      <c r="P202" s="465"/>
      <c r="Q202" s="63"/>
      <c r="R202" s="256" t="s">
        <v>28</v>
      </c>
      <c r="S202" s="63"/>
      <c r="T202" s="63"/>
      <c r="U202" s="63"/>
      <c r="V202" s="63"/>
      <c r="W202" s="63"/>
      <c r="X202" s="63"/>
      <c r="Y202" s="63"/>
      <c r="Z202" s="63"/>
      <c r="AA202" s="63"/>
      <c r="AB202" s="3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181" t="s">
        <v>669</v>
      </c>
      <c r="BN202" s="181" t="s">
        <v>669</v>
      </c>
      <c r="BO202" s="181" t="s">
        <v>669</v>
      </c>
      <c r="BP202" s="181" t="s">
        <v>669</v>
      </c>
      <c r="BQ202" s="320">
        <v>2</v>
      </c>
      <c r="BR202" s="320">
        <v>2</v>
      </c>
      <c r="BS202" s="320">
        <v>1</v>
      </c>
      <c r="BT202" s="320">
        <v>1</v>
      </c>
      <c r="BU202" s="320">
        <v>2</v>
      </c>
      <c r="BV202" s="320">
        <v>2</v>
      </c>
      <c r="BW202" s="320">
        <v>2</v>
      </c>
      <c r="BX202" s="320">
        <v>1</v>
      </c>
      <c r="BY202" s="320">
        <v>2</v>
      </c>
      <c r="BZ202" s="320">
        <v>2</v>
      </c>
      <c r="CA202" s="320">
        <v>2</v>
      </c>
      <c r="CB202" s="320">
        <v>2</v>
      </c>
      <c r="CC202" s="320">
        <v>2</v>
      </c>
      <c r="CD202" s="320">
        <v>1</v>
      </c>
      <c r="CE202" s="320">
        <v>2</v>
      </c>
      <c r="CF202" s="320">
        <v>1</v>
      </c>
      <c r="CG202" s="320">
        <v>2</v>
      </c>
      <c r="CH202" s="320">
        <v>1</v>
      </c>
      <c r="CI202" s="320">
        <v>2</v>
      </c>
      <c r="CJ202" s="320">
        <v>2</v>
      </c>
      <c r="CK202" s="320">
        <v>2</v>
      </c>
      <c r="CL202" s="348">
        <f>COUNTIF(BQ202:CK202,"2")</f>
        <v>15</v>
      </c>
      <c r="CM202" s="349">
        <f t="shared" ref="CM202" si="297">CL202/(CL202+CN202+CP202+CR202)</f>
        <v>0.7142857142857143</v>
      </c>
      <c r="CN202" s="348">
        <f>COUNTIF(BQ202:CK202,"1")</f>
        <v>6</v>
      </c>
      <c r="CO202" s="349">
        <f t="shared" ref="CO202" si="298">CN202/(CL202+CN202+CP202+CR202)</f>
        <v>0.2857142857142857</v>
      </c>
      <c r="CP202" s="348">
        <f>COUNTIF(BQ202:CK202,"0")</f>
        <v>0</v>
      </c>
      <c r="CQ202" s="349">
        <f t="shared" ref="CQ202" si="299">CP202/(CL202+CN202+CP202+CR202)</f>
        <v>0</v>
      </c>
      <c r="CR202" s="348">
        <f>COUNTIF(BQ202:CK202,"KĐG")</f>
        <v>0</v>
      </c>
      <c r="CS202" s="349">
        <f t="shared" ref="CS202" si="300">CR202/(CL202+CN202+CP202+CR202)</f>
        <v>0</v>
      </c>
      <c r="CT202" s="350">
        <f t="shared" ref="CT202" si="301">(((CL202*2)+(CN202*1)+(CP202*0)))/(CL202+CN202+CP202)</f>
        <v>1.7142857142857142</v>
      </c>
      <c r="CU202" s="351" t="str">
        <f t="shared" ref="CU202" si="302">IF(CS202&gt;=50%,"KĐG",IF(CT202&gt;=1.6,"ĐMT",IF(CT202&gt;=1,"CCG","CĐ")))</f>
        <v>ĐMT</v>
      </c>
      <c r="CV202" s="313"/>
      <c r="CW202" s="313"/>
      <c r="CX202" s="313"/>
      <c r="CY202" s="313"/>
      <c r="CZ202" s="313"/>
      <c r="DA202" s="313"/>
      <c r="DB202" s="424"/>
      <c r="DC202" s="424"/>
      <c r="DD202" s="424"/>
      <c r="DE202" s="313"/>
      <c r="DF202" s="313"/>
      <c r="DG202" s="313"/>
      <c r="DH202" s="313"/>
      <c r="DI202" s="313"/>
      <c r="DJ202" s="63"/>
      <c r="DK202" s="63"/>
      <c r="DL202" s="63">
        <f t="shared" si="270"/>
        <v>1</v>
      </c>
      <c r="DM202" s="261"/>
    </row>
    <row r="203" spans="1:126" s="68" customFormat="1" ht="91.5" hidden="1" customHeight="1">
      <c r="A203" s="462"/>
      <c r="B203" s="414">
        <v>73</v>
      </c>
      <c r="C203" s="29" t="s">
        <v>332</v>
      </c>
      <c r="D203" s="65" t="s">
        <v>3</v>
      </c>
      <c r="E203" s="29" t="s">
        <v>333</v>
      </c>
      <c r="F203" s="65" t="s">
        <v>3</v>
      </c>
      <c r="G203" s="462"/>
      <c r="H203" s="29" t="s">
        <v>333</v>
      </c>
      <c r="I203" s="11" t="s">
        <v>1105</v>
      </c>
      <c r="J203" s="459"/>
      <c r="K203" s="125" t="s">
        <v>128</v>
      </c>
      <c r="L203" s="125" t="s">
        <v>115</v>
      </c>
      <c r="M203" s="126" t="s">
        <v>78</v>
      </c>
      <c r="N203" s="123" t="s">
        <v>83</v>
      </c>
      <c r="O203" s="462"/>
      <c r="P203" s="459"/>
      <c r="Q203" s="63"/>
      <c r="R203" s="63"/>
      <c r="S203" s="63"/>
      <c r="T203" s="63"/>
      <c r="U203" s="63"/>
      <c r="V203" s="63" t="s">
        <v>28</v>
      </c>
      <c r="W203" s="63"/>
      <c r="X203" s="63"/>
      <c r="Y203" s="63"/>
      <c r="Z203" s="63"/>
      <c r="AA203" s="63"/>
      <c r="AB203" s="3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c r="BW203" s="63"/>
      <c r="BX203" s="63"/>
      <c r="BY203" s="63"/>
      <c r="BZ203" s="63"/>
      <c r="CA203" s="63"/>
      <c r="CB203" s="63"/>
      <c r="CC203" s="63"/>
      <c r="CD203" s="63"/>
      <c r="CE203" s="63"/>
      <c r="CF203" s="63"/>
      <c r="CG203" s="63"/>
      <c r="CH203" s="63"/>
      <c r="CI203" s="63"/>
      <c r="CJ203" s="63"/>
      <c r="CK203" s="63"/>
      <c r="CL203" s="63"/>
      <c r="CM203" s="63"/>
      <c r="CN203" s="63"/>
      <c r="CO203" s="63"/>
      <c r="CP203" s="63"/>
      <c r="CQ203" s="63"/>
      <c r="CR203" s="63"/>
      <c r="CS203" s="63"/>
      <c r="CT203" s="313"/>
      <c r="CU203" s="313"/>
      <c r="CV203" s="313"/>
      <c r="CW203" s="313"/>
      <c r="CX203" s="313"/>
      <c r="CY203" s="313"/>
      <c r="CZ203" s="313"/>
      <c r="DA203" s="313"/>
      <c r="DB203" s="424"/>
      <c r="DC203" s="424"/>
      <c r="DD203" s="424"/>
      <c r="DE203" s="313"/>
      <c r="DF203" s="313"/>
      <c r="DG203" s="313"/>
      <c r="DH203" s="313"/>
      <c r="DI203" s="313"/>
      <c r="DJ203" s="63"/>
      <c r="DK203" s="63"/>
      <c r="DL203" s="63">
        <f t="shared" si="270"/>
        <v>1</v>
      </c>
      <c r="DM203" s="66"/>
    </row>
    <row r="204" spans="1:126" s="152" customFormat="1" ht="36.75" customHeight="1">
      <c r="A204" s="132"/>
      <c r="B204" s="414"/>
      <c r="C204" s="479" t="s">
        <v>24</v>
      </c>
      <c r="D204" s="479"/>
      <c r="E204" s="488"/>
      <c r="F204" s="135"/>
      <c r="G204" s="172">
        <f>G205+G320+G350</f>
        <v>10</v>
      </c>
      <c r="H204" s="368"/>
      <c r="I204" s="188"/>
      <c r="J204" s="364"/>
      <c r="K204" s="364"/>
      <c r="L204" s="364"/>
      <c r="M204" s="8" t="s">
        <v>82</v>
      </c>
      <c r="N204" s="8" t="s">
        <v>82</v>
      </c>
      <c r="O204" s="9">
        <f>O205+O320+O350</f>
        <v>51</v>
      </c>
      <c r="P204" s="9">
        <f>P205+P320+P350</f>
        <v>34</v>
      </c>
      <c r="Q204" s="172" t="s">
        <v>142</v>
      </c>
      <c r="R204" s="9" t="s">
        <v>142</v>
      </c>
      <c r="S204" s="172" t="s">
        <v>142</v>
      </c>
      <c r="T204" s="9"/>
      <c r="U204" s="9"/>
      <c r="V204" s="9"/>
      <c r="W204" s="9"/>
      <c r="X204" s="9"/>
      <c r="Y204" s="9"/>
      <c r="Z204" s="9"/>
      <c r="AA204" s="9"/>
      <c r="AB204" s="172"/>
      <c r="AC204" s="172"/>
      <c r="AD204" s="172"/>
      <c r="AE204" s="207"/>
      <c r="AF204" s="207"/>
      <c r="AG204" s="207"/>
      <c r="AH204" s="207"/>
      <c r="AI204" s="207"/>
      <c r="AJ204" s="207"/>
      <c r="AK204" s="207"/>
      <c r="AL204" s="207"/>
      <c r="AM204" s="207"/>
      <c r="AN204" s="207"/>
      <c r="AO204" s="207"/>
      <c r="AP204" s="207"/>
      <c r="AQ204" s="207"/>
      <c r="AR204" s="207"/>
      <c r="AS204" s="207"/>
      <c r="AT204" s="207"/>
      <c r="AU204" s="207"/>
      <c r="AV204" s="207"/>
      <c r="AW204" s="207"/>
      <c r="AX204" s="207"/>
      <c r="AY204" s="207"/>
      <c r="AZ204" s="207"/>
      <c r="BA204" s="207"/>
      <c r="BB204" s="207"/>
      <c r="BC204" s="209"/>
      <c r="BD204" s="210"/>
      <c r="BE204" s="209"/>
      <c r="BF204" s="210"/>
      <c r="BG204" s="209"/>
      <c r="BH204" s="210"/>
      <c r="BI204" s="209"/>
      <c r="BJ204" s="210"/>
      <c r="BK204" s="211"/>
      <c r="BL204" s="212"/>
      <c r="BM204" s="9"/>
      <c r="BN204" s="9"/>
      <c r="BO204" s="9"/>
      <c r="BP204" s="9"/>
      <c r="BQ204" s="9"/>
      <c r="BR204" s="9"/>
      <c r="BS204" s="9"/>
      <c r="BT204" s="9"/>
      <c r="BU204" s="9"/>
      <c r="BV204" s="9"/>
      <c r="BW204" s="9"/>
      <c r="BX204" s="9"/>
      <c r="BY204" s="9"/>
      <c r="BZ204" s="9"/>
      <c r="CA204" s="9"/>
      <c r="CB204" s="9"/>
      <c r="CC204" s="9"/>
      <c r="CD204" s="9"/>
      <c r="CE204" s="9"/>
      <c r="CF204" s="9"/>
      <c r="CG204" s="9"/>
      <c r="CH204" s="9"/>
      <c r="CI204" s="9"/>
      <c r="CJ204" s="9"/>
      <c r="CK204" s="9"/>
      <c r="CL204" s="9"/>
      <c r="CM204" s="9"/>
      <c r="CN204" s="9"/>
      <c r="CO204" s="9"/>
      <c r="CP204" s="9"/>
      <c r="CQ204" s="9"/>
      <c r="CR204" s="9"/>
      <c r="CS204" s="9"/>
      <c r="CT204" s="9"/>
      <c r="CU204" s="9"/>
      <c r="CV204" s="391"/>
      <c r="CW204" s="391"/>
      <c r="CX204" s="391"/>
      <c r="CY204" s="9"/>
      <c r="CZ204" s="9"/>
      <c r="DA204" s="9"/>
      <c r="DB204" s="9"/>
      <c r="DC204" s="9"/>
      <c r="DD204" s="9"/>
      <c r="DE204" s="9"/>
      <c r="DF204" s="9"/>
      <c r="DG204" s="9"/>
      <c r="DH204" s="9"/>
      <c r="DI204" s="9"/>
      <c r="DJ204" s="9"/>
      <c r="DK204" s="9"/>
      <c r="DL204" s="9"/>
      <c r="DM204" s="173"/>
      <c r="DN204" s="308"/>
      <c r="DO204" s="308"/>
      <c r="DP204" s="308"/>
      <c r="DQ204" s="308"/>
      <c r="DR204" s="308"/>
      <c r="DS204" s="308"/>
      <c r="DT204" s="308"/>
      <c r="DU204" s="308"/>
      <c r="DV204" s="308"/>
    </row>
    <row r="205" spans="1:126" s="10" customFormat="1" ht="18" customHeight="1">
      <c r="A205" s="132"/>
      <c r="B205" s="414"/>
      <c r="C205" s="479" t="s">
        <v>23</v>
      </c>
      <c r="D205" s="479"/>
      <c r="E205" s="484"/>
      <c r="F205" s="135"/>
      <c r="G205" s="172">
        <f>G206+G211+G257+G279</f>
        <v>8</v>
      </c>
      <c r="H205" s="368"/>
      <c r="I205" s="188"/>
      <c r="J205" s="364"/>
      <c r="K205" s="364"/>
      <c r="L205" s="364"/>
      <c r="M205" s="8" t="s">
        <v>82</v>
      </c>
      <c r="N205" s="8" t="s">
        <v>82</v>
      </c>
      <c r="O205" s="9">
        <f>O206+O211+O257+O279</f>
        <v>22</v>
      </c>
      <c r="P205" s="9">
        <f>P206+P211+P257+P279</f>
        <v>7</v>
      </c>
      <c r="Q205" s="172" t="s">
        <v>142</v>
      </c>
      <c r="R205" s="9" t="s">
        <v>142</v>
      </c>
      <c r="S205" s="172" t="s">
        <v>142</v>
      </c>
      <c r="T205" s="9"/>
      <c r="U205" s="9"/>
      <c r="V205" s="9"/>
      <c r="W205" s="9"/>
      <c r="X205" s="9"/>
      <c r="Y205" s="9"/>
      <c r="Z205" s="9"/>
      <c r="AA205" s="9"/>
      <c r="AB205" s="172"/>
      <c r="AC205" s="172"/>
      <c r="AD205" s="172"/>
      <c r="AE205" s="207"/>
      <c r="AF205" s="207"/>
      <c r="AG205" s="207"/>
      <c r="AH205" s="207"/>
      <c r="AI205" s="207"/>
      <c r="AJ205" s="207"/>
      <c r="AK205" s="207"/>
      <c r="AL205" s="207"/>
      <c r="AM205" s="207"/>
      <c r="AN205" s="207"/>
      <c r="AO205" s="207"/>
      <c r="AP205" s="207"/>
      <c r="AQ205" s="207"/>
      <c r="AR205" s="207"/>
      <c r="AS205" s="207"/>
      <c r="AT205" s="207"/>
      <c r="AU205" s="207"/>
      <c r="AV205" s="207"/>
      <c r="AW205" s="207"/>
      <c r="AX205" s="207"/>
      <c r="AY205" s="207"/>
      <c r="AZ205" s="207"/>
      <c r="BA205" s="207"/>
      <c r="BB205" s="207"/>
      <c r="BC205" s="209"/>
      <c r="BD205" s="210"/>
      <c r="BE205" s="209"/>
      <c r="BF205" s="210"/>
      <c r="BG205" s="209"/>
      <c r="BH205" s="210"/>
      <c r="BI205" s="209"/>
      <c r="BJ205" s="210"/>
      <c r="BK205" s="211"/>
      <c r="BL205" s="212"/>
      <c r="BM205" s="9"/>
      <c r="BN205" s="9"/>
      <c r="BO205" s="9"/>
      <c r="BP205" s="9"/>
      <c r="BQ205" s="9"/>
      <c r="BR205" s="9"/>
      <c r="BS205" s="9"/>
      <c r="BT205" s="9"/>
      <c r="BU205" s="9"/>
      <c r="BV205" s="9"/>
      <c r="BW205" s="9"/>
      <c r="BX205" s="9"/>
      <c r="BY205" s="9"/>
      <c r="BZ205" s="9"/>
      <c r="CA205" s="9"/>
      <c r="CB205" s="9"/>
      <c r="CC205" s="9"/>
      <c r="CD205" s="9"/>
      <c r="CE205" s="9"/>
      <c r="CF205" s="9"/>
      <c r="CG205" s="9"/>
      <c r="CH205" s="9"/>
      <c r="CI205" s="9"/>
      <c r="CJ205" s="9"/>
      <c r="CK205" s="9"/>
      <c r="CL205" s="9"/>
      <c r="CM205" s="9"/>
      <c r="CN205" s="9"/>
      <c r="CO205" s="9"/>
      <c r="CP205" s="9"/>
      <c r="CQ205" s="9"/>
      <c r="CR205" s="9"/>
      <c r="CS205" s="9"/>
      <c r="CT205" s="9"/>
      <c r="CU205" s="9"/>
      <c r="CV205" s="391"/>
      <c r="CW205" s="391"/>
      <c r="CX205" s="391"/>
      <c r="CY205" s="9"/>
      <c r="CZ205" s="9"/>
      <c r="DA205" s="9"/>
      <c r="DB205" s="9"/>
      <c r="DC205" s="9"/>
      <c r="DD205" s="9"/>
      <c r="DE205" s="9"/>
      <c r="DF205" s="9"/>
      <c r="DG205" s="9"/>
      <c r="DH205" s="9"/>
      <c r="DI205" s="9"/>
      <c r="DJ205" s="9"/>
      <c r="DK205" s="9"/>
      <c r="DL205" s="9"/>
      <c r="DM205" s="173"/>
      <c r="DN205" s="308"/>
      <c r="DO205" s="308"/>
      <c r="DP205" s="308"/>
      <c r="DQ205" s="308"/>
      <c r="DR205" s="308"/>
      <c r="DS205" s="308"/>
      <c r="DT205" s="308"/>
      <c r="DU205" s="308"/>
      <c r="DV205" s="308"/>
    </row>
    <row r="206" spans="1:126" s="10" customFormat="1" ht="34.5" customHeight="1">
      <c r="A206" s="132"/>
      <c r="B206" s="414"/>
      <c r="C206" s="485" t="s">
        <v>5</v>
      </c>
      <c r="D206" s="486"/>
      <c r="E206" s="487"/>
      <c r="F206" s="135"/>
      <c r="G206" s="172">
        <f>COUNTIF(G207:G208,"x")</f>
        <v>0</v>
      </c>
      <c r="H206" s="368"/>
      <c r="I206" s="188"/>
      <c r="J206" s="364"/>
      <c r="K206" s="364"/>
      <c r="L206" s="364"/>
      <c r="M206" s="8" t="s">
        <v>82</v>
      </c>
      <c r="N206" s="8" t="s">
        <v>82</v>
      </c>
      <c r="O206" s="9">
        <f>COUNTIF(O207:O208,"x")</f>
        <v>2</v>
      </c>
      <c r="P206" s="9">
        <f>SUM(P207:P210)</f>
        <v>1</v>
      </c>
      <c r="Q206" s="172" t="s">
        <v>142</v>
      </c>
      <c r="R206" s="9" t="s">
        <v>142</v>
      </c>
      <c r="S206" s="172" t="s">
        <v>142</v>
      </c>
      <c r="T206" s="9"/>
      <c r="U206" s="9"/>
      <c r="V206" s="9"/>
      <c r="W206" s="9"/>
      <c r="X206" s="9"/>
      <c r="Y206" s="9"/>
      <c r="Z206" s="9"/>
      <c r="AA206" s="9"/>
      <c r="AB206" s="172"/>
      <c r="AC206" s="172"/>
      <c r="AD206" s="172"/>
      <c r="AE206" s="9"/>
      <c r="AF206" s="9"/>
      <c r="AG206" s="9"/>
      <c r="AH206" s="9"/>
      <c r="AI206" s="9"/>
      <c r="AJ206" s="9"/>
      <c r="AK206" s="9"/>
      <c r="AL206" s="9"/>
      <c r="AM206" s="9"/>
      <c r="AN206" s="9"/>
      <c r="AO206" s="9"/>
      <c r="AP206" s="9"/>
      <c r="AQ206" s="9"/>
      <c r="AR206" s="9"/>
      <c r="AS206" s="9"/>
      <c r="AT206" s="9"/>
      <c r="AU206" s="9"/>
      <c r="AV206" s="9"/>
      <c r="AW206" s="9"/>
      <c r="AX206" s="9"/>
      <c r="AY206" s="9"/>
      <c r="AZ206" s="9"/>
      <c r="BA206" s="9"/>
      <c r="BB206" s="9"/>
      <c r="BC206" s="9"/>
      <c r="BD206" s="9"/>
      <c r="BE206" s="9"/>
      <c r="BF206" s="9"/>
      <c r="BG206" s="9"/>
      <c r="BH206" s="9"/>
      <c r="BI206" s="9"/>
      <c r="BJ206" s="9"/>
      <c r="BK206" s="9"/>
      <c r="BL206" s="9"/>
      <c r="BM206" s="9"/>
      <c r="BN206" s="9"/>
      <c r="BO206" s="9"/>
      <c r="BP206" s="9"/>
      <c r="BQ206" s="9"/>
      <c r="BR206" s="9"/>
      <c r="BS206" s="9"/>
      <c r="BT206" s="9"/>
      <c r="BU206" s="9"/>
      <c r="BV206" s="9"/>
      <c r="BW206" s="9"/>
      <c r="BX206" s="9"/>
      <c r="BY206" s="9"/>
      <c r="BZ206" s="9"/>
      <c r="CA206" s="9"/>
      <c r="CB206" s="9"/>
      <c r="CC206" s="9"/>
      <c r="CD206" s="9"/>
      <c r="CE206" s="9"/>
      <c r="CF206" s="9"/>
      <c r="CG206" s="9"/>
      <c r="CH206" s="9"/>
      <c r="CI206" s="9"/>
      <c r="CJ206" s="9"/>
      <c r="CK206" s="9"/>
      <c r="CL206" s="9"/>
      <c r="CM206" s="9"/>
      <c r="CN206" s="9"/>
      <c r="CO206" s="9"/>
      <c r="CP206" s="9"/>
      <c r="CQ206" s="9"/>
      <c r="CR206" s="9"/>
      <c r="CS206" s="9"/>
      <c r="CT206" s="9"/>
      <c r="CU206" s="9"/>
      <c r="CV206" s="391"/>
      <c r="CW206" s="391"/>
      <c r="CX206" s="391"/>
      <c r="CY206" s="9"/>
      <c r="CZ206" s="9"/>
      <c r="DA206" s="9"/>
      <c r="DB206" s="9"/>
      <c r="DC206" s="9"/>
      <c r="DD206" s="9"/>
      <c r="DE206" s="9"/>
      <c r="DF206" s="9"/>
      <c r="DG206" s="9"/>
      <c r="DH206" s="9"/>
      <c r="DI206" s="9"/>
      <c r="DJ206" s="9"/>
      <c r="DK206" s="9"/>
      <c r="DL206" s="9"/>
      <c r="DM206" s="173"/>
      <c r="DN206" s="308"/>
      <c r="DO206" s="308"/>
      <c r="DP206" s="308"/>
      <c r="DQ206" s="308"/>
      <c r="DR206" s="308"/>
      <c r="DS206" s="308"/>
      <c r="DT206" s="308"/>
      <c r="DU206" s="308"/>
      <c r="DV206" s="308"/>
    </row>
    <row r="207" spans="1:126" s="231" customFormat="1" ht="69.75" hidden="1" customHeight="1">
      <c r="A207" s="58">
        <v>226</v>
      </c>
      <c r="B207" s="414">
        <v>74</v>
      </c>
      <c r="C207" s="169" t="s">
        <v>68</v>
      </c>
      <c r="D207" s="170" t="s">
        <v>0</v>
      </c>
      <c r="E207" s="29" t="s">
        <v>30</v>
      </c>
      <c r="F207" s="5" t="s">
        <v>2</v>
      </c>
      <c r="G207" s="170"/>
      <c r="H207" s="184" t="s">
        <v>30</v>
      </c>
      <c r="I207" s="174" t="s">
        <v>714</v>
      </c>
      <c r="J207" s="256"/>
      <c r="K207" s="256" t="s">
        <v>128</v>
      </c>
      <c r="L207" s="256" t="s">
        <v>115</v>
      </c>
      <c r="M207" s="5" t="s">
        <v>80</v>
      </c>
      <c r="N207" s="4" t="s">
        <v>83</v>
      </c>
      <c r="O207" s="4" t="s">
        <v>28</v>
      </c>
      <c r="P207" s="6"/>
      <c r="Q207" s="6"/>
      <c r="R207" s="256" t="s">
        <v>28</v>
      </c>
      <c r="S207" s="6"/>
      <c r="T207" s="6"/>
      <c r="U207" s="6"/>
      <c r="V207" s="6"/>
      <c r="W207" s="6"/>
      <c r="X207" s="6"/>
      <c r="Y207" s="60"/>
      <c r="Z207" s="60"/>
      <c r="AA207" s="6"/>
      <c r="AB207" s="3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181" t="s">
        <v>666</v>
      </c>
      <c r="BN207" s="181" t="s">
        <v>666</v>
      </c>
      <c r="BO207" s="181"/>
      <c r="BP207" s="181"/>
      <c r="BQ207" s="320">
        <v>2</v>
      </c>
      <c r="BR207" s="320">
        <v>2</v>
      </c>
      <c r="BS207" s="320">
        <v>1</v>
      </c>
      <c r="BT207" s="320">
        <v>1</v>
      </c>
      <c r="BU207" s="320">
        <v>2</v>
      </c>
      <c r="BV207" s="320">
        <v>2</v>
      </c>
      <c r="BW207" s="320">
        <v>2</v>
      </c>
      <c r="BX207" s="320">
        <v>1</v>
      </c>
      <c r="BY207" s="320">
        <v>1</v>
      </c>
      <c r="BZ207" s="320">
        <v>2</v>
      </c>
      <c r="CA207" s="320">
        <v>2</v>
      </c>
      <c r="CB207" s="320">
        <v>2</v>
      </c>
      <c r="CC207" s="320">
        <v>2</v>
      </c>
      <c r="CD207" s="320">
        <v>2</v>
      </c>
      <c r="CE207" s="320">
        <v>2</v>
      </c>
      <c r="CF207" s="320">
        <v>2</v>
      </c>
      <c r="CG207" s="320">
        <v>2</v>
      </c>
      <c r="CH207" s="320">
        <v>1</v>
      </c>
      <c r="CI207" s="320">
        <v>2</v>
      </c>
      <c r="CJ207" s="320">
        <v>2</v>
      </c>
      <c r="CK207" s="320">
        <v>1</v>
      </c>
      <c r="CL207" s="348">
        <f>COUNTIF(BQ207:CK207,"2")</f>
        <v>15</v>
      </c>
      <c r="CM207" s="349">
        <f t="shared" ref="CM207:CM208" si="303">CL207/(CL207+CN207+CP207+CR207)</f>
        <v>0.7142857142857143</v>
      </c>
      <c r="CN207" s="348">
        <f>COUNTIF(BQ207:CK207,"1")</f>
        <v>6</v>
      </c>
      <c r="CO207" s="349">
        <f t="shared" ref="CO207:CO208" si="304">CN207/(CL207+CN207+CP207+CR207)</f>
        <v>0.2857142857142857</v>
      </c>
      <c r="CP207" s="348">
        <f>COUNTIF(BQ207:CK207,"0")</f>
        <v>0</v>
      </c>
      <c r="CQ207" s="349">
        <f t="shared" ref="CQ207:CQ208" si="305">CP207/(CL207+CN207+CP207+CR207)</f>
        <v>0</v>
      </c>
      <c r="CR207" s="348">
        <f>COUNTIF(BQ207:CK207,"KĐG")</f>
        <v>0</v>
      </c>
      <c r="CS207" s="349">
        <f t="shared" ref="CS207:CS208" si="306">CR207/(CL207+CN207+CP207+CR207)</f>
        <v>0</v>
      </c>
      <c r="CT207" s="350">
        <f t="shared" ref="CT207:CT208" si="307">(((CL207*2)+(CN207*1)+(CP207*0)))/(CL207+CN207+CP207)</f>
        <v>1.7142857142857142</v>
      </c>
      <c r="CU207" s="351" t="str">
        <f t="shared" ref="CU207:CU208" si="308">IF(CS207&gt;=50%,"KĐG",IF(CT207&gt;=1.6,"ĐMT",IF(CT207&gt;=1,"CCG","CĐ")))</f>
        <v>ĐMT</v>
      </c>
      <c r="CV207" s="313"/>
      <c r="CW207" s="313"/>
      <c r="CX207" s="313"/>
      <c r="CY207" s="313"/>
      <c r="CZ207" s="313"/>
      <c r="DA207" s="313"/>
      <c r="DB207" s="424"/>
      <c r="DC207" s="424"/>
      <c r="DD207" s="424"/>
      <c r="DE207" s="313"/>
      <c r="DF207" s="313"/>
      <c r="DG207" s="313"/>
      <c r="DH207" s="313"/>
      <c r="DI207" s="313"/>
      <c r="DJ207" s="6"/>
      <c r="DK207" s="6"/>
      <c r="DL207" s="121">
        <f>COUNTIF(Q207:AA207,"x")</f>
        <v>1</v>
      </c>
      <c r="DM207" s="261"/>
    </row>
    <row r="208" spans="1:126" s="249" customFormat="1" ht="39" hidden="1" customHeight="1">
      <c r="A208" s="482">
        <v>227</v>
      </c>
      <c r="B208" s="414">
        <v>75</v>
      </c>
      <c r="C208" s="169" t="s">
        <v>334</v>
      </c>
      <c r="D208" s="170" t="s">
        <v>1</v>
      </c>
      <c r="E208" s="29" t="s">
        <v>335</v>
      </c>
      <c r="F208" s="5" t="s">
        <v>1</v>
      </c>
      <c r="G208" s="170"/>
      <c r="H208" s="184" t="s">
        <v>1288</v>
      </c>
      <c r="I208" s="174" t="s">
        <v>1277</v>
      </c>
      <c r="J208" s="256"/>
      <c r="K208" s="256" t="s">
        <v>128</v>
      </c>
      <c r="L208" s="256" t="s">
        <v>115</v>
      </c>
      <c r="M208" s="5" t="s">
        <v>80</v>
      </c>
      <c r="N208" s="4" t="s">
        <v>83</v>
      </c>
      <c r="O208" s="460" t="s">
        <v>28</v>
      </c>
      <c r="P208" s="458">
        <v>1</v>
      </c>
      <c r="Q208" s="6"/>
      <c r="R208" s="256" t="s">
        <v>28</v>
      </c>
      <c r="S208" s="6"/>
      <c r="T208" s="6"/>
      <c r="U208" s="6"/>
      <c r="V208" s="6"/>
      <c r="W208" s="6"/>
      <c r="X208" s="6"/>
      <c r="Y208" s="60"/>
      <c r="Z208" s="60"/>
      <c r="AA208" s="6"/>
      <c r="AB208" s="3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181"/>
      <c r="BN208" s="181"/>
      <c r="BO208" s="181" t="s">
        <v>659</v>
      </c>
      <c r="BP208" s="181"/>
      <c r="BQ208" s="320">
        <v>2</v>
      </c>
      <c r="BR208" s="320">
        <v>2</v>
      </c>
      <c r="BS208" s="320">
        <v>2</v>
      </c>
      <c r="BT208" s="320">
        <v>2</v>
      </c>
      <c r="BU208" s="320">
        <v>2</v>
      </c>
      <c r="BV208" s="320">
        <v>2</v>
      </c>
      <c r="BW208" s="320">
        <v>2</v>
      </c>
      <c r="BX208" s="320">
        <v>1</v>
      </c>
      <c r="BY208" s="320">
        <v>1</v>
      </c>
      <c r="BZ208" s="320">
        <v>2</v>
      </c>
      <c r="CA208" s="320">
        <v>2</v>
      </c>
      <c r="CB208" s="320">
        <v>1</v>
      </c>
      <c r="CC208" s="320">
        <v>2</v>
      </c>
      <c r="CD208" s="320">
        <v>1</v>
      </c>
      <c r="CE208" s="320">
        <v>2</v>
      </c>
      <c r="CF208" s="320">
        <v>1</v>
      </c>
      <c r="CG208" s="320">
        <v>2</v>
      </c>
      <c r="CH208" s="320">
        <v>2</v>
      </c>
      <c r="CI208" s="320">
        <v>2</v>
      </c>
      <c r="CJ208" s="320">
        <v>2</v>
      </c>
      <c r="CK208" s="320">
        <v>2</v>
      </c>
      <c r="CL208" s="348">
        <f>COUNTIF(BQ208:CK208,"2")</f>
        <v>16</v>
      </c>
      <c r="CM208" s="349">
        <f t="shared" si="303"/>
        <v>0.76190476190476186</v>
      </c>
      <c r="CN208" s="348">
        <f>COUNTIF(BQ208:CK208,"1")</f>
        <v>5</v>
      </c>
      <c r="CO208" s="349">
        <f t="shared" si="304"/>
        <v>0.23809523809523808</v>
      </c>
      <c r="CP208" s="348">
        <f>COUNTIF(BQ208:CK208,"0")</f>
        <v>0</v>
      </c>
      <c r="CQ208" s="349">
        <f t="shared" si="305"/>
        <v>0</v>
      </c>
      <c r="CR208" s="348">
        <f>COUNTIF(BQ208:CK208,"KĐG")</f>
        <v>0</v>
      </c>
      <c r="CS208" s="349">
        <f t="shared" si="306"/>
        <v>0</v>
      </c>
      <c r="CT208" s="350">
        <f t="shared" si="307"/>
        <v>1.7619047619047619</v>
      </c>
      <c r="CU208" s="351" t="str">
        <f t="shared" si="308"/>
        <v>ĐMT</v>
      </c>
      <c r="CV208" s="313"/>
      <c r="CW208" s="313"/>
      <c r="CX208" s="313"/>
      <c r="CY208" s="313"/>
      <c r="CZ208" s="313"/>
      <c r="DA208" s="313"/>
      <c r="DB208" s="424"/>
      <c r="DC208" s="424"/>
      <c r="DD208" s="424"/>
      <c r="DE208" s="313"/>
      <c r="DF208" s="313"/>
      <c r="DG208" s="313"/>
      <c r="DH208" s="313"/>
      <c r="DI208" s="313"/>
      <c r="DJ208" s="6"/>
      <c r="DK208" s="6"/>
      <c r="DL208" s="121">
        <f>COUNTIF(Q208:AA208,"x")</f>
        <v>1</v>
      </c>
      <c r="DM208" s="261"/>
      <c r="DN208" s="309"/>
      <c r="DO208" s="309"/>
      <c r="DP208" s="309"/>
      <c r="DQ208" s="309"/>
      <c r="DR208" s="309"/>
      <c r="DS208" s="309"/>
      <c r="DT208" s="309"/>
      <c r="DU208" s="309"/>
      <c r="DV208" s="309"/>
    </row>
    <row r="209" spans="1:126" s="231" customFormat="1" ht="46.5" hidden="1" customHeight="1">
      <c r="A209" s="493"/>
      <c r="B209" s="414">
        <v>75</v>
      </c>
      <c r="C209" s="169" t="s">
        <v>334</v>
      </c>
      <c r="D209" s="169" t="s">
        <v>1</v>
      </c>
      <c r="E209" s="29" t="s">
        <v>335</v>
      </c>
      <c r="F209" s="416" t="s">
        <v>1</v>
      </c>
      <c r="G209" s="169"/>
      <c r="H209" s="169" t="s">
        <v>1288</v>
      </c>
      <c r="I209" s="174" t="s">
        <v>1252</v>
      </c>
      <c r="J209" s="256"/>
      <c r="K209" s="256" t="s">
        <v>128</v>
      </c>
      <c r="L209" s="256" t="s">
        <v>114</v>
      </c>
      <c r="M209" s="126" t="s">
        <v>80</v>
      </c>
      <c r="N209" s="123" t="s">
        <v>83</v>
      </c>
      <c r="O209" s="461"/>
      <c r="P209" s="465"/>
      <c r="Q209" s="63"/>
      <c r="R209" s="256" t="s">
        <v>28</v>
      </c>
      <c r="S209" s="63"/>
      <c r="T209" s="63"/>
      <c r="U209" s="63"/>
      <c r="V209" s="63"/>
      <c r="W209" s="63"/>
      <c r="X209" s="63"/>
      <c r="Y209" s="63"/>
      <c r="Z209" s="63"/>
      <c r="AA209" s="6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181"/>
      <c r="BN209" s="181"/>
      <c r="BO209" s="181" t="s">
        <v>660</v>
      </c>
      <c r="BP209" s="181"/>
      <c r="BQ209" s="33"/>
      <c r="BR209" s="33"/>
      <c r="BS209" s="33"/>
      <c r="BT209" s="33"/>
      <c r="BU209" s="33"/>
      <c r="BV209" s="33"/>
      <c r="BW209" s="321"/>
      <c r="BX209" s="321"/>
      <c r="BY209" s="321"/>
      <c r="BZ209" s="321"/>
      <c r="CA209" s="321"/>
      <c r="CB209" s="321"/>
      <c r="CC209" s="321"/>
      <c r="CD209" s="321"/>
      <c r="CE209" s="321"/>
      <c r="CF209" s="321"/>
      <c r="CG209" s="321"/>
      <c r="CH209" s="321"/>
      <c r="CI209" s="321"/>
      <c r="CJ209" s="321"/>
      <c r="CK209" s="321"/>
      <c r="CL209" s="321"/>
      <c r="CM209" s="321"/>
      <c r="CN209" s="321"/>
      <c r="CO209" s="321"/>
      <c r="CP209" s="321"/>
      <c r="CQ209" s="321"/>
      <c r="CR209" s="321"/>
      <c r="CS209" s="321"/>
      <c r="CT209" s="321"/>
      <c r="CU209" s="321"/>
      <c r="CV209" s="313"/>
      <c r="CW209" s="313"/>
      <c r="CX209" s="313"/>
      <c r="CY209" s="313"/>
      <c r="CZ209" s="313"/>
      <c r="DA209" s="313"/>
      <c r="DB209" s="424"/>
      <c r="DC209" s="424"/>
      <c r="DD209" s="424"/>
      <c r="DE209" s="313"/>
      <c r="DF209" s="313"/>
      <c r="DG209" s="313"/>
      <c r="DH209" s="313"/>
      <c r="DI209" s="313"/>
      <c r="DJ209" s="63"/>
      <c r="DK209" s="63"/>
      <c r="DL209" s="121">
        <f>COUNTIF(Q209:AA209,"x")</f>
        <v>1</v>
      </c>
      <c r="DM209" s="261"/>
    </row>
    <row r="210" spans="1:126" s="231" customFormat="1" ht="219.75" hidden="1" customHeight="1">
      <c r="A210" s="483"/>
      <c r="B210" s="414">
        <v>75</v>
      </c>
      <c r="C210" s="169" t="s">
        <v>334</v>
      </c>
      <c r="D210" s="169" t="s">
        <v>1</v>
      </c>
      <c r="E210" s="29" t="s">
        <v>335</v>
      </c>
      <c r="F210" s="416" t="s">
        <v>1</v>
      </c>
      <c r="G210" s="169"/>
      <c r="H210" s="169" t="s">
        <v>1288</v>
      </c>
      <c r="I210" s="174" t="s">
        <v>1253</v>
      </c>
      <c r="J210" s="256"/>
      <c r="K210" s="256" t="s">
        <v>128</v>
      </c>
      <c r="L210" s="256" t="s">
        <v>115</v>
      </c>
      <c r="M210" s="126" t="s">
        <v>80</v>
      </c>
      <c r="N210" s="123" t="s">
        <v>83</v>
      </c>
      <c r="O210" s="462"/>
      <c r="P210" s="459"/>
      <c r="Q210" s="63"/>
      <c r="R210" s="256" t="s">
        <v>28</v>
      </c>
      <c r="S210" s="63"/>
      <c r="T210" s="63"/>
      <c r="U210" s="63"/>
      <c r="V210" s="63"/>
      <c r="W210" s="63"/>
      <c r="X210" s="63"/>
      <c r="Y210" s="63"/>
      <c r="Z210" s="63"/>
      <c r="AA210" s="6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181"/>
      <c r="BN210" s="181"/>
      <c r="BO210" s="181" t="s">
        <v>665</v>
      </c>
      <c r="BP210" s="181"/>
      <c r="BQ210" s="33"/>
      <c r="BR210" s="33"/>
      <c r="BS210" s="33"/>
      <c r="BT210" s="33"/>
      <c r="BU210" s="33"/>
      <c r="BV210" s="33"/>
      <c r="BW210" s="321"/>
      <c r="BX210" s="321"/>
      <c r="BY210" s="321"/>
      <c r="BZ210" s="321"/>
      <c r="CA210" s="321"/>
      <c r="CB210" s="321"/>
      <c r="CC210" s="321"/>
      <c r="CD210" s="321"/>
      <c r="CE210" s="321"/>
      <c r="CF210" s="321"/>
      <c r="CG210" s="321"/>
      <c r="CH210" s="321"/>
      <c r="CI210" s="321"/>
      <c r="CJ210" s="321"/>
      <c r="CK210" s="321"/>
      <c r="CL210" s="321"/>
      <c r="CM210" s="321"/>
      <c r="CN210" s="321"/>
      <c r="CO210" s="321"/>
      <c r="CP210" s="321"/>
      <c r="CQ210" s="321"/>
      <c r="CR210" s="321"/>
      <c r="CS210" s="321"/>
      <c r="CT210" s="321"/>
      <c r="CU210" s="321"/>
      <c r="CV210" s="313"/>
      <c r="CW210" s="313"/>
      <c r="CX210" s="313"/>
      <c r="CY210" s="313"/>
      <c r="CZ210" s="313"/>
      <c r="DA210" s="313"/>
      <c r="DB210" s="424"/>
      <c r="DC210" s="424"/>
      <c r="DD210" s="424"/>
      <c r="DE210" s="313"/>
      <c r="DF210" s="313"/>
      <c r="DG210" s="313"/>
      <c r="DH210" s="313"/>
      <c r="DI210" s="313"/>
      <c r="DJ210" s="63"/>
      <c r="DK210" s="63"/>
      <c r="DL210" s="121">
        <f>COUNTIF(Q210:AA210,"x")</f>
        <v>1</v>
      </c>
      <c r="DM210" s="261"/>
    </row>
    <row r="211" spans="1:126" s="10" customFormat="1" ht="23.25" hidden="1" customHeight="1">
      <c r="A211" s="133"/>
      <c r="B211" s="414"/>
      <c r="C211" s="479" t="s">
        <v>92</v>
      </c>
      <c r="D211" s="479"/>
      <c r="E211" s="484"/>
      <c r="F211" s="135"/>
      <c r="G211" s="172">
        <f>G212+G231</f>
        <v>7</v>
      </c>
      <c r="H211" s="183"/>
      <c r="I211" s="188"/>
      <c r="J211" s="176"/>
      <c r="K211" s="176"/>
      <c r="L211" s="176"/>
      <c r="M211" s="8" t="s">
        <v>82</v>
      </c>
      <c r="N211" s="8" t="s">
        <v>82</v>
      </c>
      <c r="O211" s="9">
        <f>O212+O231</f>
        <v>9</v>
      </c>
      <c r="P211" s="9">
        <f>P212+P231</f>
        <v>1</v>
      </c>
      <c r="Q211" s="172" t="s">
        <v>142</v>
      </c>
      <c r="R211" s="9"/>
      <c r="S211" s="9"/>
      <c r="T211" s="9"/>
      <c r="U211" s="9"/>
      <c r="V211" s="9"/>
      <c r="W211" s="9"/>
      <c r="X211" s="9"/>
      <c r="Y211" s="9"/>
      <c r="Z211" s="9"/>
      <c r="AA211" s="9"/>
      <c r="AB211" s="172"/>
      <c r="AC211" s="172"/>
      <c r="AD211" s="172"/>
      <c r="AE211" s="207"/>
      <c r="AF211" s="207"/>
      <c r="AG211" s="207"/>
      <c r="AH211" s="207"/>
      <c r="AI211" s="207"/>
      <c r="AJ211" s="207"/>
      <c r="AK211" s="207"/>
      <c r="AL211" s="207"/>
      <c r="AM211" s="207"/>
      <c r="AN211" s="207"/>
      <c r="AO211" s="207"/>
      <c r="AP211" s="207"/>
      <c r="AQ211" s="207"/>
      <c r="AR211" s="207"/>
      <c r="AS211" s="207"/>
      <c r="AT211" s="207"/>
      <c r="AU211" s="207"/>
      <c r="AV211" s="207"/>
      <c r="AW211" s="207"/>
      <c r="AX211" s="207"/>
      <c r="AY211" s="207"/>
      <c r="AZ211" s="207"/>
      <c r="BA211" s="207"/>
      <c r="BB211" s="207"/>
      <c r="BC211" s="209"/>
      <c r="BD211" s="210"/>
      <c r="BE211" s="209"/>
      <c r="BF211" s="210"/>
      <c r="BG211" s="209"/>
      <c r="BH211" s="210"/>
      <c r="BI211" s="209"/>
      <c r="BJ211" s="210"/>
      <c r="BK211" s="211"/>
      <c r="BL211" s="212"/>
      <c r="BM211" s="9"/>
      <c r="BN211" s="9"/>
      <c r="BO211" s="9"/>
      <c r="BP211" s="9"/>
      <c r="BQ211" s="9"/>
      <c r="BR211" s="9"/>
      <c r="BS211" s="9"/>
      <c r="BT211" s="9"/>
      <c r="BU211" s="9"/>
      <c r="BV211" s="9"/>
      <c r="BW211" s="9"/>
      <c r="BX211" s="9"/>
      <c r="BY211" s="9"/>
      <c r="BZ211" s="9"/>
      <c r="CA211" s="9"/>
      <c r="CB211" s="9"/>
      <c r="CC211" s="9"/>
      <c r="CD211" s="9"/>
      <c r="CE211" s="9"/>
      <c r="CF211" s="9"/>
      <c r="CG211" s="9"/>
      <c r="CH211" s="9"/>
      <c r="CI211" s="9"/>
      <c r="CJ211" s="9"/>
      <c r="CK211" s="9"/>
      <c r="CL211" s="9"/>
      <c r="CM211" s="9"/>
      <c r="CN211" s="9"/>
      <c r="CO211" s="9"/>
      <c r="CP211" s="9"/>
      <c r="CQ211" s="9"/>
      <c r="CR211" s="9"/>
      <c r="CS211" s="9"/>
      <c r="CT211" s="9"/>
      <c r="CU211" s="9"/>
      <c r="CV211" s="9"/>
      <c r="CW211" s="9"/>
      <c r="CX211" s="9"/>
      <c r="CY211" s="9"/>
      <c r="CZ211" s="9"/>
      <c r="DA211" s="9"/>
      <c r="DB211" s="9"/>
      <c r="DC211" s="9"/>
      <c r="DD211" s="9"/>
      <c r="DE211" s="9"/>
      <c r="DF211" s="9"/>
      <c r="DG211" s="9"/>
      <c r="DH211" s="9"/>
      <c r="DI211" s="9"/>
      <c r="DJ211" s="9"/>
      <c r="DK211" s="9"/>
      <c r="DL211" s="9"/>
      <c r="DM211" s="173"/>
    </row>
    <row r="212" spans="1:126" s="10" customFormat="1" ht="23.25" customHeight="1">
      <c r="A212" s="133"/>
      <c r="B212" s="414"/>
      <c r="C212" s="489" t="s">
        <v>74</v>
      </c>
      <c r="D212" s="489"/>
      <c r="E212" s="490"/>
      <c r="F212" s="136"/>
      <c r="G212" s="374">
        <f>COUNTIF(G213:G213,"x")</f>
        <v>0</v>
      </c>
      <c r="H212" s="190"/>
      <c r="I212" s="188"/>
      <c r="J212" s="364"/>
      <c r="K212" s="364"/>
      <c r="L212" s="364"/>
      <c r="M212" s="8" t="s">
        <v>82</v>
      </c>
      <c r="N212" s="8" t="s">
        <v>82</v>
      </c>
      <c r="O212" s="9">
        <f>COUNTIF(O213:O213,"x")</f>
        <v>1</v>
      </c>
      <c r="P212" s="9">
        <f>SUM(P213:P213)</f>
        <v>0</v>
      </c>
      <c r="Q212" s="172" t="s">
        <v>142</v>
      </c>
      <c r="R212" s="9"/>
      <c r="S212" s="172" t="s">
        <v>142</v>
      </c>
      <c r="T212" s="9"/>
      <c r="U212" s="9"/>
      <c r="V212" s="9"/>
      <c r="W212" s="9"/>
      <c r="X212" s="9"/>
      <c r="Y212" s="9"/>
      <c r="Z212" s="9"/>
      <c r="AA212" s="9"/>
      <c r="AB212" s="172"/>
      <c r="AC212" s="172"/>
      <c r="AD212" s="172"/>
      <c r="AE212" s="207"/>
      <c r="AF212" s="207"/>
      <c r="AG212" s="207"/>
      <c r="AH212" s="207"/>
      <c r="AI212" s="207"/>
      <c r="AJ212" s="207"/>
      <c r="AK212" s="207"/>
      <c r="AL212" s="207"/>
      <c r="AM212" s="207"/>
      <c r="AN212" s="207"/>
      <c r="AO212" s="207"/>
      <c r="AP212" s="207"/>
      <c r="AQ212" s="207"/>
      <c r="AR212" s="207"/>
      <c r="AS212" s="207"/>
      <c r="AT212" s="207"/>
      <c r="AU212" s="207"/>
      <c r="AV212" s="207"/>
      <c r="AW212" s="207"/>
      <c r="AX212" s="207"/>
      <c r="AY212" s="207"/>
      <c r="AZ212" s="207"/>
      <c r="BA212" s="207"/>
      <c r="BB212" s="207"/>
      <c r="BC212" s="209"/>
      <c r="BD212" s="210"/>
      <c r="BE212" s="209"/>
      <c r="BF212" s="210"/>
      <c r="BG212" s="209"/>
      <c r="BH212" s="210"/>
      <c r="BI212" s="209"/>
      <c r="BJ212" s="210"/>
      <c r="BK212" s="211"/>
      <c r="BL212" s="212"/>
      <c r="BM212" s="9"/>
      <c r="BN212" s="9"/>
      <c r="BO212" s="9"/>
      <c r="BP212" s="9"/>
      <c r="BQ212" s="9"/>
      <c r="BR212" s="9"/>
      <c r="BS212" s="9"/>
      <c r="BT212" s="9"/>
      <c r="BU212" s="9"/>
      <c r="BV212" s="9"/>
      <c r="BW212" s="9"/>
      <c r="BX212" s="9"/>
      <c r="BY212" s="9"/>
      <c r="BZ212" s="9"/>
      <c r="CA212" s="9"/>
      <c r="CB212" s="9"/>
      <c r="CC212" s="9"/>
      <c r="CD212" s="9"/>
      <c r="CE212" s="9"/>
      <c r="CF212" s="9"/>
      <c r="CG212" s="9"/>
      <c r="CH212" s="9"/>
      <c r="CI212" s="9"/>
      <c r="CJ212" s="9"/>
      <c r="CK212" s="9"/>
      <c r="CL212" s="9"/>
      <c r="CM212" s="9"/>
      <c r="CN212" s="9"/>
      <c r="CO212" s="9"/>
      <c r="CP212" s="9"/>
      <c r="CQ212" s="9"/>
      <c r="CR212" s="9"/>
      <c r="CS212" s="9"/>
      <c r="CT212" s="9"/>
      <c r="CU212" s="9"/>
      <c r="CV212" s="391"/>
      <c r="CW212" s="391"/>
      <c r="CX212" s="391"/>
      <c r="CY212" s="9"/>
      <c r="CZ212" s="9"/>
      <c r="DA212" s="9"/>
      <c r="DB212" s="9"/>
      <c r="DC212" s="9"/>
      <c r="DD212" s="9"/>
      <c r="DE212" s="9"/>
      <c r="DF212" s="9"/>
      <c r="DG212" s="9"/>
      <c r="DH212" s="9"/>
      <c r="DI212" s="9"/>
      <c r="DJ212" s="9"/>
      <c r="DK212" s="9"/>
      <c r="DL212" s="9"/>
      <c r="DM212" s="173"/>
    </row>
    <row r="213" spans="1:126" s="10" customFormat="1" ht="38.25" hidden="1" customHeight="1">
      <c r="A213" s="482">
        <v>230</v>
      </c>
      <c r="B213" s="414">
        <v>76</v>
      </c>
      <c r="C213" s="169" t="s">
        <v>29</v>
      </c>
      <c r="D213" s="169" t="s">
        <v>2</v>
      </c>
      <c r="E213" s="29" t="s">
        <v>6</v>
      </c>
      <c r="F213" s="29" t="s">
        <v>2</v>
      </c>
      <c r="G213" s="169"/>
      <c r="H213" s="169" t="s">
        <v>6</v>
      </c>
      <c r="I213" s="169" t="s">
        <v>1161</v>
      </c>
      <c r="J213" s="176"/>
      <c r="K213" s="176" t="s">
        <v>128</v>
      </c>
      <c r="L213" s="176" t="s">
        <v>115</v>
      </c>
      <c r="M213" s="5" t="s">
        <v>80</v>
      </c>
      <c r="N213" s="4" t="s">
        <v>83</v>
      </c>
      <c r="O213" s="460" t="s">
        <v>28</v>
      </c>
      <c r="P213" s="458"/>
      <c r="Q213" s="176" t="s">
        <v>28</v>
      </c>
      <c r="R213" s="6"/>
      <c r="S213" s="6"/>
      <c r="T213" s="6"/>
      <c r="U213" s="6"/>
      <c r="V213" s="6"/>
      <c r="W213" s="6"/>
      <c r="X213" s="6"/>
      <c r="Y213" s="60"/>
      <c r="Z213" s="60"/>
      <c r="AA213" s="6"/>
      <c r="AB213" s="181"/>
      <c r="AC213" s="181"/>
      <c r="AD213" s="181"/>
      <c r="AE213" s="207">
        <v>2</v>
      </c>
      <c r="AF213" s="207">
        <v>2</v>
      </c>
      <c r="AG213" s="207">
        <v>1</v>
      </c>
      <c r="AH213" s="207">
        <v>1</v>
      </c>
      <c r="AI213" s="207">
        <v>2</v>
      </c>
      <c r="AJ213" s="207">
        <v>2</v>
      </c>
      <c r="AK213" s="207">
        <v>1</v>
      </c>
      <c r="AL213" s="207">
        <v>2</v>
      </c>
      <c r="AM213" s="207">
        <v>2</v>
      </c>
      <c r="AN213" s="207">
        <v>1</v>
      </c>
      <c r="AO213" s="207">
        <v>2</v>
      </c>
      <c r="AP213" s="207">
        <v>2</v>
      </c>
      <c r="AQ213" s="207">
        <v>2</v>
      </c>
      <c r="AR213" s="207">
        <v>2</v>
      </c>
      <c r="AS213" s="207">
        <v>2</v>
      </c>
      <c r="AT213" s="207">
        <v>2</v>
      </c>
      <c r="AU213" s="207">
        <v>2</v>
      </c>
      <c r="AV213" s="207">
        <v>1</v>
      </c>
      <c r="AW213" s="207">
        <v>1</v>
      </c>
      <c r="AX213" s="207">
        <v>2</v>
      </c>
      <c r="AY213" s="207">
        <v>2</v>
      </c>
      <c r="AZ213" s="207">
        <v>2</v>
      </c>
      <c r="BA213" s="207">
        <v>2</v>
      </c>
      <c r="BB213" s="207">
        <v>2</v>
      </c>
      <c r="BC213" s="209">
        <f t="shared" ref="BC213" si="309">COUNTIF(AE213:BB213,"2")</f>
        <v>18</v>
      </c>
      <c r="BD213" s="210">
        <f t="shared" ref="BD213" si="310">BC213/(BC213+BE213+BG213+BI213)</f>
        <v>0.75</v>
      </c>
      <c r="BE213" s="209">
        <f t="shared" ref="BE213" si="311">COUNTIF(AE213:BB213,"1")</f>
        <v>6</v>
      </c>
      <c r="BF213" s="210">
        <f t="shared" ref="BF213" si="312">BE213/(BC213+BE213+BG213+BI213)</f>
        <v>0.25</v>
      </c>
      <c r="BG213" s="209">
        <f t="shared" ref="BG213" si="313">COUNTIF(AE213:BB213,"0")</f>
        <v>0</v>
      </c>
      <c r="BH213" s="210">
        <f t="shared" ref="BH213" si="314">BG213/(BC213+BE213+BG213+BI213)</f>
        <v>0</v>
      </c>
      <c r="BI213" s="209">
        <f t="shared" ref="BI213" si="315">COUNTIF(AE213:BB213,"KĐG")</f>
        <v>0</v>
      </c>
      <c r="BJ213" s="210">
        <f t="shared" ref="BJ213" si="316">BI213/(BC213+BE213+BG213+BI213)</f>
        <v>0</v>
      </c>
      <c r="BK213" s="211">
        <f t="shared" ref="BK213" si="317">(((BC213*2)+(BE213*1)+(BG213*0)))/(BC213+BE213+BG213)</f>
        <v>1.75</v>
      </c>
      <c r="BL213" s="212" t="str">
        <f t="shared" ref="BL213" si="318">IF(BJ213&gt;=50%,"KĐG",IF(BK213&gt;=1.6,"ĐMT",IF(BK213&gt;=1,"CCG","CĐ")))</f>
        <v>ĐMT</v>
      </c>
      <c r="BM213" s="33"/>
      <c r="BN213" s="33"/>
      <c r="BO213" s="33"/>
      <c r="BP213" s="33"/>
      <c r="BQ213" s="33"/>
      <c r="BR213" s="33"/>
      <c r="BS213" s="33"/>
      <c r="BT213" s="33"/>
      <c r="BU213" s="33"/>
      <c r="BV213" s="33"/>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313"/>
      <c r="CU213" s="313"/>
      <c r="CV213" s="313"/>
      <c r="CW213" s="313"/>
      <c r="CX213" s="313"/>
      <c r="CY213" s="313"/>
      <c r="CZ213" s="313"/>
      <c r="DA213" s="313"/>
      <c r="DB213" s="424"/>
      <c r="DC213" s="424"/>
      <c r="DD213" s="424"/>
      <c r="DE213" s="313"/>
      <c r="DF213" s="313"/>
      <c r="DG213" s="313"/>
      <c r="DH213" s="313"/>
      <c r="DI213" s="313"/>
      <c r="DJ213" s="6"/>
      <c r="DK213" s="6"/>
      <c r="DL213" s="121">
        <f t="shared" ref="DL213:DL230" si="319">COUNTIF(Q213:AA213,"x")</f>
        <v>1</v>
      </c>
      <c r="DM213" s="174"/>
    </row>
    <row r="214" spans="1:126" s="249" customFormat="1" ht="38.25" hidden="1" customHeight="1">
      <c r="A214" s="493"/>
      <c r="B214" s="414">
        <v>76</v>
      </c>
      <c r="C214" s="169" t="s">
        <v>29</v>
      </c>
      <c r="D214" s="169" t="s">
        <v>2</v>
      </c>
      <c r="E214" s="29" t="s">
        <v>6</v>
      </c>
      <c r="F214" s="29" t="s">
        <v>2</v>
      </c>
      <c r="G214" s="169"/>
      <c r="H214" s="169" t="s">
        <v>6</v>
      </c>
      <c r="I214" s="169" t="s">
        <v>1279</v>
      </c>
      <c r="J214" s="256"/>
      <c r="K214" s="256" t="s">
        <v>128</v>
      </c>
      <c r="L214" s="256" t="s">
        <v>115</v>
      </c>
      <c r="M214" s="126" t="s">
        <v>80</v>
      </c>
      <c r="N214" s="123" t="s">
        <v>83</v>
      </c>
      <c r="O214" s="461"/>
      <c r="P214" s="465"/>
      <c r="Q214" s="63"/>
      <c r="R214" s="256" t="s">
        <v>28</v>
      </c>
      <c r="S214" s="63"/>
      <c r="T214" s="63"/>
      <c r="U214" s="63"/>
      <c r="V214" s="63"/>
      <c r="W214" s="63"/>
      <c r="X214" s="63"/>
      <c r="Y214" s="63"/>
      <c r="Z214" s="63"/>
      <c r="AA214" s="6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181"/>
      <c r="BN214" s="181"/>
      <c r="BO214" s="181"/>
      <c r="BP214" s="181" t="s">
        <v>666</v>
      </c>
      <c r="BQ214" s="320">
        <v>2</v>
      </c>
      <c r="BR214" s="320">
        <v>2</v>
      </c>
      <c r="BS214" s="320">
        <v>1</v>
      </c>
      <c r="BT214" s="320">
        <v>1</v>
      </c>
      <c r="BU214" s="320">
        <v>2</v>
      </c>
      <c r="BV214" s="320">
        <v>2</v>
      </c>
      <c r="BW214" s="320">
        <v>1</v>
      </c>
      <c r="BX214" s="320">
        <v>2</v>
      </c>
      <c r="BY214" s="320">
        <v>2</v>
      </c>
      <c r="BZ214" s="320">
        <v>2</v>
      </c>
      <c r="CA214" s="320">
        <v>1</v>
      </c>
      <c r="CB214" s="320">
        <v>2</v>
      </c>
      <c r="CC214" s="320">
        <v>2</v>
      </c>
      <c r="CD214" s="320">
        <v>2</v>
      </c>
      <c r="CE214" s="320">
        <v>1</v>
      </c>
      <c r="CF214" s="320">
        <v>2</v>
      </c>
      <c r="CG214" s="320">
        <v>2</v>
      </c>
      <c r="CH214" s="320">
        <v>1</v>
      </c>
      <c r="CI214" s="320">
        <v>2</v>
      </c>
      <c r="CJ214" s="320">
        <v>2</v>
      </c>
      <c r="CK214" s="320">
        <v>1</v>
      </c>
      <c r="CL214" s="348">
        <f>COUNTIF(BQ214:CK214,"2")</f>
        <v>14</v>
      </c>
      <c r="CM214" s="349">
        <f t="shared" ref="CM214" si="320">CL214/(CL214+CN214+CP214+CR214)</f>
        <v>0.66666666666666663</v>
      </c>
      <c r="CN214" s="348">
        <f>COUNTIF(BQ214:CK214,"1")</f>
        <v>7</v>
      </c>
      <c r="CO214" s="349">
        <f t="shared" ref="CO214" si="321">CN214/(CL214+CN214+CP214+CR214)</f>
        <v>0.33333333333333331</v>
      </c>
      <c r="CP214" s="348">
        <f>COUNTIF(BQ214:CK214,"0")</f>
        <v>0</v>
      </c>
      <c r="CQ214" s="349">
        <f t="shared" ref="CQ214" si="322">CP214/(CL214+CN214+CP214+CR214)</f>
        <v>0</v>
      </c>
      <c r="CR214" s="348">
        <f>COUNTIF(BQ214:CK214,"KĐG")</f>
        <v>0</v>
      </c>
      <c r="CS214" s="349">
        <f t="shared" ref="CS214" si="323">CR214/(CL214+CN214+CP214+CR214)</f>
        <v>0</v>
      </c>
      <c r="CT214" s="350">
        <f t="shared" ref="CT214" si="324">(((CL214*2)+(CN214*1)+(CP214*0)))/(CL214+CN214+CP214)</f>
        <v>1.6666666666666667</v>
      </c>
      <c r="CU214" s="351" t="str">
        <f t="shared" ref="CU214" si="325">IF(CS214&gt;=50%,"KĐG",IF(CT214&gt;=1.6,"ĐMT",IF(CT214&gt;=1,"CCG","CĐ")))</f>
        <v>ĐMT</v>
      </c>
      <c r="CV214" s="313"/>
      <c r="CW214" s="313"/>
      <c r="CX214" s="313"/>
      <c r="CY214" s="313"/>
      <c r="CZ214" s="313"/>
      <c r="DA214" s="313"/>
      <c r="DB214" s="424"/>
      <c r="DC214" s="424"/>
      <c r="DD214" s="424"/>
      <c r="DE214" s="313"/>
      <c r="DF214" s="313"/>
      <c r="DG214" s="313"/>
      <c r="DH214" s="313"/>
      <c r="DI214" s="313"/>
      <c r="DJ214" s="63"/>
      <c r="DK214" s="63"/>
      <c r="DL214" s="121">
        <f t="shared" si="319"/>
        <v>1</v>
      </c>
      <c r="DM214" s="174"/>
      <c r="DN214" s="309"/>
      <c r="DO214" s="309"/>
      <c r="DP214" s="309"/>
      <c r="DQ214" s="309"/>
      <c r="DR214" s="309"/>
      <c r="DS214" s="309"/>
      <c r="DT214" s="309"/>
      <c r="DU214" s="309"/>
      <c r="DV214" s="309"/>
    </row>
    <row r="215" spans="1:126" s="68" customFormat="1" ht="78.75" hidden="1" customHeight="1">
      <c r="A215" s="493"/>
      <c r="B215" s="414">
        <v>76</v>
      </c>
      <c r="C215" s="29" t="s">
        <v>29</v>
      </c>
      <c r="D215" s="29" t="s">
        <v>2</v>
      </c>
      <c r="E215" s="29" t="s">
        <v>6</v>
      </c>
      <c r="F215" s="29" t="s">
        <v>2</v>
      </c>
      <c r="G215" s="29"/>
      <c r="H215" s="29" t="s">
        <v>6</v>
      </c>
      <c r="I215" s="29" t="s">
        <v>718</v>
      </c>
      <c r="J215" s="63"/>
      <c r="K215" s="125" t="s">
        <v>128</v>
      </c>
      <c r="L215" s="125" t="s">
        <v>115</v>
      </c>
      <c r="M215" s="126" t="s">
        <v>80</v>
      </c>
      <c r="N215" s="123" t="s">
        <v>83</v>
      </c>
      <c r="O215" s="461"/>
      <c r="P215" s="465"/>
      <c r="Q215" s="63"/>
      <c r="R215" s="63"/>
      <c r="S215" s="63"/>
      <c r="T215" s="63" t="s">
        <v>28</v>
      </c>
      <c r="U215" s="63"/>
      <c r="V215" s="63"/>
      <c r="W215" s="63"/>
      <c r="X215" s="63"/>
      <c r="Y215" s="63"/>
      <c r="Z215" s="63"/>
      <c r="AA215" s="6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c r="BW215" s="63"/>
      <c r="BX215" s="63"/>
      <c r="BY215" s="63"/>
      <c r="BZ215" s="63"/>
      <c r="CA215" s="63"/>
      <c r="CB215" s="63"/>
      <c r="CC215" s="63"/>
      <c r="CD215" s="63"/>
      <c r="CE215" s="63"/>
      <c r="CF215" s="63"/>
      <c r="CG215" s="63"/>
      <c r="CH215" s="63"/>
      <c r="CI215" s="63"/>
      <c r="CJ215" s="63"/>
      <c r="CK215" s="63"/>
      <c r="CL215" s="63"/>
      <c r="CM215" s="63"/>
      <c r="CN215" s="63"/>
      <c r="CO215" s="63"/>
      <c r="CP215" s="63"/>
      <c r="CQ215" s="63"/>
      <c r="CR215" s="63"/>
      <c r="CS215" s="63"/>
      <c r="CT215" s="313"/>
      <c r="CU215" s="313"/>
      <c r="CV215" s="313"/>
      <c r="CW215" s="313"/>
      <c r="CX215" s="313"/>
      <c r="CY215" s="313"/>
      <c r="CZ215" s="313"/>
      <c r="DA215" s="313"/>
      <c r="DB215" s="424"/>
      <c r="DC215" s="424"/>
      <c r="DD215" s="424"/>
      <c r="DE215" s="313"/>
      <c r="DF215" s="313"/>
      <c r="DG215" s="313"/>
      <c r="DH215" s="313"/>
      <c r="DI215" s="313"/>
      <c r="DJ215" s="63"/>
      <c r="DK215" s="63"/>
      <c r="DL215" s="121">
        <f t="shared" si="319"/>
        <v>1</v>
      </c>
      <c r="DM215" s="41"/>
    </row>
    <row r="216" spans="1:126" s="68" customFormat="1" ht="102" hidden="1" customHeight="1">
      <c r="A216" s="493"/>
      <c r="B216" s="414">
        <v>76</v>
      </c>
      <c r="C216" s="29" t="s">
        <v>29</v>
      </c>
      <c r="D216" s="29" t="s">
        <v>2</v>
      </c>
      <c r="E216" s="29" t="s">
        <v>6</v>
      </c>
      <c r="F216" s="29" t="s">
        <v>2</v>
      </c>
      <c r="G216" s="29"/>
      <c r="H216" s="29" t="s">
        <v>6</v>
      </c>
      <c r="I216" s="29" t="s">
        <v>716</v>
      </c>
      <c r="J216" s="63"/>
      <c r="K216" s="125" t="s">
        <v>128</v>
      </c>
      <c r="L216" s="125" t="s">
        <v>115</v>
      </c>
      <c r="M216" s="126" t="s">
        <v>80</v>
      </c>
      <c r="N216" s="123" t="s">
        <v>83</v>
      </c>
      <c r="O216" s="461"/>
      <c r="P216" s="465"/>
      <c r="Q216" s="63"/>
      <c r="R216" s="63"/>
      <c r="S216" s="63"/>
      <c r="T216" s="63"/>
      <c r="U216" s="63"/>
      <c r="V216" s="63"/>
      <c r="W216" s="63" t="s">
        <v>28</v>
      </c>
      <c r="X216" s="63"/>
      <c r="Y216" s="63"/>
      <c r="Z216" s="63"/>
      <c r="AA216" s="6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63"/>
      <c r="BX216" s="63"/>
      <c r="BY216" s="63"/>
      <c r="BZ216" s="63"/>
      <c r="CA216" s="63"/>
      <c r="CB216" s="63"/>
      <c r="CC216" s="63"/>
      <c r="CD216" s="63"/>
      <c r="CE216" s="63"/>
      <c r="CF216" s="63"/>
      <c r="CG216" s="63"/>
      <c r="CH216" s="63"/>
      <c r="CI216" s="63"/>
      <c r="CJ216" s="63"/>
      <c r="CK216" s="63"/>
      <c r="CL216" s="63"/>
      <c r="CM216" s="63"/>
      <c r="CN216" s="63"/>
      <c r="CO216" s="63"/>
      <c r="CP216" s="63"/>
      <c r="CQ216" s="63"/>
      <c r="CR216" s="63"/>
      <c r="CS216" s="63"/>
      <c r="CT216" s="313"/>
      <c r="CU216" s="313"/>
      <c r="CV216" s="313"/>
      <c r="CW216" s="313"/>
      <c r="CX216" s="313"/>
      <c r="CY216" s="313"/>
      <c r="CZ216" s="313"/>
      <c r="DA216" s="313"/>
      <c r="DB216" s="424"/>
      <c r="DC216" s="424"/>
      <c r="DD216" s="424"/>
      <c r="DE216" s="313"/>
      <c r="DF216" s="313"/>
      <c r="DG216" s="313"/>
      <c r="DH216" s="313"/>
      <c r="DI216" s="313"/>
      <c r="DJ216" s="63"/>
      <c r="DK216" s="63"/>
      <c r="DL216" s="121">
        <f t="shared" si="319"/>
        <v>1</v>
      </c>
      <c r="DM216" s="41"/>
    </row>
    <row r="217" spans="1:126" s="71" customFormat="1" ht="102" hidden="1" customHeight="1">
      <c r="A217" s="493"/>
      <c r="B217" s="414">
        <v>76</v>
      </c>
      <c r="C217" s="29" t="s">
        <v>29</v>
      </c>
      <c r="D217" s="29" t="s">
        <v>2</v>
      </c>
      <c r="E217" s="29" t="s">
        <v>6</v>
      </c>
      <c r="F217" s="29" t="s">
        <v>2</v>
      </c>
      <c r="G217" s="29"/>
      <c r="H217" s="29" t="s">
        <v>6</v>
      </c>
      <c r="I217" s="29" t="s">
        <v>721</v>
      </c>
      <c r="J217" s="72"/>
      <c r="K217" s="125" t="s">
        <v>128</v>
      </c>
      <c r="L217" s="125" t="s">
        <v>115</v>
      </c>
      <c r="M217" s="126" t="s">
        <v>80</v>
      </c>
      <c r="N217" s="123" t="s">
        <v>83</v>
      </c>
      <c r="O217" s="461"/>
      <c r="P217" s="465"/>
      <c r="Q217" s="72"/>
      <c r="R217" s="72"/>
      <c r="S217" s="72"/>
      <c r="T217" s="72"/>
      <c r="U217" s="72"/>
      <c r="V217" s="72"/>
      <c r="W217" s="72"/>
      <c r="X217" s="72" t="s">
        <v>28</v>
      </c>
      <c r="Y217" s="72"/>
      <c r="Z217" s="72"/>
      <c r="AA217" s="72"/>
      <c r="AB217" s="33"/>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c r="BW217" s="72"/>
      <c r="BX217" s="72"/>
      <c r="BY217" s="72"/>
      <c r="BZ217" s="72"/>
      <c r="CA217" s="72"/>
      <c r="CB217" s="72"/>
      <c r="CC217" s="72"/>
      <c r="CD217" s="72"/>
      <c r="CE217" s="72"/>
      <c r="CF217" s="72"/>
      <c r="CG217" s="72"/>
      <c r="CH217" s="72"/>
      <c r="CI217" s="72"/>
      <c r="CJ217" s="72"/>
      <c r="CK217" s="72"/>
      <c r="CL217" s="72"/>
      <c r="CM217" s="72"/>
      <c r="CN217" s="72"/>
      <c r="CO217" s="72"/>
      <c r="CP217" s="72"/>
      <c r="CQ217" s="72"/>
      <c r="CR217" s="72"/>
      <c r="CS217" s="72"/>
      <c r="CT217" s="313"/>
      <c r="CU217" s="313"/>
      <c r="CV217" s="313"/>
      <c r="CW217" s="313"/>
      <c r="CX217" s="313"/>
      <c r="CY217" s="313"/>
      <c r="CZ217" s="313"/>
      <c r="DA217" s="313"/>
      <c r="DB217" s="424"/>
      <c r="DC217" s="424"/>
      <c r="DD217" s="424"/>
      <c r="DE217" s="313"/>
      <c r="DF217" s="313"/>
      <c r="DG217" s="313"/>
      <c r="DH217" s="313"/>
      <c r="DI217" s="313"/>
      <c r="DJ217" s="72"/>
      <c r="DK217" s="72"/>
      <c r="DL217" s="121">
        <f t="shared" si="319"/>
        <v>1</v>
      </c>
      <c r="DM217" s="41"/>
    </row>
    <row r="218" spans="1:126" s="71" customFormat="1" ht="102" hidden="1" customHeight="1">
      <c r="A218" s="493"/>
      <c r="B218" s="414">
        <v>76</v>
      </c>
      <c r="C218" s="29" t="s">
        <v>29</v>
      </c>
      <c r="D218" s="29" t="s">
        <v>2</v>
      </c>
      <c r="E218" s="29" t="s">
        <v>6</v>
      </c>
      <c r="F218" s="29" t="s">
        <v>2</v>
      </c>
      <c r="G218" s="29"/>
      <c r="H218" s="29" t="s">
        <v>6</v>
      </c>
      <c r="I218" s="29" t="s">
        <v>726</v>
      </c>
      <c r="J218" s="72"/>
      <c r="K218" s="125" t="s">
        <v>128</v>
      </c>
      <c r="L218" s="125" t="s">
        <v>115</v>
      </c>
      <c r="M218" s="126" t="s">
        <v>80</v>
      </c>
      <c r="N218" s="123" t="s">
        <v>83</v>
      </c>
      <c r="O218" s="461"/>
      <c r="P218" s="465"/>
      <c r="Q218" s="72"/>
      <c r="R218" s="72"/>
      <c r="S218" s="72"/>
      <c r="T218" s="72"/>
      <c r="U218" s="72"/>
      <c r="V218" s="72"/>
      <c r="W218" s="72"/>
      <c r="X218" s="72"/>
      <c r="Y218" s="72"/>
      <c r="Z218" s="72" t="s">
        <v>28</v>
      </c>
      <c r="AA218" s="72"/>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33"/>
      <c r="BN218" s="33"/>
      <c r="BO218" s="33"/>
      <c r="BP218" s="33"/>
      <c r="BQ218" s="33"/>
      <c r="BR218" s="33"/>
      <c r="BS218" s="33"/>
      <c r="BT218" s="33"/>
      <c r="BU218" s="33"/>
      <c r="BV218" s="33"/>
      <c r="BW218" s="72"/>
      <c r="BX218" s="72"/>
      <c r="BY218" s="72"/>
      <c r="BZ218" s="72"/>
      <c r="CA218" s="72"/>
      <c r="CB218" s="72"/>
      <c r="CC218" s="72"/>
      <c r="CD218" s="72"/>
      <c r="CE218" s="72"/>
      <c r="CF218" s="72"/>
      <c r="CG218" s="72"/>
      <c r="CH218" s="72"/>
      <c r="CI218" s="72"/>
      <c r="CJ218" s="72"/>
      <c r="CK218" s="72"/>
      <c r="CL218" s="72"/>
      <c r="CM218" s="72"/>
      <c r="CN218" s="72"/>
      <c r="CO218" s="72"/>
      <c r="CP218" s="72"/>
      <c r="CQ218" s="72"/>
      <c r="CR218" s="72"/>
      <c r="CS218" s="72"/>
      <c r="CT218" s="313"/>
      <c r="CU218" s="313"/>
      <c r="CV218" s="313"/>
      <c r="CW218" s="313"/>
      <c r="CX218" s="313"/>
      <c r="CY218" s="313"/>
      <c r="CZ218" s="313"/>
      <c r="DA218" s="313"/>
      <c r="DB218" s="424"/>
      <c r="DC218" s="424"/>
      <c r="DD218" s="424"/>
      <c r="DE218" s="313"/>
      <c r="DF218" s="313"/>
      <c r="DG218" s="313"/>
      <c r="DH218" s="313"/>
      <c r="DI218" s="313"/>
      <c r="DJ218" s="72"/>
      <c r="DK218" s="72"/>
      <c r="DL218" s="121">
        <f t="shared" si="319"/>
        <v>1</v>
      </c>
      <c r="DM218" s="41"/>
    </row>
    <row r="219" spans="1:126" s="10" customFormat="1" ht="141.75" hidden="1" customHeight="1">
      <c r="A219" s="493"/>
      <c r="B219" s="414">
        <v>76</v>
      </c>
      <c r="C219" s="169" t="s">
        <v>29</v>
      </c>
      <c r="D219" s="170" t="s">
        <v>2</v>
      </c>
      <c r="E219" s="29" t="s">
        <v>6</v>
      </c>
      <c r="F219" s="154" t="s">
        <v>2</v>
      </c>
      <c r="G219" s="170"/>
      <c r="H219" s="184" t="s">
        <v>6</v>
      </c>
      <c r="I219" s="169" t="s">
        <v>1179</v>
      </c>
      <c r="J219" s="176"/>
      <c r="K219" s="176" t="s">
        <v>128</v>
      </c>
      <c r="L219" s="176" t="s">
        <v>114</v>
      </c>
      <c r="M219" s="126" t="s">
        <v>80</v>
      </c>
      <c r="N219" s="123" t="s">
        <v>83</v>
      </c>
      <c r="O219" s="461"/>
      <c r="P219" s="465"/>
      <c r="Q219" s="176" t="s">
        <v>28</v>
      </c>
      <c r="R219" s="63"/>
      <c r="S219" s="63"/>
      <c r="T219" s="63"/>
      <c r="U219" s="63"/>
      <c r="V219" s="63"/>
      <c r="W219" s="63"/>
      <c r="X219" s="63"/>
      <c r="Y219" s="63"/>
      <c r="Z219" s="63"/>
      <c r="AA219" s="63"/>
      <c r="AB219" s="181" t="s">
        <v>660</v>
      </c>
      <c r="AC219" s="181" t="s">
        <v>660</v>
      </c>
      <c r="AD219" s="181" t="s">
        <v>660</v>
      </c>
      <c r="AE219" s="207"/>
      <c r="AF219" s="207"/>
      <c r="AG219" s="207"/>
      <c r="AH219" s="207"/>
      <c r="AI219" s="207"/>
      <c r="AJ219" s="207"/>
      <c r="AK219" s="207"/>
      <c r="AL219" s="207"/>
      <c r="AM219" s="207"/>
      <c r="AN219" s="207"/>
      <c r="AO219" s="207"/>
      <c r="AP219" s="207"/>
      <c r="AQ219" s="207"/>
      <c r="AR219" s="207"/>
      <c r="AS219" s="207"/>
      <c r="AT219" s="207"/>
      <c r="AU219" s="207"/>
      <c r="AV219" s="207"/>
      <c r="AW219" s="207"/>
      <c r="AX219" s="207"/>
      <c r="AY219" s="207"/>
      <c r="AZ219" s="207"/>
      <c r="BA219" s="207"/>
      <c r="BB219" s="207"/>
      <c r="BC219" s="209"/>
      <c r="BD219" s="210"/>
      <c r="BE219" s="209"/>
      <c r="BF219" s="210"/>
      <c r="BG219" s="209"/>
      <c r="BH219" s="210"/>
      <c r="BI219" s="209"/>
      <c r="BJ219" s="210"/>
      <c r="BK219" s="211"/>
      <c r="BL219" s="212"/>
      <c r="BM219" s="33"/>
      <c r="BN219" s="33"/>
      <c r="BO219" s="33"/>
      <c r="BP219" s="33"/>
      <c r="BQ219" s="33"/>
      <c r="BR219" s="33"/>
      <c r="BS219" s="33"/>
      <c r="BT219" s="33"/>
      <c r="BU219" s="33"/>
      <c r="BV219" s="33"/>
      <c r="BW219" s="63"/>
      <c r="BX219" s="63"/>
      <c r="BY219" s="63"/>
      <c r="BZ219" s="63"/>
      <c r="CA219" s="63"/>
      <c r="CB219" s="63"/>
      <c r="CC219" s="63"/>
      <c r="CD219" s="63"/>
      <c r="CE219" s="63"/>
      <c r="CF219" s="63"/>
      <c r="CG219" s="63"/>
      <c r="CH219" s="63"/>
      <c r="CI219" s="63"/>
      <c r="CJ219" s="63"/>
      <c r="CK219" s="63"/>
      <c r="CL219" s="63"/>
      <c r="CM219" s="63"/>
      <c r="CN219" s="63"/>
      <c r="CO219" s="63"/>
      <c r="CP219" s="63"/>
      <c r="CQ219" s="63"/>
      <c r="CR219" s="63"/>
      <c r="CS219" s="63"/>
      <c r="CT219" s="313"/>
      <c r="CU219" s="313"/>
      <c r="CV219" s="313"/>
      <c r="CW219" s="313"/>
      <c r="CX219" s="313"/>
      <c r="CY219" s="313"/>
      <c r="CZ219" s="313"/>
      <c r="DA219" s="313"/>
      <c r="DB219" s="424"/>
      <c r="DC219" s="424"/>
      <c r="DD219" s="424"/>
      <c r="DE219" s="313"/>
      <c r="DF219" s="313"/>
      <c r="DG219" s="313"/>
      <c r="DH219" s="313"/>
      <c r="DI219" s="313"/>
      <c r="DJ219" s="63"/>
      <c r="DK219" s="63"/>
      <c r="DL219" s="121">
        <f t="shared" si="319"/>
        <v>1</v>
      </c>
      <c r="DM219" s="174"/>
    </row>
    <row r="220" spans="1:126" s="231" customFormat="1" ht="99.75" hidden="1" customHeight="1">
      <c r="A220" s="493"/>
      <c r="B220" s="414">
        <v>76</v>
      </c>
      <c r="C220" s="169" t="s">
        <v>29</v>
      </c>
      <c r="D220" s="170" t="s">
        <v>2</v>
      </c>
      <c r="E220" s="29" t="s">
        <v>6</v>
      </c>
      <c r="F220" s="65" t="s">
        <v>2</v>
      </c>
      <c r="G220" s="170"/>
      <c r="H220" s="184" t="s">
        <v>6</v>
      </c>
      <c r="I220" s="169" t="s">
        <v>715</v>
      </c>
      <c r="J220" s="256"/>
      <c r="K220" s="256" t="s">
        <v>128</v>
      </c>
      <c r="L220" s="256" t="s">
        <v>114</v>
      </c>
      <c r="M220" s="126" t="s">
        <v>80</v>
      </c>
      <c r="N220" s="123" t="s">
        <v>83</v>
      </c>
      <c r="O220" s="461"/>
      <c r="P220" s="465"/>
      <c r="Q220" s="63"/>
      <c r="R220" s="256" t="s">
        <v>28</v>
      </c>
      <c r="S220" s="63"/>
      <c r="T220" s="63"/>
      <c r="U220" s="63"/>
      <c r="V220" s="63"/>
      <c r="W220" s="63"/>
      <c r="X220" s="63"/>
      <c r="Y220" s="63"/>
      <c r="Z220" s="63"/>
      <c r="AA220" s="63"/>
      <c r="AB220" s="33"/>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181" t="s">
        <v>660</v>
      </c>
      <c r="BN220" s="181" t="s">
        <v>660</v>
      </c>
      <c r="BO220" s="181"/>
      <c r="BP220" s="181" t="s">
        <v>660</v>
      </c>
      <c r="BQ220" s="33"/>
      <c r="BR220" s="33"/>
      <c r="BS220" s="33"/>
      <c r="BT220" s="33"/>
      <c r="BU220" s="33"/>
      <c r="BV220" s="33"/>
      <c r="BW220" s="321"/>
      <c r="BX220" s="321"/>
      <c r="BY220" s="321"/>
      <c r="BZ220" s="321"/>
      <c r="CA220" s="321"/>
      <c r="CB220" s="321"/>
      <c r="CC220" s="321"/>
      <c r="CD220" s="321"/>
      <c r="CE220" s="321"/>
      <c r="CF220" s="321"/>
      <c r="CG220" s="321"/>
      <c r="CH220" s="321"/>
      <c r="CI220" s="321"/>
      <c r="CJ220" s="321"/>
      <c r="CK220" s="321"/>
      <c r="CL220" s="321"/>
      <c r="CM220" s="321"/>
      <c r="CN220" s="321"/>
      <c r="CO220" s="321"/>
      <c r="CP220" s="321"/>
      <c r="CQ220" s="321"/>
      <c r="CR220" s="321"/>
      <c r="CS220" s="321"/>
      <c r="CT220" s="321"/>
      <c r="CU220" s="321"/>
      <c r="CV220" s="313"/>
      <c r="CW220" s="313"/>
      <c r="CX220" s="313"/>
      <c r="CY220" s="313"/>
      <c r="CZ220" s="313"/>
      <c r="DA220" s="313"/>
      <c r="DB220" s="424"/>
      <c r="DC220" s="424"/>
      <c r="DD220" s="424"/>
      <c r="DE220" s="313"/>
      <c r="DF220" s="313"/>
      <c r="DG220" s="313"/>
      <c r="DH220" s="313"/>
      <c r="DI220" s="313"/>
      <c r="DJ220" s="63"/>
      <c r="DK220" s="63"/>
      <c r="DL220" s="121">
        <f t="shared" si="319"/>
        <v>1</v>
      </c>
      <c r="DM220" s="174"/>
    </row>
    <row r="221" spans="1:126" s="68" customFormat="1" ht="79.5" hidden="1" customHeight="1">
      <c r="A221" s="493"/>
      <c r="B221" s="414">
        <v>76</v>
      </c>
      <c r="C221" s="29" t="s">
        <v>29</v>
      </c>
      <c r="D221" s="65" t="s">
        <v>2</v>
      </c>
      <c r="E221" s="29" t="s">
        <v>6</v>
      </c>
      <c r="F221" s="65" t="s">
        <v>2</v>
      </c>
      <c r="G221" s="65"/>
      <c r="H221" s="64" t="s">
        <v>6</v>
      </c>
      <c r="I221" s="29" t="s">
        <v>720</v>
      </c>
      <c r="J221" s="63"/>
      <c r="K221" s="125" t="s">
        <v>128</v>
      </c>
      <c r="L221" s="125" t="s">
        <v>114</v>
      </c>
      <c r="M221" s="126" t="s">
        <v>80</v>
      </c>
      <c r="N221" s="123" t="s">
        <v>83</v>
      </c>
      <c r="O221" s="461"/>
      <c r="P221" s="465"/>
      <c r="Q221" s="63"/>
      <c r="R221" s="63"/>
      <c r="S221" s="63"/>
      <c r="T221" s="63" t="s">
        <v>28</v>
      </c>
      <c r="U221" s="63"/>
      <c r="V221" s="63"/>
      <c r="W221" s="63"/>
      <c r="X221" s="63"/>
      <c r="Y221" s="63"/>
      <c r="Z221" s="63"/>
      <c r="AA221" s="6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c r="BW221" s="63"/>
      <c r="BX221" s="63"/>
      <c r="BY221" s="63"/>
      <c r="BZ221" s="63"/>
      <c r="CA221" s="63"/>
      <c r="CB221" s="63"/>
      <c r="CC221" s="63"/>
      <c r="CD221" s="63"/>
      <c r="CE221" s="63"/>
      <c r="CF221" s="63"/>
      <c r="CG221" s="63"/>
      <c r="CH221" s="63"/>
      <c r="CI221" s="63"/>
      <c r="CJ221" s="63"/>
      <c r="CK221" s="63"/>
      <c r="CL221" s="63"/>
      <c r="CM221" s="63"/>
      <c r="CN221" s="63"/>
      <c r="CO221" s="63"/>
      <c r="CP221" s="63"/>
      <c r="CQ221" s="63"/>
      <c r="CR221" s="63"/>
      <c r="CS221" s="63"/>
      <c r="CT221" s="313"/>
      <c r="CU221" s="313"/>
      <c r="CV221" s="313"/>
      <c r="CW221" s="313"/>
      <c r="CX221" s="313"/>
      <c r="CY221" s="313"/>
      <c r="CZ221" s="313"/>
      <c r="DA221" s="313"/>
      <c r="DB221" s="424"/>
      <c r="DC221" s="424"/>
      <c r="DD221" s="424"/>
      <c r="DE221" s="313"/>
      <c r="DF221" s="313"/>
      <c r="DG221" s="313"/>
      <c r="DH221" s="313"/>
      <c r="DI221" s="313"/>
      <c r="DJ221" s="63"/>
      <c r="DK221" s="63"/>
      <c r="DL221" s="121">
        <f t="shared" si="319"/>
        <v>1</v>
      </c>
      <c r="DM221" s="41"/>
    </row>
    <row r="222" spans="1:126" s="68" customFormat="1" ht="165" hidden="1" customHeight="1">
      <c r="A222" s="493"/>
      <c r="B222" s="414">
        <v>76</v>
      </c>
      <c r="C222" s="29" t="s">
        <v>29</v>
      </c>
      <c r="D222" s="65" t="s">
        <v>2</v>
      </c>
      <c r="E222" s="29" t="s">
        <v>6</v>
      </c>
      <c r="F222" s="65" t="s">
        <v>2</v>
      </c>
      <c r="G222" s="65"/>
      <c r="H222" s="64" t="s">
        <v>6</v>
      </c>
      <c r="I222" s="29" t="s">
        <v>728</v>
      </c>
      <c r="J222" s="63"/>
      <c r="K222" s="125" t="s">
        <v>128</v>
      </c>
      <c r="L222" s="125" t="s">
        <v>114</v>
      </c>
      <c r="M222" s="126" t="s">
        <v>80</v>
      </c>
      <c r="N222" s="123" t="s">
        <v>83</v>
      </c>
      <c r="O222" s="461"/>
      <c r="P222" s="465"/>
      <c r="Q222" s="63"/>
      <c r="R222" s="63"/>
      <c r="S222" s="63"/>
      <c r="T222" s="63"/>
      <c r="U222" s="63"/>
      <c r="V222" s="63"/>
      <c r="W222" s="63" t="s">
        <v>28</v>
      </c>
      <c r="X222" s="63"/>
      <c r="Y222" s="63"/>
      <c r="Z222" s="63"/>
      <c r="AA222" s="6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63"/>
      <c r="BX222" s="63"/>
      <c r="BY222" s="63"/>
      <c r="BZ222" s="63"/>
      <c r="CA222" s="63"/>
      <c r="CB222" s="63"/>
      <c r="CC222" s="63"/>
      <c r="CD222" s="63"/>
      <c r="CE222" s="63"/>
      <c r="CF222" s="63"/>
      <c r="CG222" s="63"/>
      <c r="CH222" s="63"/>
      <c r="CI222" s="63"/>
      <c r="CJ222" s="63"/>
      <c r="CK222" s="63"/>
      <c r="CL222" s="63"/>
      <c r="CM222" s="63"/>
      <c r="CN222" s="63"/>
      <c r="CO222" s="63"/>
      <c r="CP222" s="63"/>
      <c r="CQ222" s="63"/>
      <c r="CR222" s="63"/>
      <c r="CS222" s="63"/>
      <c r="CT222" s="313"/>
      <c r="CU222" s="313"/>
      <c r="CV222" s="313"/>
      <c r="CW222" s="313"/>
      <c r="CX222" s="313"/>
      <c r="CY222" s="313"/>
      <c r="CZ222" s="313"/>
      <c r="DA222" s="313"/>
      <c r="DB222" s="424"/>
      <c r="DC222" s="424"/>
      <c r="DD222" s="424"/>
      <c r="DE222" s="313"/>
      <c r="DF222" s="313"/>
      <c r="DG222" s="313"/>
      <c r="DH222" s="313"/>
      <c r="DI222" s="313"/>
      <c r="DJ222" s="63"/>
      <c r="DK222" s="63"/>
      <c r="DL222" s="121">
        <f t="shared" si="319"/>
        <v>1</v>
      </c>
      <c r="DM222" s="41"/>
    </row>
    <row r="223" spans="1:126" s="71" customFormat="1" ht="96" hidden="1" customHeight="1">
      <c r="A223" s="493"/>
      <c r="B223" s="414">
        <v>76</v>
      </c>
      <c r="C223" s="29" t="s">
        <v>29</v>
      </c>
      <c r="D223" s="69" t="s">
        <v>2</v>
      </c>
      <c r="E223" s="29" t="s">
        <v>6</v>
      </c>
      <c r="F223" s="69" t="s">
        <v>2</v>
      </c>
      <c r="G223" s="69"/>
      <c r="H223" s="73" t="s">
        <v>6</v>
      </c>
      <c r="I223" s="29" t="s">
        <v>722</v>
      </c>
      <c r="J223" s="72"/>
      <c r="K223" s="125" t="s">
        <v>128</v>
      </c>
      <c r="L223" s="125" t="s">
        <v>114</v>
      </c>
      <c r="M223" s="126" t="s">
        <v>80</v>
      </c>
      <c r="N223" s="123" t="s">
        <v>83</v>
      </c>
      <c r="O223" s="461"/>
      <c r="P223" s="465"/>
      <c r="Q223" s="72"/>
      <c r="R223" s="72"/>
      <c r="S223" s="72"/>
      <c r="T223" s="72"/>
      <c r="U223" s="72"/>
      <c r="V223" s="72"/>
      <c r="W223" s="72"/>
      <c r="X223" s="72" t="s">
        <v>28</v>
      </c>
      <c r="Y223" s="72"/>
      <c r="Z223" s="72"/>
      <c r="AA223" s="72"/>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3"/>
      <c r="BJ223" s="33"/>
      <c r="BK223" s="33"/>
      <c r="BL223" s="33"/>
      <c r="BM223" s="33"/>
      <c r="BN223" s="33"/>
      <c r="BO223" s="33"/>
      <c r="BP223" s="33"/>
      <c r="BQ223" s="33"/>
      <c r="BR223" s="33"/>
      <c r="BS223" s="33"/>
      <c r="BT223" s="33"/>
      <c r="BU223" s="33"/>
      <c r="BV223" s="33"/>
      <c r="BW223" s="72"/>
      <c r="BX223" s="72"/>
      <c r="BY223" s="72"/>
      <c r="BZ223" s="72"/>
      <c r="CA223" s="72"/>
      <c r="CB223" s="72"/>
      <c r="CC223" s="72"/>
      <c r="CD223" s="72"/>
      <c r="CE223" s="72"/>
      <c r="CF223" s="72"/>
      <c r="CG223" s="72"/>
      <c r="CH223" s="72"/>
      <c r="CI223" s="72"/>
      <c r="CJ223" s="72"/>
      <c r="CK223" s="72"/>
      <c r="CL223" s="72"/>
      <c r="CM223" s="72"/>
      <c r="CN223" s="72"/>
      <c r="CO223" s="72"/>
      <c r="CP223" s="72"/>
      <c r="CQ223" s="72"/>
      <c r="CR223" s="72"/>
      <c r="CS223" s="72"/>
      <c r="CT223" s="313"/>
      <c r="CU223" s="313"/>
      <c r="CV223" s="313"/>
      <c r="CW223" s="313"/>
      <c r="CX223" s="313"/>
      <c r="CY223" s="313"/>
      <c r="CZ223" s="313"/>
      <c r="DA223" s="313"/>
      <c r="DB223" s="424"/>
      <c r="DC223" s="424"/>
      <c r="DD223" s="424"/>
      <c r="DE223" s="313"/>
      <c r="DF223" s="313"/>
      <c r="DG223" s="313"/>
      <c r="DH223" s="313"/>
      <c r="DI223" s="313"/>
      <c r="DJ223" s="72"/>
      <c r="DK223" s="72"/>
      <c r="DL223" s="121">
        <f t="shared" si="319"/>
        <v>1</v>
      </c>
      <c r="DM223" s="41"/>
    </row>
    <row r="224" spans="1:126" s="71" customFormat="1" ht="51" hidden="1" customHeight="1">
      <c r="A224" s="493"/>
      <c r="B224" s="414">
        <v>76</v>
      </c>
      <c r="C224" s="29" t="s">
        <v>29</v>
      </c>
      <c r="D224" s="69" t="s">
        <v>2</v>
      </c>
      <c r="E224" s="29" t="s">
        <v>6</v>
      </c>
      <c r="F224" s="69" t="s">
        <v>2</v>
      </c>
      <c r="G224" s="69"/>
      <c r="H224" s="73" t="s">
        <v>6</v>
      </c>
      <c r="I224" s="29" t="s">
        <v>727</v>
      </c>
      <c r="J224" s="72"/>
      <c r="K224" s="125" t="s">
        <v>128</v>
      </c>
      <c r="L224" s="125" t="s">
        <v>114</v>
      </c>
      <c r="M224" s="126" t="s">
        <v>80</v>
      </c>
      <c r="N224" s="123" t="s">
        <v>83</v>
      </c>
      <c r="O224" s="461"/>
      <c r="P224" s="465"/>
      <c r="Q224" s="72"/>
      <c r="R224" s="72"/>
      <c r="S224" s="72"/>
      <c r="T224" s="72"/>
      <c r="U224" s="72"/>
      <c r="V224" s="72"/>
      <c r="W224" s="72"/>
      <c r="X224" s="72"/>
      <c r="Y224" s="72"/>
      <c r="Z224" s="72" t="s">
        <v>28</v>
      </c>
      <c r="AA224" s="72"/>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3"/>
      <c r="BJ224" s="33"/>
      <c r="BK224" s="33"/>
      <c r="BL224" s="33"/>
      <c r="BM224" s="33"/>
      <c r="BN224" s="33"/>
      <c r="BO224" s="33"/>
      <c r="BP224" s="33"/>
      <c r="BQ224" s="33"/>
      <c r="BR224" s="33"/>
      <c r="BS224" s="33"/>
      <c r="BT224" s="33"/>
      <c r="BU224" s="33"/>
      <c r="BV224" s="33"/>
      <c r="BW224" s="72"/>
      <c r="BX224" s="72"/>
      <c r="BY224" s="72"/>
      <c r="BZ224" s="72"/>
      <c r="CA224" s="72"/>
      <c r="CB224" s="72"/>
      <c r="CC224" s="72"/>
      <c r="CD224" s="72"/>
      <c r="CE224" s="72"/>
      <c r="CF224" s="72"/>
      <c r="CG224" s="72"/>
      <c r="CH224" s="72"/>
      <c r="CI224" s="72"/>
      <c r="CJ224" s="72"/>
      <c r="CK224" s="72"/>
      <c r="CL224" s="72"/>
      <c r="CM224" s="72"/>
      <c r="CN224" s="72"/>
      <c r="CO224" s="72"/>
      <c r="CP224" s="72"/>
      <c r="CQ224" s="72"/>
      <c r="CR224" s="72"/>
      <c r="CS224" s="72"/>
      <c r="CT224" s="313"/>
      <c r="CU224" s="313"/>
      <c r="CV224" s="313"/>
      <c r="CW224" s="313"/>
      <c r="CX224" s="313"/>
      <c r="CY224" s="313"/>
      <c r="CZ224" s="313"/>
      <c r="DA224" s="313"/>
      <c r="DB224" s="424"/>
      <c r="DC224" s="424"/>
      <c r="DD224" s="424"/>
      <c r="DE224" s="313"/>
      <c r="DF224" s="313"/>
      <c r="DG224" s="313"/>
      <c r="DH224" s="313"/>
      <c r="DI224" s="313"/>
      <c r="DJ224" s="72"/>
      <c r="DK224" s="72"/>
      <c r="DL224" s="121">
        <f t="shared" si="319"/>
        <v>1</v>
      </c>
      <c r="DM224" s="41"/>
    </row>
    <row r="225" spans="1:121" s="10" customFormat="1" ht="222" hidden="1" customHeight="1">
      <c r="A225" s="493"/>
      <c r="B225" s="414">
        <v>76</v>
      </c>
      <c r="C225" s="169" t="s">
        <v>29</v>
      </c>
      <c r="D225" s="170" t="s">
        <v>2</v>
      </c>
      <c r="E225" s="29" t="s">
        <v>6</v>
      </c>
      <c r="F225" s="154" t="s">
        <v>2</v>
      </c>
      <c r="G225" s="170"/>
      <c r="H225" s="184" t="s">
        <v>6</v>
      </c>
      <c r="I225" s="169" t="s">
        <v>1173</v>
      </c>
      <c r="J225" s="176"/>
      <c r="K225" s="196" t="s">
        <v>128</v>
      </c>
      <c r="L225" s="196" t="s">
        <v>115</v>
      </c>
      <c r="M225" s="158" t="s">
        <v>80</v>
      </c>
      <c r="N225" s="160" t="s">
        <v>83</v>
      </c>
      <c r="O225" s="461"/>
      <c r="P225" s="465"/>
      <c r="Q225" s="176" t="s">
        <v>28</v>
      </c>
      <c r="R225" s="159"/>
      <c r="S225" s="159"/>
      <c r="T225" s="159"/>
      <c r="U225" s="159"/>
      <c r="V225" s="159"/>
      <c r="W225" s="159"/>
      <c r="X225" s="159"/>
      <c r="Y225" s="159"/>
      <c r="Z225" s="159"/>
      <c r="AA225" s="159"/>
      <c r="AB225" s="181" t="s">
        <v>665</v>
      </c>
      <c r="AC225" s="181" t="s">
        <v>665</v>
      </c>
      <c r="AD225" s="181" t="s">
        <v>665</v>
      </c>
      <c r="AE225" s="207"/>
      <c r="AF225" s="207"/>
      <c r="AG225" s="207"/>
      <c r="AH225" s="207"/>
      <c r="AI225" s="207"/>
      <c r="AJ225" s="207"/>
      <c r="AK225" s="207"/>
      <c r="AL225" s="207"/>
      <c r="AM225" s="207"/>
      <c r="AN225" s="207"/>
      <c r="AO225" s="207"/>
      <c r="AP225" s="207"/>
      <c r="AQ225" s="207"/>
      <c r="AR225" s="207"/>
      <c r="AS225" s="207"/>
      <c r="AT225" s="207"/>
      <c r="AU225" s="207"/>
      <c r="AV225" s="207"/>
      <c r="AW225" s="207"/>
      <c r="AX225" s="207"/>
      <c r="AY225" s="207"/>
      <c r="AZ225" s="207"/>
      <c r="BA225" s="207"/>
      <c r="BB225" s="207"/>
      <c r="BC225" s="209"/>
      <c r="BD225" s="210"/>
      <c r="BE225" s="209"/>
      <c r="BF225" s="210"/>
      <c r="BG225" s="209"/>
      <c r="BH225" s="210"/>
      <c r="BI225" s="209"/>
      <c r="BJ225" s="210"/>
      <c r="BK225" s="211"/>
      <c r="BL225" s="212"/>
      <c r="BM225" s="161"/>
      <c r="BN225" s="161"/>
      <c r="BO225" s="161"/>
      <c r="BP225" s="161"/>
      <c r="BQ225" s="161"/>
      <c r="BR225" s="161"/>
      <c r="BS225" s="161"/>
      <c r="BT225" s="161"/>
      <c r="BU225" s="161"/>
      <c r="BV225" s="161"/>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f t="shared" si="319"/>
        <v>1</v>
      </c>
      <c r="DM225" s="174"/>
    </row>
    <row r="226" spans="1:121" s="231" customFormat="1" ht="258.75" hidden="1" customHeight="1">
      <c r="A226" s="493"/>
      <c r="B226" s="414">
        <v>76</v>
      </c>
      <c r="C226" s="169" t="s">
        <v>29</v>
      </c>
      <c r="D226" s="170" t="s">
        <v>2</v>
      </c>
      <c r="E226" s="29" t="s">
        <v>6</v>
      </c>
      <c r="F226" s="65" t="s">
        <v>2</v>
      </c>
      <c r="G226" s="170"/>
      <c r="H226" s="184" t="s">
        <v>6</v>
      </c>
      <c r="I226" s="169" t="s">
        <v>719</v>
      </c>
      <c r="J226" s="256"/>
      <c r="K226" s="256" t="s">
        <v>128</v>
      </c>
      <c r="L226" s="256" t="s">
        <v>115</v>
      </c>
      <c r="M226" s="126" t="s">
        <v>80</v>
      </c>
      <c r="N226" s="123" t="s">
        <v>83</v>
      </c>
      <c r="O226" s="461"/>
      <c r="P226" s="465"/>
      <c r="Q226" s="63"/>
      <c r="R226" s="256" t="s">
        <v>28</v>
      </c>
      <c r="S226" s="63"/>
      <c r="T226" s="63"/>
      <c r="U226" s="63"/>
      <c r="V226" s="63"/>
      <c r="W226" s="63"/>
      <c r="X226" s="63"/>
      <c r="Y226" s="63"/>
      <c r="Z226" s="63"/>
      <c r="AA226" s="6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181"/>
      <c r="BN226" s="181"/>
      <c r="BO226" s="181"/>
      <c r="BP226" s="181" t="s">
        <v>665</v>
      </c>
      <c r="BQ226" s="33"/>
      <c r="BR226" s="33"/>
      <c r="BS226" s="33"/>
      <c r="BT226" s="33"/>
      <c r="BU226" s="33"/>
      <c r="BV226" s="33"/>
      <c r="BW226" s="321"/>
      <c r="BX226" s="321"/>
      <c r="BY226" s="321"/>
      <c r="BZ226" s="321"/>
      <c r="CA226" s="321"/>
      <c r="CB226" s="321"/>
      <c r="CC226" s="321"/>
      <c r="CD226" s="321"/>
      <c r="CE226" s="321"/>
      <c r="CF226" s="321"/>
      <c r="CG226" s="321"/>
      <c r="CH226" s="321"/>
      <c r="CI226" s="321"/>
      <c r="CJ226" s="321"/>
      <c r="CK226" s="321"/>
      <c r="CL226" s="321"/>
      <c r="CM226" s="321"/>
      <c r="CN226" s="321"/>
      <c r="CO226" s="321"/>
      <c r="CP226" s="321"/>
      <c r="CQ226" s="321"/>
      <c r="CR226" s="321"/>
      <c r="CS226" s="321"/>
      <c r="CT226" s="321"/>
      <c r="CU226" s="321"/>
      <c r="CV226" s="313"/>
      <c r="CW226" s="313"/>
      <c r="CX226" s="313"/>
      <c r="CY226" s="313"/>
      <c r="CZ226" s="313"/>
      <c r="DA226" s="313"/>
      <c r="DB226" s="424"/>
      <c r="DC226" s="424"/>
      <c r="DD226" s="424"/>
      <c r="DE226" s="313"/>
      <c r="DF226" s="313"/>
      <c r="DG226" s="313"/>
      <c r="DH226" s="313"/>
      <c r="DI226" s="313"/>
      <c r="DJ226" s="63"/>
      <c r="DK226" s="63"/>
      <c r="DL226" s="121">
        <f t="shared" si="319"/>
        <v>1</v>
      </c>
      <c r="DM226" s="174"/>
    </row>
    <row r="227" spans="1:121" s="68" customFormat="1" ht="215.25" hidden="1" customHeight="1">
      <c r="A227" s="493"/>
      <c r="B227" s="414">
        <v>76</v>
      </c>
      <c r="C227" s="29" t="s">
        <v>29</v>
      </c>
      <c r="D227" s="65" t="s">
        <v>2</v>
      </c>
      <c r="E227" s="29" t="s">
        <v>6</v>
      </c>
      <c r="F227" s="65" t="s">
        <v>2</v>
      </c>
      <c r="G227" s="65"/>
      <c r="H227" s="64" t="s">
        <v>6</v>
      </c>
      <c r="I227" s="29" t="s">
        <v>723</v>
      </c>
      <c r="J227" s="63"/>
      <c r="K227" s="125" t="s">
        <v>128</v>
      </c>
      <c r="L227" s="125" t="s">
        <v>115</v>
      </c>
      <c r="M227" s="126" t="s">
        <v>80</v>
      </c>
      <c r="N227" s="123" t="s">
        <v>83</v>
      </c>
      <c r="O227" s="461"/>
      <c r="P227" s="465"/>
      <c r="Q227" s="63"/>
      <c r="R227" s="63"/>
      <c r="S227" s="63"/>
      <c r="T227" s="63" t="s">
        <v>28</v>
      </c>
      <c r="U227" s="63"/>
      <c r="V227" s="63"/>
      <c r="W227" s="63"/>
      <c r="X227" s="63"/>
      <c r="Y227" s="63"/>
      <c r="Z227" s="63"/>
      <c r="AA227" s="6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c r="BW227" s="63"/>
      <c r="BX227" s="63"/>
      <c r="BY227" s="63"/>
      <c r="BZ227" s="63"/>
      <c r="CA227" s="63"/>
      <c r="CB227" s="63"/>
      <c r="CC227" s="63"/>
      <c r="CD227" s="63"/>
      <c r="CE227" s="63"/>
      <c r="CF227" s="63"/>
      <c r="CG227" s="63"/>
      <c r="CH227" s="63"/>
      <c r="CI227" s="63"/>
      <c r="CJ227" s="63"/>
      <c r="CK227" s="63"/>
      <c r="CL227" s="63"/>
      <c r="CM227" s="63"/>
      <c r="CN227" s="63"/>
      <c r="CO227" s="63"/>
      <c r="CP227" s="63"/>
      <c r="CQ227" s="63"/>
      <c r="CR227" s="63"/>
      <c r="CS227" s="63"/>
      <c r="CT227" s="313"/>
      <c r="CU227" s="313"/>
      <c r="CV227" s="313"/>
      <c r="CW227" s="313"/>
      <c r="CX227" s="313"/>
      <c r="CY227" s="313"/>
      <c r="CZ227" s="313"/>
      <c r="DA227" s="313"/>
      <c r="DB227" s="424"/>
      <c r="DC227" s="424"/>
      <c r="DD227" s="424"/>
      <c r="DE227" s="313"/>
      <c r="DF227" s="313"/>
      <c r="DG227" s="313"/>
      <c r="DH227" s="313"/>
      <c r="DI227" s="313"/>
      <c r="DJ227" s="63"/>
      <c r="DK227" s="63"/>
      <c r="DL227" s="121">
        <f t="shared" si="319"/>
        <v>1</v>
      </c>
      <c r="DM227" s="41"/>
    </row>
    <row r="228" spans="1:121" s="68" customFormat="1" ht="379.5" hidden="1" customHeight="1">
      <c r="A228" s="493"/>
      <c r="B228" s="414">
        <v>76</v>
      </c>
      <c r="C228" s="29" t="s">
        <v>29</v>
      </c>
      <c r="D228" s="65" t="s">
        <v>2</v>
      </c>
      <c r="E228" s="29" t="s">
        <v>6</v>
      </c>
      <c r="F228" s="65" t="s">
        <v>2</v>
      </c>
      <c r="G228" s="65"/>
      <c r="H228" s="64" t="s">
        <v>6</v>
      </c>
      <c r="I228" s="15" t="s">
        <v>717</v>
      </c>
      <c r="J228" s="63"/>
      <c r="K228" s="125" t="s">
        <v>128</v>
      </c>
      <c r="L228" s="125" t="s">
        <v>115</v>
      </c>
      <c r="M228" s="126" t="s">
        <v>80</v>
      </c>
      <c r="N228" s="123" t="s">
        <v>83</v>
      </c>
      <c r="O228" s="461"/>
      <c r="P228" s="465"/>
      <c r="Q228" s="63"/>
      <c r="R228" s="63"/>
      <c r="S228" s="63"/>
      <c r="T228" s="63"/>
      <c r="U228" s="63"/>
      <c r="V228" s="63"/>
      <c r="W228" s="63" t="s">
        <v>28</v>
      </c>
      <c r="X228" s="63"/>
      <c r="Y228" s="63"/>
      <c r="Z228" s="63"/>
      <c r="AA228" s="63"/>
      <c r="AB228" s="33"/>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c r="BW228" s="63"/>
      <c r="BX228" s="63"/>
      <c r="BY228" s="63"/>
      <c r="BZ228" s="63"/>
      <c r="CA228" s="63"/>
      <c r="CB228" s="63"/>
      <c r="CC228" s="63"/>
      <c r="CD228" s="63"/>
      <c r="CE228" s="63"/>
      <c r="CF228" s="63"/>
      <c r="CG228" s="63"/>
      <c r="CH228" s="63"/>
      <c r="CI228" s="63"/>
      <c r="CJ228" s="63"/>
      <c r="CK228" s="63"/>
      <c r="CL228" s="63"/>
      <c r="CM228" s="63"/>
      <c r="CN228" s="63"/>
      <c r="CO228" s="63"/>
      <c r="CP228" s="63"/>
      <c r="CQ228" s="63"/>
      <c r="CR228" s="63"/>
      <c r="CS228" s="63"/>
      <c r="CT228" s="313"/>
      <c r="CU228" s="313"/>
      <c r="CV228" s="313"/>
      <c r="CW228" s="313"/>
      <c r="CX228" s="313"/>
      <c r="CY228" s="313"/>
      <c r="CZ228" s="313"/>
      <c r="DA228" s="313"/>
      <c r="DB228" s="424"/>
      <c r="DC228" s="424"/>
      <c r="DD228" s="424"/>
      <c r="DE228" s="313"/>
      <c r="DF228" s="313"/>
      <c r="DG228" s="313"/>
      <c r="DH228" s="313"/>
      <c r="DI228" s="313"/>
      <c r="DJ228" s="63"/>
      <c r="DK228" s="63"/>
      <c r="DL228" s="121">
        <f t="shared" si="319"/>
        <v>1</v>
      </c>
      <c r="DM228" s="41"/>
      <c r="DQ228" s="128"/>
    </row>
    <row r="229" spans="1:121" s="68" customFormat="1" ht="294.75" hidden="1" customHeight="1">
      <c r="A229" s="493"/>
      <c r="B229" s="414">
        <v>76</v>
      </c>
      <c r="C229" s="29" t="s">
        <v>29</v>
      </c>
      <c r="D229" s="65" t="s">
        <v>2</v>
      </c>
      <c r="E229" s="29" t="s">
        <v>6</v>
      </c>
      <c r="F229" s="65" t="s">
        <v>2</v>
      </c>
      <c r="G229" s="65"/>
      <c r="H229" s="112" t="s">
        <v>6</v>
      </c>
      <c r="I229" s="15" t="s">
        <v>724</v>
      </c>
      <c r="J229" s="63"/>
      <c r="K229" s="125" t="s">
        <v>128</v>
      </c>
      <c r="L229" s="125" t="s">
        <v>115</v>
      </c>
      <c r="M229" s="126" t="s">
        <v>80</v>
      </c>
      <c r="N229" s="123" t="s">
        <v>83</v>
      </c>
      <c r="O229" s="461"/>
      <c r="P229" s="465"/>
      <c r="Q229" s="63"/>
      <c r="R229" s="63"/>
      <c r="S229" s="63"/>
      <c r="T229" s="63"/>
      <c r="U229" s="63"/>
      <c r="V229" s="63"/>
      <c r="W229" s="63"/>
      <c r="X229" s="63" t="s">
        <v>28</v>
      </c>
      <c r="Y229" s="63"/>
      <c r="Z229" s="63"/>
      <c r="AA229" s="63"/>
      <c r="AB229" s="33"/>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c r="BW229" s="63"/>
      <c r="BX229" s="63"/>
      <c r="BY229" s="63"/>
      <c r="BZ229" s="63"/>
      <c r="CA229" s="63"/>
      <c r="CB229" s="63"/>
      <c r="CC229" s="63"/>
      <c r="CD229" s="63"/>
      <c r="CE229" s="63"/>
      <c r="CF229" s="63"/>
      <c r="CG229" s="63"/>
      <c r="CH229" s="63"/>
      <c r="CI229" s="63"/>
      <c r="CJ229" s="63"/>
      <c r="CK229" s="63"/>
      <c r="CL229" s="63"/>
      <c r="CM229" s="63"/>
      <c r="CN229" s="63"/>
      <c r="CO229" s="63"/>
      <c r="CP229" s="63"/>
      <c r="CQ229" s="63"/>
      <c r="CR229" s="63"/>
      <c r="CS229" s="63"/>
      <c r="CT229" s="313"/>
      <c r="CU229" s="313"/>
      <c r="CV229" s="313"/>
      <c r="CW229" s="313"/>
      <c r="CX229" s="313"/>
      <c r="CY229" s="313"/>
      <c r="CZ229" s="313"/>
      <c r="DA229" s="313"/>
      <c r="DB229" s="424"/>
      <c r="DC229" s="424"/>
      <c r="DD229" s="424"/>
      <c r="DE229" s="313"/>
      <c r="DF229" s="313"/>
      <c r="DG229" s="313"/>
      <c r="DH229" s="313"/>
      <c r="DI229" s="313"/>
      <c r="DJ229" s="63"/>
      <c r="DK229" s="63"/>
      <c r="DL229" s="121">
        <f t="shared" si="319"/>
        <v>1</v>
      </c>
      <c r="DM229" s="41"/>
      <c r="DQ229" s="124"/>
    </row>
    <row r="230" spans="1:121" s="68" customFormat="1" ht="123" hidden="1" customHeight="1">
      <c r="A230" s="493"/>
      <c r="B230" s="414">
        <v>76</v>
      </c>
      <c r="C230" s="29" t="s">
        <v>29</v>
      </c>
      <c r="D230" s="65" t="s">
        <v>2</v>
      </c>
      <c r="E230" s="29" t="s">
        <v>6</v>
      </c>
      <c r="F230" s="65" t="s">
        <v>2</v>
      </c>
      <c r="G230" s="65"/>
      <c r="H230" s="64" t="s">
        <v>6</v>
      </c>
      <c r="I230" s="29" t="s">
        <v>725</v>
      </c>
      <c r="J230" s="63"/>
      <c r="K230" s="125" t="s">
        <v>128</v>
      </c>
      <c r="L230" s="125" t="s">
        <v>115</v>
      </c>
      <c r="M230" s="126" t="s">
        <v>80</v>
      </c>
      <c r="N230" s="123" t="s">
        <v>83</v>
      </c>
      <c r="O230" s="461"/>
      <c r="P230" s="459"/>
      <c r="Q230" s="63"/>
      <c r="R230" s="63"/>
      <c r="S230" s="63"/>
      <c r="T230" s="63"/>
      <c r="U230" s="63"/>
      <c r="V230" s="63"/>
      <c r="W230" s="63"/>
      <c r="X230" s="63"/>
      <c r="Y230" s="63"/>
      <c r="Z230" s="63" t="s">
        <v>28</v>
      </c>
      <c r="AA230" s="63"/>
      <c r="AB230" s="33"/>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c r="BW230" s="63"/>
      <c r="BX230" s="63"/>
      <c r="BY230" s="63"/>
      <c r="BZ230" s="63"/>
      <c r="CA230" s="63"/>
      <c r="CB230" s="63"/>
      <c r="CC230" s="63"/>
      <c r="CD230" s="63"/>
      <c r="CE230" s="63"/>
      <c r="CF230" s="63"/>
      <c r="CG230" s="63"/>
      <c r="CH230" s="63"/>
      <c r="CI230" s="63"/>
      <c r="CJ230" s="63"/>
      <c r="CK230" s="63"/>
      <c r="CL230" s="63"/>
      <c r="CM230" s="63"/>
      <c r="CN230" s="63"/>
      <c r="CO230" s="63"/>
      <c r="CP230" s="63"/>
      <c r="CQ230" s="63"/>
      <c r="CR230" s="63"/>
      <c r="CS230" s="63"/>
      <c r="CT230" s="313"/>
      <c r="CU230" s="313"/>
      <c r="CV230" s="313"/>
      <c r="CW230" s="313"/>
      <c r="CX230" s="313"/>
      <c r="CY230" s="313"/>
      <c r="CZ230" s="313"/>
      <c r="DA230" s="313"/>
      <c r="DB230" s="424"/>
      <c r="DC230" s="424"/>
      <c r="DD230" s="424"/>
      <c r="DE230" s="313"/>
      <c r="DF230" s="313"/>
      <c r="DG230" s="313"/>
      <c r="DH230" s="313"/>
      <c r="DI230" s="313"/>
      <c r="DJ230" s="63"/>
      <c r="DK230" s="63"/>
      <c r="DL230" s="121">
        <f t="shared" si="319"/>
        <v>1</v>
      </c>
      <c r="DM230" s="41"/>
    </row>
    <row r="231" spans="1:121" s="10" customFormat="1" ht="22.5" customHeight="1">
      <c r="A231" s="133"/>
      <c r="B231" s="414"/>
      <c r="C231" s="479" t="s">
        <v>7</v>
      </c>
      <c r="D231" s="479"/>
      <c r="E231" s="488"/>
      <c r="F231" s="135"/>
      <c r="G231" s="172">
        <f>COUNTIF(G232:G254,"x")</f>
        <v>7</v>
      </c>
      <c r="H231" s="368"/>
      <c r="I231" s="188"/>
      <c r="J231" s="364"/>
      <c r="K231" s="364"/>
      <c r="L231" s="364"/>
      <c r="M231" s="8" t="s">
        <v>82</v>
      </c>
      <c r="N231" s="8" t="s">
        <v>82</v>
      </c>
      <c r="O231" s="9">
        <f>COUNTIF(O232:O254,"x")</f>
        <v>8</v>
      </c>
      <c r="P231" s="9">
        <f>SUM(P232:P254)</f>
        <v>1</v>
      </c>
      <c r="Q231" s="172" t="s">
        <v>142</v>
      </c>
      <c r="R231" s="9"/>
      <c r="S231" s="172" t="s">
        <v>142</v>
      </c>
      <c r="T231" s="9"/>
      <c r="U231" s="9"/>
      <c r="V231" s="9"/>
      <c r="W231" s="9"/>
      <c r="X231" s="9"/>
      <c r="Y231" s="9"/>
      <c r="Z231" s="9"/>
      <c r="AA231" s="9"/>
      <c r="AB231" s="172"/>
      <c r="AC231" s="172"/>
      <c r="AD231" s="172"/>
      <c r="AE231" s="207"/>
      <c r="AF231" s="207"/>
      <c r="AG231" s="207"/>
      <c r="AH231" s="207"/>
      <c r="AI231" s="207"/>
      <c r="AJ231" s="207"/>
      <c r="AK231" s="207"/>
      <c r="AL231" s="207"/>
      <c r="AM231" s="207"/>
      <c r="AN231" s="207"/>
      <c r="AO231" s="207"/>
      <c r="AP231" s="207"/>
      <c r="AQ231" s="207"/>
      <c r="AR231" s="207"/>
      <c r="AS231" s="207"/>
      <c r="AT231" s="207"/>
      <c r="AU231" s="207"/>
      <c r="AV231" s="207"/>
      <c r="AW231" s="207"/>
      <c r="AX231" s="207"/>
      <c r="AY231" s="207"/>
      <c r="AZ231" s="207"/>
      <c r="BA231" s="207"/>
      <c r="BB231" s="207"/>
      <c r="BC231" s="209"/>
      <c r="BD231" s="210"/>
      <c r="BE231" s="209"/>
      <c r="BF231" s="210"/>
      <c r="BG231" s="209"/>
      <c r="BH231" s="210"/>
      <c r="BI231" s="209"/>
      <c r="BJ231" s="210"/>
      <c r="BK231" s="211"/>
      <c r="BL231" s="212"/>
      <c r="BM231" s="9"/>
      <c r="BN231" s="9"/>
      <c r="BO231" s="9"/>
      <c r="BP231" s="9"/>
      <c r="BQ231" s="9"/>
      <c r="BR231" s="9"/>
      <c r="BS231" s="9"/>
      <c r="BT231" s="9"/>
      <c r="BU231" s="9"/>
      <c r="BV231" s="9"/>
      <c r="BW231" s="9"/>
      <c r="BX231" s="9"/>
      <c r="BY231" s="9"/>
      <c r="BZ231" s="9"/>
      <c r="CA231" s="9"/>
      <c r="CB231" s="9"/>
      <c r="CC231" s="9"/>
      <c r="CD231" s="9"/>
      <c r="CE231" s="9"/>
      <c r="CF231" s="9"/>
      <c r="CG231" s="9"/>
      <c r="CH231" s="9"/>
      <c r="CI231" s="9"/>
      <c r="CJ231" s="9"/>
      <c r="CK231" s="9"/>
      <c r="CL231" s="9"/>
      <c r="CM231" s="9"/>
      <c r="CN231" s="9"/>
      <c r="CO231" s="9"/>
      <c r="CP231" s="9"/>
      <c r="CQ231" s="9"/>
      <c r="CR231" s="9"/>
      <c r="CS231" s="9"/>
      <c r="CT231" s="9"/>
      <c r="CU231" s="9"/>
      <c r="CV231" s="391"/>
      <c r="CW231" s="391"/>
      <c r="CX231" s="391"/>
      <c r="CY231" s="9"/>
      <c r="CZ231" s="9"/>
      <c r="DA231" s="9"/>
      <c r="DB231" s="9"/>
      <c r="DC231" s="9"/>
      <c r="DD231" s="9"/>
      <c r="DE231" s="9"/>
      <c r="DF231" s="9"/>
      <c r="DG231" s="9"/>
      <c r="DH231" s="9"/>
      <c r="DI231" s="9"/>
      <c r="DJ231" s="9"/>
      <c r="DK231" s="9"/>
      <c r="DL231" s="9"/>
      <c r="DM231" s="173"/>
    </row>
    <row r="232" spans="1:121" s="1" customFormat="1" ht="136.5" hidden="1" customHeight="1">
      <c r="A232" s="56">
        <v>236</v>
      </c>
      <c r="B232" s="400">
        <v>77</v>
      </c>
      <c r="C232" s="29" t="s">
        <v>729</v>
      </c>
      <c r="D232" s="5" t="s">
        <v>2</v>
      </c>
      <c r="E232" s="29" t="s">
        <v>730</v>
      </c>
      <c r="F232" s="5" t="s">
        <v>2</v>
      </c>
      <c r="G232" s="5"/>
      <c r="H232" s="30" t="s">
        <v>730</v>
      </c>
      <c r="I232" s="29" t="s">
        <v>731</v>
      </c>
      <c r="J232" s="6"/>
      <c r="K232" s="6" t="s">
        <v>128</v>
      </c>
      <c r="L232" s="6" t="s">
        <v>206</v>
      </c>
      <c r="M232" s="5" t="s">
        <v>80</v>
      </c>
      <c r="N232" s="4" t="s">
        <v>171</v>
      </c>
      <c r="O232" s="4" t="s">
        <v>28</v>
      </c>
      <c r="P232" s="6">
        <v>1</v>
      </c>
      <c r="Q232" s="6"/>
      <c r="R232" s="6"/>
      <c r="S232" s="6"/>
      <c r="T232" s="6"/>
      <c r="U232" s="6"/>
      <c r="V232" s="6" t="s">
        <v>28</v>
      </c>
      <c r="W232" s="6"/>
      <c r="X232" s="6"/>
      <c r="Y232" s="60"/>
      <c r="Z232" s="60"/>
      <c r="AA232" s="6"/>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313"/>
      <c r="CU232" s="313"/>
      <c r="CV232" s="313"/>
      <c r="CW232" s="313"/>
      <c r="CX232" s="313"/>
      <c r="CY232" s="313"/>
      <c r="CZ232" s="313"/>
      <c r="DA232" s="313"/>
      <c r="DB232" s="424"/>
      <c r="DC232" s="424"/>
      <c r="DD232" s="424"/>
      <c r="DE232" s="313"/>
      <c r="DF232" s="313"/>
      <c r="DG232" s="313"/>
      <c r="DH232" s="313"/>
      <c r="DI232" s="313"/>
      <c r="DJ232" s="6"/>
      <c r="DK232" s="6"/>
      <c r="DL232" s="121">
        <f t="shared" ref="DL232:DL256" si="326">COUNTIF(Q232:AA232,"x")</f>
        <v>1</v>
      </c>
      <c r="DM232" s="4"/>
    </row>
    <row r="233" spans="1:121" s="10" customFormat="1" ht="47.25" hidden="1" customHeight="1">
      <c r="A233" s="478">
        <v>239</v>
      </c>
      <c r="B233" s="414">
        <v>78</v>
      </c>
      <c r="C233" s="186" t="s">
        <v>97</v>
      </c>
      <c r="D233" s="191" t="s">
        <v>130</v>
      </c>
      <c r="E233" s="43" t="s">
        <v>96</v>
      </c>
      <c r="F233" s="101" t="s">
        <v>130</v>
      </c>
      <c r="G233" s="470" t="s">
        <v>28</v>
      </c>
      <c r="H233" s="192" t="s">
        <v>336</v>
      </c>
      <c r="I233" s="169" t="s">
        <v>1106</v>
      </c>
      <c r="J233" s="176"/>
      <c r="K233" s="176" t="s">
        <v>128</v>
      </c>
      <c r="L233" s="176" t="s">
        <v>206</v>
      </c>
      <c r="M233" s="5" t="s">
        <v>80</v>
      </c>
      <c r="N233" s="4" t="s">
        <v>83</v>
      </c>
      <c r="O233" s="478" t="s">
        <v>28</v>
      </c>
      <c r="P233" s="458"/>
      <c r="Q233" s="176" t="s">
        <v>28</v>
      </c>
      <c r="R233" s="6"/>
      <c r="S233" s="6"/>
      <c r="T233" s="6"/>
      <c r="U233" s="6"/>
      <c r="V233" s="6"/>
      <c r="W233" s="6"/>
      <c r="X233" s="6"/>
      <c r="Y233" s="60"/>
      <c r="Z233" s="60"/>
      <c r="AA233" s="6"/>
      <c r="AB233" s="181" t="s">
        <v>669</v>
      </c>
      <c r="AC233" s="181" t="s">
        <v>669</v>
      </c>
      <c r="AD233" s="181" t="s">
        <v>669</v>
      </c>
      <c r="AE233" s="207">
        <v>2</v>
      </c>
      <c r="AF233" s="207">
        <v>2</v>
      </c>
      <c r="AG233" s="207">
        <v>1</v>
      </c>
      <c r="AH233" s="207">
        <v>1</v>
      </c>
      <c r="AI233" s="207">
        <v>2</v>
      </c>
      <c r="AJ233" s="207">
        <v>2</v>
      </c>
      <c r="AK233" s="207">
        <v>1</v>
      </c>
      <c r="AL233" s="207">
        <v>2</v>
      </c>
      <c r="AM233" s="207">
        <v>2</v>
      </c>
      <c r="AN233" s="207">
        <v>1</v>
      </c>
      <c r="AO233" s="207">
        <v>2</v>
      </c>
      <c r="AP233" s="207">
        <v>2</v>
      </c>
      <c r="AQ233" s="207">
        <v>2</v>
      </c>
      <c r="AR233" s="207">
        <v>2</v>
      </c>
      <c r="AS233" s="207">
        <v>2</v>
      </c>
      <c r="AT233" s="207">
        <v>2</v>
      </c>
      <c r="AU233" s="207">
        <v>2</v>
      </c>
      <c r="AV233" s="207">
        <v>1</v>
      </c>
      <c r="AW233" s="207">
        <v>1</v>
      </c>
      <c r="AX233" s="207">
        <v>2</v>
      </c>
      <c r="AY233" s="207">
        <v>2</v>
      </c>
      <c r="AZ233" s="207">
        <v>2</v>
      </c>
      <c r="BA233" s="207">
        <v>2</v>
      </c>
      <c r="BB233" s="207">
        <v>1</v>
      </c>
      <c r="BC233" s="209">
        <f t="shared" ref="BC233" si="327">COUNTIF(AE233:BB233,"2")</f>
        <v>17</v>
      </c>
      <c r="BD233" s="210">
        <f t="shared" ref="BD233" si="328">BC233/(BC233+BE233+BG233+BI233)</f>
        <v>0.70833333333333337</v>
      </c>
      <c r="BE233" s="209">
        <f>COUNTIF(AE233:BB233,"1")</f>
        <v>7</v>
      </c>
      <c r="BF233" s="210">
        <f t="shared" ref="BF233" si="329">BE233/(BC233+BE233+BG233+BI233)</f>
        <v>0.29166666666666669</v>
      </c>
      <c r="BG233" s="209">
        <f>COUNTIF(AE233:BB233,"0")</f>
        <v>0</v>
      </c>
      <c r="BH233" s="210">
        <f t="shared" ref="BH233" si="330">BG233/(BC233+BE233+BG233+BI233)</f>
        <v>0</v>
      </c>
      <c r="BI233" s="209">
        <f>COUNTIF(AE233:BB233,"KĐG")</f>
        <v>0</v>
      </c>
      <c r="BJ233" s="210">
        <f t="shared" ref="BJ233" si="331">BI233/(BC233+BE233+BG233+BI233)</f>
        <v>0</v>
      </c>
      <c r="BK233" s="211">
        <f t="shared" ref="BK233" si="332">(((BC233*2)+(BE233*1)+(BG233*0)))/(BC233+BE233+BG233)</f>
        <v>1.7083333333333333</v>
      </c>
      <c r="BL233" s="212" t="str">
        <f t="shared" ref="BL233" si="333">IF(BJ233&gt;=50%,"KĐG",IF(BK233&gt;=1.6,"ĐMT",IF(BK233&gt;=1,"CCG","CĐ")))</f>
        <v>ĐMT</v>
      </c>
      <c r="BM233" s="33"/>
      <c r="BN233" s="33"/>
      <c r="BO233" s="33"/>
      <c r="BP233" s="33"/>
      <c r="BQ233" s="33"/>
      <c r="BR233" s="33"/>
      <c r="BS233" s="33"/>
      <c r="BT233" s="33"/>
      <c r="BU233" s="33"/>
      <c r="BV233" s="33"/>
      <c r="BW233" s="6"/>
      <c r="BX233" s="6"/>
      <c r="BY233" s="6"/>
      <c r="BZ233" s="6"/>
      <c r="CA233" s="6"/>
      <c r="CB233" s="6"/>
      <c r="CC233" s="6"/>
      <c r="CD233" s="6"/>
      <c r="CE233" s="6"/>
      <c r="CF233" s="6"/>
      <c r="CG233" s="6"/>
      <c r="CH233" s="6"/>
      <c r="CI233" s="6"/>
      <c r="CJ233" s="6"/>
      <c r="CK233" s="6"/>
      <c r="CL233" s="6"/>
      <c r="CM233" s="6"/>
      <c r="CN233" s="6"/>
      <c r="CO233" s="6"/>
      <c r="CP233" s="6"/>
      <c r="CQ233" s="6"/>
      <c r="CR233" s="6"/>
      <c r="CS233" s="6"/>
      <c r="CT233" s="313"/>
      <c r="CU233" s="313"/>
      <c r="CV233" s="313"/>
      <c r="CW233" s="313"/>
      <c r="CX233" s="313"/>
      <c r="CY233" s="313"/>
      <c r="CZ233" s="313"/>
      <c r="DA233" s="313"/>
      <c r="DB233" s="424"/>
      <c r="DC233" s="424"/>
      <c r="DD233" s="424"/>
      <c r="DE233" s="313"/>
      <c r="DF233" s="313"/>
      <c r="DG233" s="313"/>
      <c r="DH233" s="313"/>
      <c r="DI233" s="313"/>
      <c r="DJ233" s="6"/>
      <c r="DK233" s="6"/>
      <c r="DL233" s="121">
        <f t="shared" si="326"/>
        <v>1</v>
      </c>
      <c r="DM233" s="168"/>
    </row>
    <row r="234" spans="1:121" s="231" customFormat="1" ht="126.75" customHeight="1">
      <c r="A234" s="478"/>
      <c r="B234" s="414">
        <v>78</v>
      </c>
      <c r="C234" s="186" t="s">
        <v>97</v>
      </c>
      <c r="D234" s="191" t="s">
        <v>130</v>
      </c>
      <c r="E234" s="186" t="s">
        <v>96</v>
      </c>
      <c r="F234" s="191" t="s">
        <v>130</v>
      </c>
      <c r="G234" s="504"/>
      <c r="H234" s="192" t="s">
        <v>336</v>
      </c>
      <c r="I234" s="169" t="s">
        <v>1106</v>
      </c>
      <c r="J234" s="364"/>
      <c r="K234" s="364" t="s">
        <v>128</v>
      </c>
      <c r="L234" s="364" t="s">
        <v>206</v>
      </c>
      <c r="M234" s="126" t="s">
        <v>80</v>
      </c>
      <c r="N234" s="123" t="s">
        <v>83</v>
      </c>
      <c r="O234" s="478"/>
      <c r="P234" s="465"/>
      <c r="Q234" s="72"/>
      <c r="R234" s="72"/>
      <c r="S234" s="364" t="s">
        <v>28</v>
      </c>
      <c r="T234" s="72"/>
      <c r="U234" s="72"/>
      <c r="V234" s="72"/>
      <c r="W234" s="72"/>
      <c r="X234" s="72"/>
      <c r="Y234" s="72"/>
      <c r="Z234" s="72"/>
      <c r="AA234" s="72"/>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c r="BW234" s="72"/>
      <c r="BX234" s="72"/>
      <c r="BY234" s="72"/>
      <c r="BZ234" s="72"/>
      <c r="CA234" s="72"/>
      <c r="CB234" s="72"/>
      <c r="CC234" s="72"/>
      <c r="CD234" s="72"/>
      <c r="CE234" s="72"/>
      <c r="CF234" s="72"/>
      <c r="CG234" s="72"/>
      <c r="CH234" s="72"/>
      <c r="CI234" s="72"/>
      <c r="CJ234" s="72"/>
      <c r="CK234" s="72"/>
      <c r="CL234" s="72"/>
      <c r="CM234" s="72"/>
      <c r="CN234" s="72"/>
      <c r="CO234" s="72"/>
      <c r="CP234" s="72"/>
      <c r="CQ234" s="72"/>
      <c r="CR234" s="72"/>
      <c r="CS234" s="72"/>
      <c r="CT234" s="313"/>
      <c r="CU234" s="313"/>
      <c r="CV234" s="388" t="s">
        <v>669</v>
      </c>
      <c r="CW234" s="392" t="s">
        <v>669</v>
      </c>
      <c r="CX234" s="392"/>
      <c r="CY234" s="313"/>
      <c r="CZ234" s="313"/>
      <c r="DA234" s="313"/>
      <c r="DB234" s="424"/>
      <c r="DC234" s="424"/>
      <c r="DD234" s="424"/>
      <c r="DE234" s="313"/>
      <c r="DF234" s="313"/>
      <c r="DG234" s="313"/>
      <c r="DH234" s="313"/>
      <c r="DI234" s="313"/>
      <c r="DJ234" s="72"/>
      <c r="DK234" s="72"/>
      <c r="DL234" s="121">
        <f t="shared" si="326"/>
        <v>1</v>
      </c>
      <c r="DM234" s="353"/>
    </row>
    <row r="235" spans="1:121" s="71" customFormat="1" ht="126.75" hidden="1" customHeight="1">
      <c r="A235" s="478"/>
      <c r="B235" s="414">
        <v>78</v>
      </c>
      <c r="C235" s="43" t="s">
        <v>97</v>
      </c>
      <c r="D235" s="74" t="s">
        <v>130</v>
      </c>
      <c r="E235" s="43" t="s">
        <v>96</v>
      </c>
      <c r="F235" s="74" t="s">
        <v>130</v>
      </c>
      <c r="G235" s="498"/>
      <c r="H235" s="45" t="s">
        <v>336</v>
      </c>
      <c r="I235" s="29" t="s">
        <v>1106</v>
      </c>
      <c r="J235" s="72"/>
      <c r="K235" s="125" t="s">
        <v>128</v>
      </c>
      <c r="L235" s="125" t="s">
        <v>206</v>
      </c>
      <c r="M235" s="126" t="s">
        <v>80</v>
      </c>
      <c r="N235" s="123" t="s">
        <v>83</v>
      </c>
      <c r="O235" s="478"/>
      <c r="P235" s="465"/>
      <c r="Q235" s="72"/>
      <c r="R235" s="72"/>
      <c r="S235" s="72"/>
      <c r="T235" s="72"/>
      <c r="U235" s="72" t="s">
        <v>28</v>
      </c>
      <c r="V235" s="72"/>
      <c r="W235" s="72"/>
      <c r="X235" s="72"/>
      <c r="Y235" s="72"/>
      <c r="Z235" s="72"/>
      <c r="AA235" s="72"/>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c r="BW235" s="72"/>
      <c r="BX235" s="72"/>
      <c r="BY235" s="72"/>
      <c r="BZ235" s="72"/>
      <c r="CA235" s="72"/>
      <c r="CB235" s="72"/>
      <c r="CC235" s="72"/>
      <c r="CD235" s="72"/>
      <c r="CE235" s="72"/>
      <c r="CF235" s="72"/>
      <c r="CG235" s="72"/>
      <c r="CH235" s="72"/>
      <c r="CI235" s="72"/>
      <c r="CJ235" s="72"/>
      <c r="CK235" s="72"/>
      <c r="CL235" s="72"/>
      <c r="CM235" s="72"/>
      <c r="CN235" s="72"/>
      <c r="CO235" s="72"/>
      <c r="CP235" s="72"/>
      <c r="CQ235" s="72"/>
      <c r="CR235" s="72"/>
      <c r="CS235" s="72"/>
      <c r="CT235" s="313"/>
      <c r="CU235" s="313"/>
      <c r="CV235" s="313"/>
      <c r="CW235" s="313"/>
      <c r="CX235" s="313"/>
      <c r="CY235" s="313"/>
      <c r="CZ235" s="313"/>
      <c r="DA235" s="313"/>
      <c r="DB235" s="424"/>
      <c r="DC235" s="424"/>
      <c r="DD235" s="424"/>
      <c r="DE235" s="313"/>
      <c r="DF235" s="313"/>
      <c r="DG235" s="313"/>
      <c r="DH235" s="313"/>
      <c r="DI235" s="313"/>
      <c r="DJ235" s="72"/>
      <c r="DK235" s="72"/>
      <c r="DL235" s="121">
        <f t="shared" si="326"/>
        <v>1</v>
      </c>
      <c r="DM235" s="70"/>
    </row>
    <row r="236" spans="1:121" s="71" customFormat="1" ht="126.75" hidden="1" customHeight="1">
      <c r="A236" s="478"/>
      <c r="B236" s="414">
        <v>78</v>
      </c>
      <c r="C236" s="43" t="s">
        <v>97</v>
      </c>
      <c r="D236" s="74" t="s">
        <v>130</v>
      </c>
      <c r="E236" s="43" t="s">
        <v>96</v>
      </c>
      <c r="F236" s="74" t="s">
        <v>130</v>
      </c>
      <c r="G236" s="498"/>
      <c r="H236" s="45" t="s">
        <v>336</v>
      </c>
      <c r="I236" s="29" t="s">
        <v>1106</v>
      </c>
      <c r="J236" s="72"/>
      <c r="K236" s="125" t="s">
        <v>128</v>
      </c>
      <c r="L236" s="125" t="s">
        <v>206</v>
      </c>
      <c r="M236" s="126" t="s">
        <v>80</v>
      </c>
      <c r="N236" s="123" t="s">
        <v>83</v>
      </c>
      <c r="O236" s="478"/>
      <c r="P236" s="465"/>
      <c r="Q236" s="72"/>
      <c r="R236" s="72"/>
      <c r="S236" s="72"/>
      <c r="T236" s="72"/>
      <c r="U236" s="72"/>
      <c r="V236" s="72" t="s">
        <v>28</v>
      </c>
      <c r="W236" s="72"/>
      <c r="X236" s="72"/>
      <c r="Y236" s="72"/>
      <c r="Z236" s="72"/>
      <c r="AA236" s="72"/>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c r="BW236" s="72"/>
      <c r="BX236" s="72"/>
      <c r="BY236" s="72"/>
      <c r="BZ236" s="72"/>
      <c r="CA236" s="72"/>
      <c r="CB236" s="72"/>
      <c r="CC236" s="72"/>
      <c r="CD236" s="72"/>
      <c r="CE236" s="72"/>
      <c r="CF236" s="72"/>
      <c r="CG236" s="72"/>
      <c r="CH236" s="72"/>
      <c r="CI236" s="72"/>
      <c r="CJ236" s="72"/>
      <c r="CK236" s="72"/>
      <c r="CL236" s="72"/>
      <c r="CM236" s="72"/>
      <c r="CN236" s="72"/>
      <c r="CO236" s="72"/>
      <c r="CP236" s="72"/>
      <c r="CQ236" s="72"/>
      <c r="CR236" s="72"/>
      <c r="CS236" s="72"/>
      <c r="CT236" s="313"/>
      <c r="CU236" s="313"/>
      <c r="CV236" s="313"/>
      <c r="CW236" s="313"/>
      <c r="CX236" s="313"/>
      <c r="CY236" s="313"/>
      <c r="CZ236" s="313"/>
      <c r="DA236" s="313"/>
      <c r="DB236" s="424"/>
      <c r="DC236" s="424"/>
      <c r="DD236" s="424"/>
      <c r="DE236" s="313"/>
      <c r="DF236" s="313"/>
      <c r="DG236" s="313"/>
      <c r="DH236" s="313"/>
      <c r="DI236" s="313"/>
      <c r="DJ236" s="72"/>
      <c r="DK236" s="72"/>
      <c r="DL236" s="121">
        <f t="shared" si="326"/>
        <v>1</v>
      </c>
      <c r="DM236" s="70"/>
    </row>
    <row r="237" spans="1:121" s="71" customFormat="1" ht="126.75" hidden="1" customHeight="1">
      <c r="A237" s="478"/>
      <c r="B237" s="414">
        <v>78</v>
      </c>
      <c r="C237" s="43" t="s">
        <v>97</v>
      </c>
      <c r="D237" s="74" t="s">
        <v>130</v>
      </c>
      <c r="E237" s="43" t="s">
        <v>96</v>
      </c>
      <c r="F237" s="74" t="s">
        <v>130</v>
      </c>
      <c r="G237" s="498"/>
      <c r="H237" s="45" t="s">
        <v>336</v>
      </c>
      <c r="I237" s="29" t="s">
        <v>1106</v>
      </c>
      <c r="J237" s="72"/>
      <c r="K237" s="125" t="s">
        <v>128</v>
      </c>
      <c r="L237" s="125" t="s">
        <v>206</v>
      </c>
      <c r="M237" s="126" t="s">
        <v>80</v>
      </c>
      <c r="N237" s="123" t="s">
        <v>83</v>
      </c>
      <c r="O237" s="478"/>
      <c r="P237" s="465"/>
      <c r="Q237" s="72"/>
      <c r="R237" s="72"/>
      <c r="S237" s="72"/>
      <c r="T237" s="72"/>
      <c r="U237" s="72"/>
      <c r="V237" s="72"/>
      <c r="W237" s="72" t="s">
        <v>28</v>
      </c>
      <c r="X237" s="72"/>
      <c r="Y237" s="72"/>
      <c r="Z237" s="72"/>
      <c r="AA237" s="72"/>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c r="BW237" s="72"/>
      <c r="BX237" s="72"/>
      <c r="BY237" s="72"/>
      <c r="BZ237" s="72"/>
      <c r="CA237" s="72"/>
      <c r="CB237" s="72"/>
      <c r="CC237" s="72"/>
      <c r="CD237" s="72"/>
      <c r="CE237" s="72"/>
      <c r="CF237" s="72"/>
      <c r="CG237" s="72"/>
      <c r="CH237" s="72"/>
      <c r="CI237" s="72"/>
      <c r="CJ237" s="72"/>
      <c r="CK237" s="72"/>
      <c r="CL237" s="72"/>
      <c r="CM237" s="72"/>
      <c r="CN237" s="72"/>
      <c r="CO237" s="72"/>
      <c r="CP237" s="72"/>
      <c r="CQ237" s="72"/>
      <c r="CR237" s="72"/>
      <c r="CS237" s="72"/>
      <c r="CT237" s="313"/>
      <c r="CU237" s="313"/>
      <c r="CV237" s="313"/>
      <c r="CW237" s="313"/>
      <c r="CX237" s="313"/>
      <c r="CY237" s="313"/>
      <c r="CZ237" s="313"/>
      <c r="DA237" s="313"/>
      <c r="DB237" s="424"/>
      <c r="DC237" s="424"/>
      <c r="DD237" s="424"/>
      <c r="DE237" s="313"/>
      <c r="DF237" s="313"/>
      <c r="DG237" s="313"/>
      <c r="DH237" s="313"/>
      <c r="DI237" s="313"/>
      <c r="DJ237" s="72"/>
      <c r="DK237" s="72"/>
      <c r="DL237" s="121">
        <f t="shared" si="326"/>
        <v>1</v>
      </c>
      <c r="DM237" s="70"/>
    </row>
    <row r="238" spans="1:121" s="71" customFormat="1" ht="126.75" hidden="1" customHeight="1">
      <c r="A238" s="478"/>
      <c r="B238" s="414">
        <v>78</v>
      </c>
      <c r="C238" s="43" t="s">
        <v>97</v>
      </c>
      <c r="D238" s="74" t="s">
        <v>130</v>
      </c>
      <c r="E238" s="43" t="s">
        <v>96</v>
      </c>
      <c r="F238" s="74" t="s">
        <v>130</v>
      </c>
      <c r="G238" s="498"/>
      <c r="H238" s="45" t="s">
        <v>336</v>
      </c>
      <c r="I238" s="29" t="s">
        <v>1106</v>
      </c>
      <c r="J238" s="72"/>
      <c r="K238" s="125" t="s">
        <v>128</v>
      </c>
      <c r="L238" s="125" t="s">
        <v>206</v>
      </c>
      <c r="M238" s="126" t="s">
        <v>80</v>
      </c>
      <c r="N238" s="123" t="s">
        <v>83</v>
      </c>
      <c r="O238" s="478"/>
      <c r="P238" s="465"/>
      <c r="Q238" s="72"/>
      <c r="R238" s="72"/>
      <c r="S238" s="72"/>
      <c r="T238" s="72"/>
      <c r="U238" s="72"/>
      <c r="V238" s="72"/>
      <c r="W238" s="72"/>
      <c r="X238" s="72"/>
      <c r="Y238" s="72" t="s">
        <v>28</v>
      </c>
      <c r="Z238" s="72"/>
      <c r="AA238" s="72"/>
      <c r="AB238" s="33"/>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c r="BW238" s="72"/>
      <c r="BX238" s="72"/>
      <c r="BY238" s="72"/>
      <c r="BZ238" s="72"/>
      <c r="CA238" s="72"/>
      <c r="CB238" s="72"/>
      <c r="CC238" s="72"/>
      <c r="CD238" s="72"/>
      <c r="CE238" s="72"/>
      <c r="CF238" s="72"/>
      <c r="CG238" s="72"/>
      <c r="CH238" s="72"/>
      <c r="CI238" s="72"/>
      <c r="CJ238" s="72"/>
      <c r="CK238" s="72"/>
      <c r="CL238" s="72"/>
      <c r="CM238" s="72"/>
      <c r="CN238" s="72"/>
      <c r="CO238" s="72"/>
      <c r="CP238" s="72"/>
      <c r="CQ238" s="72"/>
      <c r="CR238" s="72"/>
      <c r="CS238" s="72"/>
      <c r="CT238" s="313"/>
      <c r="CU238" s="313"/>
      <c r="CV238" s="313"/>
      <c r="CW238" s="313"/>
      <c r="CX238" s="313"/>
      <c r="CY238" s="313"/>
      <c r="CZ238" s="313"/>
      <c r="DA238" s="313"/>
      <c r="DB238" s="424"/>
      <c r="DC238" s="424"/>
      <c r="DD238" s="424"/>
      <c r="DE238" s="313"/>
      <c r="DF238" s="313"/>
      <c r="DG238" s="313"/>
      <c r="DH238" s="313"/>
      <c r="DI238" s="313"/>
      <c r="DJ238" s="72"/>
      <c r="DK238" s="72"/>
      <c r="DL238" s="121">
        <f t="shared" si="326"/>
        <v>1</v>
      </c>
      <c r="DM238" s="70"/>
    </row>
    <row r="239" spans="1:121" s="1" customFormat="1" ht="120.75" hidden="1" customHeight="1">
      <c r="A239" s="478"/>
      <c r="B239" s="414">
        <v>78</v>
      </c>
      <c r="C239" s="43" t="s">
        <v>97</v>
      </c>
      <c r="D239" s="44" t="s">
        <v>130</v>
      </c>
      <c r="E239" s="43" t="s">
        <v>96</v>
      </c>
      <c r="F239" s="44" t="s">
        <v>130</v>
      </c>
      <c r="G239" s="475"/>
      <c r="H239" s="45" t="s">
        <v>336</v>
      </c>
      <c r="I239" s="29" t="s">
        <v>1106</v>
      </c>
      <c r="J239" s="6"/>
      <c r="K239" s="6" t="s">
        <v>128</v>
      </c>
      <c r="L239" s="6" t="s">
        <v>206</v>
      </c>
      <c r="M239" s="5" t="s">
        <v>80</v>
      </c>
      <c r="N239" s="4" t="s">
        <v>83</v>
      </c>
      <c r="O239" s="478"/>
      <c r="P239" s="459"/>
      <c r="Q239" s="6"/>
      <c r="R239" s="6"/>
      <c r="S239" s="6"/>
      <c r="T239" s="6"/>
      <c r="U239" s="6"/>
      <c r="V239" s="6"/>
      <c r="W239" s="6"/>
      <c r="X239" s="6"/>
      <c r="Y239" s="60"/>
      <c r="Z239" s="60"/>
      <c r="AA239" s="6" t="s">
        <v>28</v>
      </c>
      <c r="AB239" s="33"/>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33"/>
      <c r="BF239" s="33"/>
      <c r="BG239" s="33"/>
      <c r="BH239" s="33"/>
      <c r="BI239" s="33"/>
      <c r="BJ239" s="33"/>
      <c r="BK239" s="33"/>
      <c r="BL239" s="33"/>
      <c r="BM239" s="33"/>
      <c r="BN239" s="33"/>
      <c r="BO239" s="33"/>
      <c r="BP239" s="33"/>
      <c r="BQ239" s="33"/>
      <c r="BR239" s="33"/>
      <c r="BS239" s="33"/>
      <c r="BT239" s="33"/>
      <c r="BU239" s="33"/>
      <c r="BV239" s="33"/>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313"/>
      <c r="CU239" s="313"/>
      <c r="CV239" s="313"/>
      <c r="CW239" s="313"/>
      <c r="CX239" s="313"/>
      <c r="CY239" s="313"/>
      <c r="CZ239" s="313"/>
      <c r="DA239" s="313"/>
      <c r="DB239" s="424"/>
      <c r="DC239" s="424"/>
      <c r="DD239" s="424"/>
      <c r="DE239" s="313"/>
      <c r="DF239" s="313"/>
      <c r="DG239" s="313"/>
      <c r="DH239" s="313"/>
      <c r="DI239" s="313"/>
      <c r="DJ239" s="6"/>
      <c r="DK239" s="6"/>
      <c r="DL239" s="121">
        <f t="shared" si="326"/>
        <v>1</v>
      </c>
      <c r="DM239" s="4"/>
    </row>
    <row r="240" spans="1:121" s="231" customFormat="1" ht="53.25" hidden="1" customHeight="1">
      <c r="A240" s="460">
        <v>240</v>
      </c>
      <c r="B240" s="414">
        <v>79</v>
      </c>
      <c r="C240" s="186" t="s">
        <v>98</v>
      </c>
      <c r="D240" s="191" t="s">
        <v>130</v>
      </c>
      <c r="E240" s="43" t="s">
        <v>99</v>
      </c>
      <c r="F240" s="44" t="s">
        <v>130</v>
      </c>
      <c r="G240" s="470" t="s">
        <v>28</v>
      </c>
      <c r="H240" s="192" t="s">
        <v>1289</v>
      </c>
      <c r="I240" s="188" t="s">
        <v>1291</v>
      </c>
      <c r="J240" s="256"/>
      <c r="K240" s="256" t="s">
        <v>128</v>
      </c>
      <c r="L240" s="256" t="s">
        <v>206</v>
      </c>
      <c r="M240" s="5" t="s">
        <v>80</v>
      </c>
      <c r="N240" s="4" t="s">
        <v>83</v>
      </c>
      <c r="O240" s="460" t="s">
        <v>28</v>
      </c>
      <c r="P240" s="458"/>
      <c r="Q240" s="6"/>
      <c r="R240" s="256" t="s">
        <v>28</v>
      </c>
      <c r="S240" s="6"/>
      <c r="T240" s="6"/>
      <c r="U240" s="6"/>
      <c r="V240" s="6"/>
      <c r="W240" s="6"/>
      <c r="X240" s="6"/>
      <c r="Y240" s="60"/>
      <c r="Z240" s="60"/>
      <c r="AA240" s="6"/>
      <c r="AB240" s="33"/>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181" t="s">
        <v>669</v>
      </c>
      <c r="BN240" s="181" t="s">
        <v>669</v>
      </c>
      <c r="BO240" s="181"/>
      <c r="BP240" s="181"/>
      <c r="BQ240" s="320">
        <v>2</v>
      </c>
      <c r="BR240" s="320">
        <v>2</v>
      </c>
      <c r="BS240" s="320">
        <v>1</v>
      </c>
      <c r="BT240" s="320">
        <v>1</v>
      </c>
      <c r="BU240" s="320">
        <v>2</v>
      </c>
      <c r="BV240" s="320">
        <v>2</v>
      </c>
      <c r="BW240" s="320">
        <v>1</v>
      </c>
      <c r="BX240" s="320">
        <v>2</v>
      </c>
      <c r="BY240" s="320">
        <v>2</v>
      </c>
      <c r="BZ240" s="320">
        <v>2</v>
      </c>
      <c r="CA240" s="320">
        <v>2</v>
      </c>
      <c r="CB240" s="320">
        <v>2</v>
      </c>
      <c r="CC240" s="320">
        <v>2</v>
      </c>
      <c r="CD240" s="320">
        <v>2</v>
      </c>
      <c r="CE240" s="320">
        <v>1</v>
      </c>
      <c r="CF240" s="320">
        <v>1</v>
      </c>
      <c r="CG240" s="320">
        <v>2</v>
      </c>
      <c r="CH240" s="320">
        <v>2</v>
      </c>
      <c r="CI240" s="320">
        <v>2</v>
      </c>
      <c r="CJ240" s="320">
        <v>2</v>
      </c>
      <c r="CK240" s="320">
        <v>2</v>
      </c>
      <c r="CL240" s="348">
        <f>COUNTIF(BQ240:CK240,"2")</f>
        <v>16</v>
      </c>
      <c r="CM240" s="349">
        <f t="shared" ref="CM240" si="334">CL240/(CL240+CN240+CP240+CR240)</f>
        <v>0.76190476190476186</v>
      </c>
      <c r="CN240" s="348">
        <f>COUNTIF(BQ240:CK240,"1")</f>
        <v>5</v>
      </c>
      <c r="CO240" s="349">
        <f t="shared" ref="CO240" si="335">CN240/(CL240+CN240+CP240+CR240)</f>
        <v>0.23809523809523808</v>
      </c>
      <c r="CP240" s="348">
        <f>COUNTIF(BQ240:CK240,"0")</f>
        <v>0</v>
      </c>
      <c r="CQ240" s="349">
        <f t="shared" ref="CQ240" si="336">CP240/(CL240+CN240+CP240+CR240)</f>
        <v>0</v>
      </c>
      <c r="CR240" s="348">
        <f>COUNTIF(BQ240:CK240,"KĐG")</f>
        <v>0</v>
      </c>
      <c r="CS240" s="349">
        <f t="shared" ref="CS240" si="337">CR240/(CL240+CN240+CP240+CR240)</f>
        <v>0</v>
      </c>
      <c r="CT240" s="350">
        <f t="shared" ref="CT240" si="338">(((CL240*2)+(CN240*1)+(CP240*0)))/(CL240+CN240+CP240)</f>
        <v>1.7619047619047619</v>
      </c>
      <c r="CU240" s="351" t="str">
        <f t="shared" ref="CU240" si="339">IF(CS240&gt;=50%,"KĐG",IF(CT240&gt;=1.6,"ĐMT",IF(CT240&gt;=1,"CCG","CĐ")))</f>
        <v>ĐMT</v>
      </c>
      <c r="CV240" s="313"/>
      <c r="CW240" s="313"/>
      <c r="CX240" s="313"/>
      <c r="CY240" s="313"/>
      <c r="CZ240" s="313"/>
      <c r="DA240" s="313"/>
      <c r="DB240" s="424"/>
      <c r="DC240" s="424"/>
      <c r="DD240" s="424"/>
      <c r="DE240" s="313"/>
      <c r="DF240" s="313"/>
      <c r="DG240" s="313"/>
      <c r="DH240" s="313"/>
      <c r="DI240" s="313"/>
      <c r="DJ240" s="6"/>
      <c r="DK240" s="6"/>
      <c r="DL240" s="121">
        <f t="shared" si="326"/>
        <v>1</v>
      </c>
      <c r="DM240" s="261"/>
    </row>
    <row r="241" spans="1:117" s="71" customFormat="1" ht="124.5" hidden="1" customHeight="1">
      <c r="A241" s="461"/>
      <c r="B241" s="414">
        <v>79</v>
      </c>
      <c r="C241" s="43" t="s">
        <v>98</v>
      </c>
      <c r="D241" s="74" t="s">
        <v>130</v>
      </c>
      <c r="E241" s="43" t="s">
        <v>99</v>
      </c>
      <c r="F241" s="74" t="s">
        <v>130</v>
      </c>
      <c r="G241" s="498"/>
      <c r="H241" s="45" t="s">
        <v>732</v>
      </c>
      <c r="I241" s="11" t="s">
        <v>1107</v>
      </c>
      <c r="J241" s="72"/>
      <c r="K241" s="125" t="s">
        <v>128</v>
      </c>
      <c r="L241" s="125" t="s">
        <v>206</v>
      </c>
      <c r="M241" s="126" t="s">
        <v>80</v>
      </c>
      <c r="N241" s="123" t="s">
        <v>83</v>
      </c>
      <c r="O241" s="461"/>
      <c r="P241" s="465"/>
      <c r="Q241" s="72"/>
      <c r="R241" s="72"/>
      <c r="S241" s="72"/>
      <c r="T241" s="72" t="s">
        <v>28</v>
      </c>
      <c r="U241" s="72"/>
      <c r="V241" s="72"/>
      <c r="W241" s="72"/>
      <c r="X241" s="72"/>
      <c r="Y241" s="72"/>
      <c r="Z241" s="72"/>
      <c r="AA241" s="72"/>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3"/>
      <c r="BJ241" s="33"/>
      <c r="BK241" s="33"/>
      <c r="BL241" s="33"/>
      <c r="BM241" s="33"/>
      <c r="BN241" s="33"/>
      <c r="BO241" s="33"/>
      <c r="BP241" s="33"/>
      <c r="BQ241" s="33"/>
      <c r="BR241" s="33"/>
      <c r="BS241" s="33"/>
      <c r="BT241" s="33"/>
      <c r="BU241" s="33"/>
      <c r="BV241" s="33"/>
      <c r="BW241" s="72"/>
      <c r="BX241" s="72"/>
      <c r="BY241" s="72"/>
      <c r="BZ241" s="72"/>
      <c r="CA241" s="72"/>
      <c r="CB241" s="72"/>
      <c r="CC241" s="72"/>
      <c r="CD241" s="72"/>
      <c r="CE241" s="72"/>
      <c r="CF241" s="72"/>
      <c r="CG241" s="72"/>
      <c r="CH241" s="72"/>
      <c r="CI241" s="72"/>
      <c r="CJ241" s="72"/>
      <c r="CK241" s="72"/>
      <c r="CL241" s="72"/>
      <c r="CM241" s="72"/>
      <c r="CN241" s="72"/>
      <c r="CO241" s="72"/>
      <c r="CP241" s="72"/>
      <c r="CQ241" s="72"/>
      <c r="CR241" s="72"/>
      <c r="CS241" s="72"/>
      <c r="CT241" s="313"/>
      <c r="CU241" s="313"/>
      <c r="CV241" s="313"/>
      <c r="CW241" s="313"/>
      <c r="CX241" s="313"/>
      <c r="CY241" s="313"/>
      <c r="CZ241" s="313"/>
      <c r="DA241" s="313"/>
      <c r="DB241" s="424"/>
      <c r="DC241" s="424"/>
      <c r="DD241" s="424"/>
      <c r="DE241" s="313"/>
      <c r="DF241" s="313"/>
      <c r="DG241" s="313"/>
      <c r="DH241" s="313"/>
      <c r="DI241" s="313"/>
      <c r="DJ241" s="72"/>
      <c r="DK241" s="72"/>
      <c r="DL241" s="121">
        <f t="shared" si="326"/>
        <v>1</v>
      </c>
      <c r="DM241" s="70"/>
    </row>
    <row r="242" spans="1:117" s="71" customFormat="1" ht="124.5" hidden="1" customHeight="1">
      <c r="A242" s="461"/>
      <c r="B242" s="414">
        <v>79</v>
      </c>
      <c r="C242" s="43" t="s">
        <v>98</v>
      </c>
      <c r="D242" s="74" t="s">
        <v>130</v>
      </c>
      <c r="E242" s="43" t="s">
        <v>99</v>
      </c>
      <c r="F242" s="74" t="s">
        <v>130</v>
      </c>
      <c r="G242" s="498"/>
      <c r="H242" s="45" t="s">
        <v>732</v>
      </c>
      <c r="I242" s="11" t="s">
        <v>1107</v>
      </c>
      <c r="J242" s="72"/>
      <c r="K242" s="125" t="s">
        <v>128</v>
      </c>
      <c r="L242" s="125" t="s">
        <v>206</v>
      </c>
      <c r="M242" s="126" t="s">
        <v>80</v>
      </c>
      <c r="N242" s="123" t="s">
        <v>83</v>
      </c>
      <c r="O242" s="461"/>
      <c r="P242" s="465"/>
      <c r="Q242" s="72"/>
      <c r="R242" s="72"/>
      <c r="S242" s="72"/>
      <c r="T242" s="72"/>
      <c r="U242" s="72"/>
      <c r="V242" s="72" t="s">
        <v>28</v>
      </c>
      <c r="W242" s="72"/>
      <c r="X242" s="72"/>
      <c r="Y242" s="72"/>
      <c r="Z242" s="72"/>
      <c r="AA242" s="72"/>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3"/>
      <c r="BJ242" s="33"/>
      <c r="BK242" s="33"/>
      <c r="BL242" s="33"/>
      <c r="BM242" s="33"/>
      <c r="BN242" s="33"/>
      <c r="BO242" s="33"/>
      <c r="BP242" s="33"/>
      <c r="BQ242" s="33"/>
      <c r="BR242" s="33"/>
      <c r="BS242" s="33"/>
      <c r="BT242" s="33"/>
      <c r="BU242" s="33"/>
      <c r="BV242" s="33"/>
      <c r="BW242" s="72"/>
      <c r="BX242" s="72"/>
      <c r="BY242" s="72"/>
      <c r="BZ242" s="72"/>
      <c r="CA242" s="72"/>
      <c r="CB242" s="72"/>
      <c r="CC242" s="72"/>
      <c r="CD242" s="72"/>
      <c r="CE242" s="72"/>
      <c r="CF242" s="72"/>
      <c r="CG242" s="72"/>
      <c r="CH242" s="72"/>
      <c r="CI242" s="72"/>
      <c r="CJ242" s="72"/>
      <c r="CK242" s="72"/>
      <c r="CL242" s="72"/>
      <c r="CM242" s="72"/>
      <c r="CN242" s="72"/>
      <c r="CO242" s="72"/>
      <c r="CP242" s="72"/>
      <c r="CQ242" s="72"/>
      <c r="CR242" s="72"/>
      <c r="CS242" s="72"/>
      <c r="CT242" s="313"/>
      <c r="CU242" s="313"/>
      <c r="CV242" s="313"/>
      <c r="CW242" s="313"/>
      <c r="CX242" s="313"/>
      <c r="CY242" s="313"/>
      <c r="CZ242" s="313"/>
      <c r="DA242" s="313"/>
      <c r="DB242" s="424"/>
      <c r="DC242" s="424"/>
      <c r="DD242" s="424"/>
      <c r="DE242" s="313"/>
      <c r="DF242" s="313"/>
      <c r="DG242" s="313"/>
      <c r="DH242" s="313"/>
      <c r="DI242" s="313"/>
      <c r="DJ242" s="72"/>
      <c r="DK242" s="72"/>
      <c r="DL242" s="121">
        <f t="shared" si="326"/>
        <v>1</v>
      </c>
      <c r="DM242" s="70"/>
    </row>
    <row r="243" spans="1:117" s="71" customFormat="1" ht="124.5" hidden="1" customHeight="1">
      <c r="A243" s="461"/>
      <c r="B243" s="414">
        <v>79</v>
      </c>
      <c r="C243" s="43" t="s">
        <v>98</v>
      </c>
      <c r="D243" s="74" t="s">
        <v>130</v>
      </c>
      <c r="E243" s="43" t="s">
        <v>99</v>
      </c>
      <c r="F243" s="74" t="s">
        <v>130</v>
      </c>
      <c r="G243" s="498"/>
      <c r="H243" s="45" t="s">
        <v>732</v>
      </c>
      <c r="I243" s="11" t="s">
        <v>1107</v>
      </c>
      <c r="J243" s="72"/>
      <c r="K243" s="125" t="s">
        <v>128</v>
      </c>
      <c r="L243" s="125" t="s">
        <v>206</v>
      </c>
      <c r="M243" s="126" t="s">
        <v>80</v>
      </c>
      <c r="N243" s="123" t="s">
        <v>83</v>
      </c>
      <c r="O243" s="461"/>
      <c r="P243" s="465"/>
      <c r="Q243" s="72"/>
      <c r="R243" s="72"/>
      <c r="S243" s="72"/>
      <c r="T243" s="72"/>
      <c r="U243" s="72"/>
      <c r="V243" s="72"/>
      <c r="W243" s="72"/>
      <c r="X243" s="72" t="s">
        <v>28</v>
      </c>
      <c r="Y243" s="72"/>
      <c r="Z243" s="72"/>
      <c r="AA243" s="72"/>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3"/>
      <c r="BJ243" s="33"/>
      <c r="BK243" s="33"/>
      <c r="BL243" s="33"/>
      <c r="BM243" s="33"/>
      <c r="BN243" s="33"/>
      <c r="BO243" s="33"/>
      <c r="BP243" s="33"/>
      <c r="BQ243" s="33"/>
      <c r="BR243" s="33"/>
      <c r="BS243" s="33"/>
      <c r="BT243" s="33"/>
      <c r="BU243" s="33"/>
      <c r="BV243" s="33"/>
      <c r="BW243" s="72"/>
      <c r="BX243" s="72"/>
      <c r="BY243" s="72"/>
      <c r="BZ243" s="72"/>
      <c r="CA243" s="72"/>
      <c r="CB243" s="72"/>
      <c r="CC243" s="72"/>
      <c r="CD243" s="72"/>
      <c r="CE243" s="72"/>
      <c r="CF243" s="72"/>
      <c r="CG243" s="72"/>
      <c r="CH243" s="72"/>
      <c r="CI243" s="72"/>
      <c r="CJ243" s="72"/>
      <c r="CK243" s="72"/>
      <c r="CL243" s="72"/>
      <c r="CM243" s="72"/>
      <c r="CN243" s="72"/>
      <c r="CO243" s="72"/>
      <c r="CP243" s="72"/>
      <c r="CQ243" s="72"/>
      <c r="CR243" s="72"/>
      <c r="CS243" s="72"/>
      <c r="CT243" s="313"/>
      <c r="CU243" s="313"/>
      <c r="CV243" s="313"/>
      <c r="CW243" s="313"/>
      <c r="CX243" s="313"/>
      <c r="CY243" s="313"/>
      <c r="CZ243" s="313"/>
      <c r="DA243" s="313"/>
      <c r="DB243" s="424"/>
      <c r="DC243" s="424"/>
      <c r="DD243" s="424"/>
      <c r="DE243" s="313"/>
      <c r="DF243" s="313"/>
      <c r="DG243" s="313"/>
      <c r="DH243" s="313"/>
      <c r="DI243" s="313"/>
      <c r="DJ243" s="72"/>
      <c r="DK243" s="72"/>
      <c r="DL243" s="121">
        <f t="shared" si="326"/>
        <v>1</v>
      </c>
      <c r="DM243" s="70"/>
    </row>
    <row r="244" spans="1:117" s="71" customFormat="1" ht="124.5" hidden="1" customHeight="1">
      <c r="A244" s="462"/>
      <c r="B244" s="414">
        <v>79</v>
      </c>
      <c r="C244" s="43" t="s">
        <v>98</v>
      </c>
      <c r="D244" s="74" t="s">
        <v>130</v>
      </c>
      <c r="E244" s="43" t="s">
        <v>99</v>
      </c>
      <c r="F244" s="74" t="s">
        <v>130</v>
      </c>
      <c r="G244" s="475"/>
      <c r="H244" s="45" t="s">
        <v>732</v>
      </c>
      <c r="I244" s="11" t="s">
        <v>1107</v>
      </c>
      <c r="J244" s="72"/>
      <c r="K244" s="125" t="s">
        <v>128</v>
      </c>
      <c r="L244" s="125" t="s">
        <v>206</v>
      </c>
      <c r="M244" s="126" t="s">
        <v>80</v>
      </c>
      <c r="N244" s="123" t="s">
        <v>83</v>
      </c>
      <c r="O244" s="462"/>
      <c r="P244" s="459"/>
      <c r="Q244" s="72"/>
      <c r="R244" s="72"/>
      <c r="S244" s="72"/>
      <c r="T244" s="72"/>
      <c r="U244" s="72"/>
      <c r="V244" s="72"/>
      <c r="W244" s="72"/>
      <c r="X244" s="72"/>
      <c r="Y244" s="72"/>
      <c r="Z244" s="72" t="s">
        <v>28</v>
      </c>
      <c r="AA244" s="72"/>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c r="BW244" s="72"/>
      <c r="BX244" s="72"/>
      <c r="BY244" s="72"/>
      <c r="BZ244" s="72"/>
      <c r="CA244" s="72"/>
      <c r="CB244" s="72"/>
      <c r="CC244" s="72"/>
      <c r="CD244" s="72"/>
      <c r="CE244" s="72"/>
      <c r="CF244" s="72"/>
      <c r="CG244" s="72"/>
      <c r="CH244" s="72"/>
      <c r="CI244" s="72"/>
      <c r="CJ244" s="72"/>
      <c r="CK244" s="72"/>
      <c r="CL244" s="72"/>
      <c r="CM244" s="72"/>
      <c r="CN244" s="72"/>
      <c r="CO244" s="72"/>
      <c r="CP244" s="72"/>
      <c r="CQ244" s="72"/>
      <c r="CR244" s="72"/>
      <c r="CS244" s="72"/>
      <c r="CT244" s="313"/>
      <c r="CU244" s="313"/>
      <c r="CV244" s="313"/>
      <c r="CW244" s="313"/>
      <c r="CX244" s="313"/>
      <c r="CY244" s="313"/>
      <c r="CZ244" s="313"/>
      <c r="DA244" s="313"/>
      <c r="DB244" s="424"/>
      <c r="DC244" s="424"/>
      <c r="DD244" s="424"/>
      <c r="DE244" s="313"/>
      <c r="DF244" s="313"/>
      <c r="DG244" s="313"/>
      <c r="DH244" s="313"/>
      <c r="DI244" s="313"/>
      <c r="DJ244" s="72"/>
      <c r="DK244" s="72"/>
      <c r="DL244" s="121">
        <f t="shared" si="326"/>
        <v>1</v>
      </c>
      <c r="DM244" s="70"/>
    </row>
    <row r="245" spans="1:117" s="231" customFormat="1" ht="103.5" hidden="1" customHeight="1">
      <c r="A245" s="460">
        <v>241</v>
      </c>
      <c r="B245" s="431">
        <v>80</v>
      </c>
      <c r="C245" s="192" t="s">
        <v>337</v>
      </c>
      <c r="D245" s="191" t="s">
        <v>130</v>
      </c>
      <c r="E245" s="45" t="s">
        <v>131</v>
      </c>
      <c r="F245" s="5" t="s">
        <v>130</v>
      </c>
      <c r="G245" s="470" t="s">
        <v>28</v>
      </c>
      <c r="H245" s="192" t="s">
        <v>338</v>
      </c>
      <c r="I245" s="188" t="s">
        <v>1290</v>
      </c>
      <c r="J245" s="256"/>
      <c r="K245" s="256" t="s">
        <v>128</v>
      </c>
      <c r="L245" s="256" t="s">
        <v>206</v>
      </c>
      <c r="M245" s="5" t="s">
        <v>80</v>
      </c>
      <c r="N245" s="4" t="s">
        <v>83</v>
      </c>
      <c r="O245" s="460" t="s">
        <v>28</v>
      </c>
      <c r="P245" s="458"/>
      <c r="Q245" s="6"/>
      <c r="R245" s="256" t="s">
        <v>28</v>
      </c>
      <c r="S245" s="6"/>
      <c r="T245" s="6"/>
      <c r="U245" s="6"/>
      <c r="V245" s="6"/>
      <c r="W245" s="6"/>
      <c r="X245" s="6"/>
      <c r="Y245" s="60"/>
      <c r="Z245" s="60"/>
      <c r="AA245" s="6"/>
      <c r="AB245" s="33"/>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181"/>
      <c r="BN245" s="181"/>
      <c r="BO245" s="181" t="s">
        <v>669</v>
      </c>
      <c r="BP245" s="181" t="s">
        <v>669</v>
      </c>
      <c r="BQ245" s="320">
        <v>2</v>
      </c>
      <c r="BR245" s="320">
        <v>2</v>
      </c>
      <c r="BS245" s="320">
        <v>1</v>
      </c>
      <c r="BT245" s="320">
        <v>1</v>
      </c>
      <c r="BU245" s="320">
        <v>2</v>
      </c>
      <c r="BV245" s="320">
        <v>2</v>
      </c>
      <c r="BW245" s="320">
        <v>1</v>
      </c>
      <c r="BX245" s="320">
        <v>2</v>
      </c>
      <c r="BY245" s="320">
        <v>2</v>
      </c>
      <c r="BZ245" s="320">
        <v>2</v>
      </c>
      <c r="CA245" s="320">
        <v>2</v>
      </c>
      <c r="CB245" s="320">
        <v>2</v>
      </c>
      <c r="CC245" s="320">
        <v>2</v>
      </c>
      <c r="CD245" s="320">
        <v>2</v>
      </c>
      <c r="CE245" s="320">
        <v>1</v>
      </c>
      <c r="CF245" s="320">
        <v>1</v>
      </c>
      <c r="CG245" s="320">
        <v>2</v>
      </c>
      <c r="CH245" s="320">
        <v>2</v>
      </c>
      <c r="CI245" s="320">
        <v>2</v>
      </c>
      <c r="CJ245" s="320">
        <v>2</v>
      </c>
      <c r="CK245" s="320">
        <v>1</v>
      </c>
      <c r="CL245" s="348">
        <f>COUNTIF(BQ245:CK245,"2")</f>
        <v>15</v>
      </c>
      <c r="CM245" s="349">
        <f t="shared" ref="CM245" si="340">CL245/(CL245+CN245+CP245+CR245)</f>
        <v>0.7142857142857143</v>
      </c>
      <c r="CN245" s="348">
        <f>COUNTIF(BQ245:CK245,"1")</f>
        <v>6</v>
      </c>
      <c r="CO245" s="349">
        <f t="shared" ref="CO245" si="341">CN245/(CL245+CN245+CP245+CR245)</f>
        <v>0.2857142857142857</v>
      </c>
      <c r="CP245" s="348">
        <f>COUNTIF(BQ245:CK245,"0")</f>
        <v>0</v>
      </c>
      <c r="CQ245" s="349">
        <f t="shared" ref="CQ245" si="342">CP245/(CL245+CN245+CP245+CR245)</f>
        <v>0</v>
      </c>
      <c r="CR245" s="348">
        <f>COUNTIF(BQ245:CK245,"KĐG")</f>
        <v>0</v>
      </c>
      <c r="CS245" s="349">
        <f t="shared" ref="CS245" si="343">CR245/(CL245+CN245+CP245+CR245)</f>
        <v>0</v>
      </c>
      <c r="CT245" s="350">
        <f t="shared" ref="CT245" si="344">(((CL245*2)+(CN245*1)+(CP245*0)))/(CL245+CN245+CP245)</f>
        <v>1.7142857142857142</v>
      </c>
      <c r="CU245" s="351" t="str">
        <f t="shared" ref="CU245" si="345">IF(CS245&gt;=50%,"KĐG",IF(CT245&gt;=1.6,"ĐMT",IF(CT245&gt;=1,"CCG","CĐ")))</f>
        <v>ĐMT</v>
      </c>
      <c r="CV245" s="313"/>
      <c r="CW245" s="313"/>
      <c r="CX245" s="313"/>
      <c r="CY245" s="313"/>
      <c r="CZ245" s="313"/>
      <c r="DA245" s="313"/>
      <c r="DB245" s="424"/>
      <c r="DC245" s="424"/>
      <c r="DD245" s="424"/>
      <c r="DE245" s="313"/>
      <c r="DF245" s="313"/>
      <c r="DG245" s="313"/>
      <c r="DH245" s="313"/>
      <c r="DI245" s="313"/>
      <c r="DJ245" s="6"/>
      <c r="DK245" s="6"/>
      <c r="DL245" s="121">
        <f t="shared" si="326"/>
        <v>1</v>
      </c>
      <c r="DM245" s="261"/>
    </row>
    <row r="246" spans="1:117" s="71" customFormat="1" ht="172.5" hidden="1" customHeight="1">
      <c r="A246" s="461"/>
      <c r="B246" s="431">
        <v>80</v>
      </c>
      <c r="C246" s="45" t="s">
        <v>337</v>
      </c>
      <c r="D246" s="74" t="s">
        <v>130</v>
      </c>
      <c r="E246" s="45" t="s">
        <v>131</v>
      </c>
      <c r="F246" s="69" t="s">
        <v>130</v>
      </c>
      <c r="G246" s="498"/>
      <c r="H246" s="45" t="s">
        <v>338</v>
      </c>
      <c r="I246" s="11" t="s">
        <v>1108</v>
      </c>
      <c r="J246" s="72"/>
      <c r="K246" s="125" t="s">
        <v>128</v>
      </c>
      <c r="L246" s="125" t="s">
        <v>206</v>
      </c>
      <c r="M246" s="126" t="s">
        <v>80</v>
      </c>
      <c r="N246" s="123" t="s">
        <v>83</v>
      </c>
      <c r="O246" s="461"/>
      <c r="P246" s="465"/>
      <c r="Q246" s="72"/>
      <c r="R246" s="72"/>
      <c r="S246" s="72"/>
      <c r="T246" s="72" t="s">
        <v>28</v>
      </c>
      <c r="U246" s="72"/>
      <c r="V246" s="72"/>
      <c r="W246" s="72"/>
      <c r="X246" s="72"/>
      <c r="Y246" s="72"/>
      <c r="Z246" s="72"/>
      <c r="AA246" s="72"/>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c r="BW246" s="72"/>
      <c r="BX246" s="72"/>
      <c r="BY246" s="72"/>
      <c r="BZ246" s="72"/>
      <c r="CA246" s="72"/>
      <c r="CB246" s="72"/>
      <c r="CC246" s="72"/>
      <c r="CD246" s="72"/>
      <c r="CE246" s="72"/>
      <c r="CF246" s="72"/>
      <c r="CG246" s="72"/>
      <c r="CH246" s="72"/>
      <c r="CI246" s="72"/>
      <c r="CJ246" s="72"/>
      <c r="CK246" s="72"/>
      <c r="CL246" s="72"/>
      <c r="CM246" s="72"/>
      <c r="CN246" s="72"/>
      <c r="CO246" s="72"/>
      <c r="CP246" s="72"/>
      <c r="CQ246" s="72"/>
      <c r="CR246" s="72"/>
      <c r="CS246" s="72"/>
      <c r="CT246" s="313"/>
      <c r="CU246" s="313"/>
      <c r="CV246" s="313"/>
      <c r="CW246" s="313"/>
      <c r="CX246" s="313"/>
      <c r="CY246" s="313"/>
      <c r="CZ246" s="313"/>
      <c r="DA246" s="313"/>
      <c r="DB246" s="424"/>
      <c r="DC246" s="424"/>
      <c r="DD246" s="424"/>
      <c r="DE246" s="313"/>
      <c r="DF246" s="313"/>
      <c r="DG246" s="313"/>
      <c r="DH246" s="313"/>
      <c r="DI246" s="313"/>
      <c r="DJ246" s="72"/>
      <c r="DK246" s="72"/>
      <c r="DL246" s="121">
        <f t="shared" si="326"/>
        <v>1</v>
      </c>
      <c r="DM246" s="70"/>
    </row>
    <row r="247" spans="1:117" s="71" customFormat="1" ht="172.5" hidden="1" customHeight="1">
      <c r="A247" s="461"/>
      <c r="B247" s="431">
        <v>80</v>
      </c>
      <c r="C247" s="45" t="s">
        <v>337</v>
      </c>
      <c r="D247" s="74" t="s">
        <v>130</v>
      </c>
      <c r="E247" s="45" t="s">
        <v>131</v>
      </c>
      <c r="F247" s="69" t="s">
        <v>130</v>
      </c>
      <c r="G247" s="498"/>
      <c r="H247" s="45" t="s">
        <v>338</v>
      </c>
      <c r="I247" s="11" t="s">
        <v>1108</v>
      </c>
      <c r="J247" s="72"/>
      <c r="K247" s="125" t="s">
        <v>128</v>
      </c>
      <c r="L247" s="125" t="s">
        <v>206</v>
      </c>
      <c r="M247" s="126" t="s">
        <v>80</v>
      </c>
      <c r="N247" s="123" t="s">
        <v>83</v>
      </c>
      <c r="O247" s="461"/>
      <c r="P247" s="465"/>
      <c r="Q247" s="72"/>
      <c r="R247" s="72"/>
      <c r="S247" s="72"/>
      <c r="T247" s="72"/>
      <c r="U247" s="72"/>
      <c r="V247" s="72"/>
      <c r="W247" s="72" t="s">
        <v>28</v>
      </c>
      <c r="X247" s="72"/>
      <c r="Y247" s="72"/>
      <c r="Z247" s="72"/>
      <c r="AA247" s="72"/>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3"/>
      <c r="BJ247" s="33"/>
      <c r="BK247" s="33"/>
      <c r="BL247" s="33"/>
      <c r="BM247" s="33"/>
      <c r="BN247" s="33"/>
      <c r="BO247" s="33"/>
      <c r="BP247" s="33"/>
      <c r="BQ247" s="33"/>
      <c r="BR247" s="33"/>
      <c r="BS247" s="33"/>
      <c r="BT247" s="33"/>
      <c r="BU247" s="33"/>
      <c r="BV247" s="33"/>
      <c r="BW247" s="72"/>
      <c r="BX247" s="72"/>
      <c r="BY247" s="72"/>
      <c r="BZ247" s="72"/>
      <c r="CA247" s="72"/>
      <c r="CB247" s="72"/>
      <c r="CC247" s="72"/>
      <c r="CD247" s="72"/>
      <c r="CE247" s="72"/>
      <c r="CF247" s="72"/>
      <c r="CG247" s="72"/>
      <c r="CH247" s="72"/>
      <c r="CI247" s="72"/>
      <c r="CJ247" s="72"/>
      <c r="CK247" s="72"/>
      <c r="CL247" s="72"/>
      <c r="CM247" s="72"/>
      <c r="CN247" s="72"/>
      <c r="CO247" s="72"/>
      <c r="CP247" s="72"/>
      <c r="CQ247" s="72"/>
      <c r="CR247" s="72"/>
      <c r="CS247" s="72"/>
      <c r="CT247" s="313"/>
      <c r="CU247" s="313"/>
      <c r="CV247" s="313"/>
      <c r="CW247" s="313"/>
      <c r="CX247" s="313"/>
      <c r="CY247" s="313"/>
      <c r="CZ247" s="313"/>
      <c r="DA247" s="313"/>
      <c r="DB247" s="424"/>
      <c r="DC247" s="424"/>
      <c r="DD247" s="424"/>
      <c r="DE247" s="313"/>
      <c r="DF247" s="313"/>
      <c r="DG247" s="313"/>
      <c r="DH247" s="313"/>
      <c r="DI247" s="313"/>
      <c r="DJ247" s="72"/>
      <c r="DK247" s="72"/>
      <c r="DL247" s="121">
        <f t="shared" si="326"/>
        <v>1</v>
      </c>
      <c r="DM247" s="70"/>
    </row>
    <row r="248" spans="1:117" s="71" customFormat="1" ht="172.5" hidden="1" customHeight="1">
      <c r="A248" s="462"/>
      <c r="B248" s="431">
        <v>80</v>
      </c>
      <c r="C248" s="45" t="s">
        <v>337</v>
      </c>
      <c r="D248" s="74" t="s">
        <v>130</v>
      </c>
      <c r="E248" s="45" t="s">
        <v>131</v>
      </c>
      <c r="F248" s="69" t="s">
        <v>130</v>
      </c>
      <c r="G248" s="475"/>
      <c r="H248" s="45" t="s">
        <v>338</v>
      </c>
      <c r="I248" s="11" t="s">
        <v>1108</v>
      </c>
      <c r="J248" s="72"/>
      <c r="K248" s="125" t="s">
        <v>128</v>
      </c>
      <c r="L248" s="125" t="s">
        <v>206</v>
      </c>
      <c r="M248" s="126" t="s">
        <v>80</v>
      </c>
      <c r="N248" s="123" t="s">
        <v>83</v>
      </c>
      <c r="O248" s="462"/>
      <c r="P248" s="459"/>
      <c r="Q248" s="72"/>
      <c r="R248" s="72"/>
      <c r="S248" s="72"/>
      <c r="T248" s="72"/>
      <c r="U248" s="72"/>
      <c r="V248" s="72"/>
      <c r="W248" s="72"/>
      <c r="X248" s="72"/>
      <c r="Y248" s="72"/>
      <c r="Z248" s="72" t="s">
        <v>28</v>
      </c>
      <c r="AA248" s="72"/>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3"/>
      <c r="BJ248" s="33"/>
      <c r="BK248" s="33"/>
      <c r="BL248" s="33"/>
      <c r="BM248" s="33"/>
      <c r="BN248" s="33"/>
      <c r="BO248" s="33"/>
      <c r="BP248" s="33"/>
      <c r="BQ248" s="33"/>
      <c r="BR248" s="33"/>
      <c r="BS248" s="33"/>
      <c r="BT248" s="33"/>
      <c r="BU248" s="33"/>
      <c r="BV248" s="33"/>
      <c r="BW248" s="72"/>
      <c r="BX248" s="72"/>
      <c r="BY248" s="72"/>
      <c r="BZ248" s="72"/>
      <c r="CA248" s="72"/>
      <c r="CB248" s="72"/>
      <c r="CC248" s="72"/>
      <c r="CD248" s="72"/>
      <c r="CE248" s="72"/>
      <c r="CF248" s="72"/>
      <c r="CG248" s="72"/>
      <c r="CH248" s="72"/>
      <c r="CI248" s="72"/>
      <c r="CJ248" s="72"/>
      <c r="CK248" s="72"/>
      <c r="CL248" s="72"/>
      <c r="CM248" s="72"/>
      <c r="CN248" s="72"/>
      <c r="CO248" s="72"/>
      <c r="CP248" s="72"/>
      <c r="CQ248" s="72"/>
      <c r="CR248" s="72"/>
      <c r="CS248" s="72"/>
      <c r="CT248" s="313"/>
      <c r="CU248" s="313"/>
      <c r="CV248" s="313"/>
      <c r="CW248" s="313"/>
      <c r="CX248" s="313"/>
      <c r="CY248" s="313"/>
      <c r="CZ248" s="313"/>
      <c r="DA248" s="313"/>
      <c r="DB248" s="424"/>
      <c r="DC248" s="424"/>
      <c r="DD248" s="424"/>
      <c r="DE248" s="313"/>
      <c r="DF248" s="313"/>
      <c r="DG248" s="313"/>
      <c r="DH248" s="313"/>
      <c r="DI248" s="313"/>
      <c r="DJ248" s="72"/>
      <c r="DK248" s="72"/>
      <c r="DL248" s="121">
        <f t="shared" si="326"/>
        <v>1</v>
      </c>
      <c r="DM248" s="70"/>
    </row>
    <row r="249" spans="1:117" s="231" customFormat="1" ht="181.5" customHeight="1">
      <c r="A249" s="460">
        <v>242</v>
      </c>
      <c r="B249" s="431">
        <v>81</v>
      </c>
      <c r="C249" s="186" t="s">
        <v>132</v>
      </c>
      <c r="D249" s="191" t="s">
        <v>130</v>
      </c>
      <c r="E249" s="192" t="s">
        <v>133</v>
      </c>
      <c r="F249" s="170" t="s">
        <v>130</v>
      </c>
      <c r="G249" s="470" t="s">
        <v>28</v>
      </c>
      <c r="H249" s="192" t="s">
        <v>698</v>
      </c>
      <c r="I249" s="188" t="s">
        <v>1109</v>
      </c>
      <c r="J249" s="364"/>
      <c r="K249" s="364" t="s">
        <v>128</v>
      </c>
      <c r="L249" s="364" t="s">
        <v>206</v>
      </c>
      <c r="M249" s="5" t="s">
        <v>80</v>
      </c>
      <c r="N249" s="4" t="s">
        <v>83</v>
      </c>
      <c r="O249" s="460" t="s">
        <v>28</v>
      </c>
      <c r="P249" s="458"/>
      <c r="Q249" s="6"/>
      <c r="R249" s="6"/>
      <c r="S249" s="364" t="s">
        <v>28</v>
      </c>
      <c r="T249" s="6"/>
      <c r="U249" s="6"/>
      <c r="V249" s="6"/>
      <c r="W249" s="6"/>
      <c r="X249" s="6"/>
      <c r="Y249" s="60"/>
      <c r="Z249" s="60"/>
      <c r="AA249" s="6"/>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3"/>
      <c r="BJ249" s="33"/>
      <c r="BK249" s="33"/>
      <c r="BL249" s="33"/>
      <c r="BM249" s="33"/>
      <c r="BN249" s="33"/>
      <c r="BO249" s="33"/>
      <c r="BP249" s="33"/>
      <c r="BQ249" s="33"/>
      <c r="BR249" s="33"/>
      <c r="BS249" s="33"/>
      <c r="BT249" s="33"/>
      <c r="BU249" s="33"/>
      <c r="BV249" s="33"/>
      <c r="BW249" s="6"/>
      <c r="BX249" s="6"/>
      <c r="BY249" s="6"/>
      <c r="BZ249" s="6"/>
      <c r="CA249" s="6"/>
      <c r="CB249" s="6"/>
      <c r="CC249" s="6"/>
      <c r="CD249" s="6"/>
      <c r="CE249" s="6"/>
      <c r="CF249" s="6"/>
      <c r="CG249" s="6"/>
      <c r="CH249" s="6"/>
      <c r="CI249" s="6"/>
      <c r="CJ249" s="6"/>
      <c r="CK249" s="6"/>
      <c r="CL249" s="6"/>
      <c r="CM249" s="6"/>
      <c r="CN249" s="6"/>
      <c r="CO249" s="6"/>
      <c r="CP249" s="6"/>
      <c r="CQ249" s="6"/>
      <c r="CR249" s="6"/>
      <c r="CS249" s="6"/>
      <c r="CT249" s="313"/>
      <c r="CU249" s="313"/>
      <c r="CV249" s="388"/>
      <c r="CW249" s="388"/>
      <c r="CX249" s="388" t="s">
        <v>669</v>
      </c>
      <c r="CY249" s="313"/>
      <c r="CZ249" s="313"/>
      <c r="DA249" s="313"/>
      <c r="DB249" s="424"/>
      <c r="DC249" s="424"/>
      <c r="DD249" s="424"/>
      <c r="DE249" s="313"/>
      <c r="DF249" s="313"/>
      <c r="DG249" s="313"/>
      <c r="DH249" s="313"/>
      <c r="DI249" s="313"/>
      <c r="DJ249" s="6"/>
      <c r="DK249" s="6"/>
      <c r="DL249" s="121">
        <f t="shared" si="326"/>
        <v>1</v>
      </c>
      <c r="DM249" s="353"/>
    </row>
    <row r="250" spans="1:117" s="71" customFormat="1" ht="171" hidden="1" customHeight="1">
      <c r="A250" s="461"/>
      <c r="B250" s="431">
        <v>81</v>
      </c>
      <c r="C250" s="43" t="s">
        <v>132</v>
      </c>
      <c r="D250" s="74" t="s">
        <v>130</v>
      </c>
      <c r="E250" s="45" t="s">
        <v>133</v>
      </c>
      <c r="F250" s="69" t="s">
        <v>130</v>
      </c>
      <c r="G250" s="498"/>
      <c r="H250" s="45" t="s">
        <v>698</v>
      </c>
      <c r="I250" s="11" t="s">
        <v>1109</v>
      </c>
      <c r="J250" s="72"/>
      <c r="K250" s="125" t="s">
        <v>128</v>
      </c>
      <c r="L250" s="125" t="s">
        <v>206</v>
      </c>
      <c r="M250" s="126" t="s">
        <v>80</v>
      </c>
      <c r="N250" s="123" t="s">
        <v>83</v>
      </c>
      <c r="O250" s="461"/>
      <c r="P250" s="465"/>
      <c r="Q250" s="72"/>
      <c r="R250" s="72"/>
      <c r="S250" s="72"/>
      <c r="T250" s="72"/>
      <c r="U250" s="72"/>
      <c r="V250" s="72"/>
      <c r="W250" s="72"/>
      <c r="X250" s="72"/>
      <c r="Y250" s="72" t="s">
        <v>28</v>
      </c>
      <c r="Z250" s="72"/>
      <c r="AA250" s="72"/>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c r="BW250" s="72"/>
      <c r="BX250" s="72"/>
      <c r="BY250" s="72"/>
      <c r="BZ250" s="72"/>
      <c r="CA250" s="72"/>
      <c r="CB250" s="72"/>
      <c r="CC250" s="72"/>
      <c r="CD250" s="72"/>
      <c r="CE250" s="72"/>
      <c r="CF250" s="72"/>
      <c r="CG250" s="72"/>
      <c r="CH250" s="72"/>
      <c r="CI250" s="72"/>
      <c r="CJ250" s="72"/>
      <c r="CK250" s="72"/>
      <c r="CL250" s="72"/>
      <c r="CM250" s="72"/>
      <c r="CN250" s="72"/>
      <c r="CO250" s="72"/>
      <c r="CP250" s="72"/>
      <c r="CQ250" s="72"/>
      <c r="CR250" s="72"/>
      <c r="CS250" s="72"/>
      <c r="CT250" s="313"/>
      <c r="CU250" s="313"/>
      <c r="CV250" s="313"/>
      <c r="CW250" s="313"/>
      <c r="CX250" s="313"/>
      <c r="CY250" s="313"/>
      <c r="CZ250" s="313"/>
      <c r="DA250" s="313"/>
      <c r="DB250" s="424"/>
      <c r="DC250" s="424"/>
      <c r="DD250" s="424"/>
      <c r="DE250" s="313"/>
      <c r="DF250" s="313"/>
      <c r="DG250" s="313"/>
      <c r="DH250" s="313"/>
      <c r="DI250" s="313"/>
      <c r="DJ250" s="72"/>
      <c r="DK250" s="72"/>
      <c r="DL250" s="121">
        <f t="shared" si="326"/>
        <v>1</v>
      </c>
      <c r="DM250" s="70"/>
    </row>
    <row r="251" spans="1:117" s="71" customFormat="1" ht="171" hidden="1" customHeight="1">
      <c r="A251" s="462"/>
      <c r="B251" s="431">
        <v>81</v>
      </c>
      <c r="C251" s="43" t="s">
        <v>132</v>
      </c>
      <c r="D251" s="74" t="s">
        <v>130</v>
      </c>
      <c r="E251" s="45" t="s">
        <v>133</v>
      </c>
      <c r="F251" s="69" t="s">
        <v>130</v>
      </c>
      <c r="G251" s="475"/>
      <c r="H251" s="45" t="s">
        <v>698</v>
      </c>
      <c r="I251" s="11" t="s">
        <v>1109</v>
      </c>
      <c r="J251" s="72"/>
      <c r="K251" s="125" t="s">
        <v>128</v>
      </c>
      <c r="L251" s="125" t="s">
        <v>206</v>
      </c>
      <c r="M251" s="126" t="s">
        <v>80</v>
      </c>
      <c r="N251" s="123" t="s">
        <v>83</v>
      </c>
      <c r="O251" s="462"/>
      <c r="P251" s="459"/>
      <c r="Q251" s="72"/>
      <c r="R251" s="72"/>
      <c r="S251" s="72"/>
      <c r="T251" s="72"/>
      <c r="U251" s="72"/>
      <c r="V251" s="72"/>
      <c r="W251" s="72"/>
      <c r="X251" s="72"/>
      <c r="Y251" s="72"/>
      <c r="Z251" s="72"/>
      <c r="AA251" s="72" t="s">
        <v>28</v>
      </c>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c r="BV251" s="33"/>
      <c r="BW251" s="72"/>
      <c r="BX251" s="72"/>
      <c r="BY251" s="72"/>
      <c r="BZ251" s="72"/>
      <c r="CA251" s="72"/>
      <c r="CB251" s="72"/>
      <c r="CC251" s="72"/>
      <c r="CD251" s="72"/>
      <c r="CE251" s="72"/>
      <c r="CF251" s="72"/>
      <c r="CG251" s="72"/>
      <c r="CH251" s="72"/>
      <c r="CI251" s="72"/>
      <c r="CJ251" s="72"/>
      <c r="CK251" s="72"/>
      <c r="CL251" s="72"/>
      <c r="CM251" s="72"/>
      <c r="CN251" s="72"/>
      <c r="CO251" s="72"/>
      <c r="CP251" s="72"/>
      <c r="CQ251" s="72"/>
      <c r="CR251" s="72"/>
      <c r="CS251" s="72"/>
      <c r="CT251" s="313"/>
      <c r="CU251" s="313"/>
      <c r="CV251" s="313"/>
      <c r="CW251" s="313"/>
      <c r="CX251" s="313"/>
      <c r="CY251" s="313"/>
      <c r="CZ251" s="313"/>
      <c r="DA251" s="313"/>
      <c r="DB251" s="424"/>
      <c r="DC251" s="424"/>
      <c r="DD251" s="424"/>
      <c r="DE251" s="313"/>
      <c r="DF251" s="313"/>
      <c r="DG251" s="313"/>
      <c r="DH251" s="313"/>
      <c r="DI251" s="313"/>
      <c r="DJ251" s="72"/>
      <c r="DK251" s="72"/>
      <c r="DL251" s="121">
        <f t="shared" si="326"/>
        <v>1</v>
      </c>
      <c r="DM251" s="70"/>
    </row>
    <row r="252" spans="1:117" s="1" customFormat="1" ht="149.25" hidden="1" customHeight="1">
      <c r="A252" s="56">
        <v>243</v>
      </c>
      <c r="B252" s="411">
        <v>82</v>
      </c>
      <c r="C252" s="43" t="s">
        <v>132</v>
      </c>
      <c r="D252" s="44" t="s">
        <v>130</v>
      </c>
      <c r="E252" s="45" t="s">
        <v>134</v>
      </c>
      <c r="F252" s="5" t="s">
        <v>130</v>
      </c>
      <c r="G252" s="5" t="s">
        <v>28</v>
      </c>
      <c r="H252" s="45" t="s">
        <v>698</v>
      </c>
      <c r="I252" s="11" t="s">
        <v>733</v>
      </c>
      <c r="J252" s="6"/>
      <c r="K252" s="6" t="s">
        <v>128</v>
      </c>
      <c r="L252" s="6" t="s">
        <v>206</v>
      </c>
      <c r="M252" s="5" t="s">
        <v>80</v>
      </c>
      <c r="N252" s="4" t="s">
        <v>83</v>
      </c>
      <c r="O252" s="4" t="s">
        <v>28</v>
      </c>
      <c r="P252" s="6"/>
      <c r="Q252" s="6"/>
      <c r="R252" s="6"/>
      <c r="S252" s="6"/>
      <c r="T252" s="6"/>
      <c r="U252" s="6"/>
      <c r="V252" s="6" t="s">
        <v>28</v>
      </c>
      <c r="W252" s="6"/>
      <c r="X252" s="6"/>
      <c r="Y252" s="60"/>
      <c r="Z252" s="60"/>
      <c r="AA252" s="6"/>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313"/>
      <c r="CU252" s="313"/>
      <c r="CV252" s="313"/>
      <c r="CW252" s="313"/>
      <c r="CX252" s="313"/>
      <c r="CY252" s="313"/>
      <c r="CZ252" s="313"/>
      <c r="DA252" s="313"/>
      <c r="DB252" s="424"/>
      <c r="DC252" s="424"/>
      <c r="DD252" s="424"/>
      <c r="DE252" s="313"/>
      <c r="DF252" s="313"/>
      <c r="DG252" s="313"/>
      <c r="DH252" s="313"/>
      <c r="DI252" s="313"/>
      <c r="DJ252" s="6"/>
      <c r="DK252" s="6"/>
      <c r="DL252" s="121">
        <f t="shared" si="326"/>
        <v>1</v>
      </c>
      <c r="DM252" s="4"/>
    </row>
    <row r="253" spans="1:117" s="1" customFormat="1" ht="171" hidden="1" customHeight="1">
      <c r="A253" s="56">
        <v>244</v>
      </c>
      <c r="B253" s="411">
        <v>83</v>
      </c>
      <c r="C253" s="43" t="s">
        <v>132</v>
      </c>
      <c r="D253" s="44" t="s">
        <v>3</v>
      </c>
      <c r="E253" s="45" t="s">
        <v>135</v>
      </c>
      <c r="F253" s="5" t="s">
        <v>130</v>
      </c>
      <c r="G253" s="5" t="s">
        <v>28</v>
      </c>
      <c r="H253" s="45" t="s">
        <v>734</v>
      </c>
      <c r="I253" s="11" t="s">
        <v>735</v>
      </c>
      <c r="J253" s="6"/>
      <c r="K253" s="6" t="s">
        <v>128</v>
      </c>
      <c r="L253" s="6" t="s">
        <v>206</v>
      </c>
      <c r="M253" s="5" t="s">
        <v>80</v>
      </c>
      <c r="N253" s="4" t="s">
        <v>83</v>
      </c>
      <c r="O253" s="4" t="s">
        <v>28</v>
      </c>
      <c r="P253" s="6"/>
      <c r="Q253" s="6"/>
      <c r="R253" s="6"/>
      <c r="S253" s="6"/>
      <c r="T253" s="6"/>
      <c r="U253" s="6"/>
      <c r="V253" s="6" t="s">
        <v>28</v>
      </c>
      <c r="W253" s="6"/>
      <c r="X253" s="6"/>
      <c r="Y253" s="60"/>
      <c r="Z253" s="60"/>
      <c r="AA253" s="6"/>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c r="BW253" s="6"/>
      <c r="BX253" s="6"/>
      <c r="BY253" s="6"/>
      <c r="BZ253" s="6"/>
      <c r="CA253" s="6"/>
      <c r="CB253" s="6"/>
      <c r="CC253" s="6"/>
      <c r="CD253" s="6"/>
      <c r="CE253" s="6"/>
      <c r="CF253" s="6"/>
      <c r="CG253" s="6"/>
      <c r="CH253" s="6"/>
      <c r="CI253" s="6"/>
      <c r="CJ253" s="6"/>
      <c r="CK253" s="6"/>
      <c r="CL253" s="6"/>
      <c r="CM253" s="6"/>
      <c r="CN253" s="6"/>
      <c r="CO253" s="6"/>
      <c r="CP253" s="6"/>
      <c r="CQ253" s="6"/>
      <c r="CR253" s="6"/>
      <c r="CS253" s="6"/>
      <c r="CT253" s="313"/>
      <c r="CU253" s="313"/>
      <c r="CV253" s="313"/>
      <c r="CW253" s="313"/>
      <c r="CX253" s="313"/>
      <c r="CY253" s="313"/>
      <c r="CZ253" s="313"/>
      <c r="DA253" s="313"/>
      <c r="DB253" s="424"/>
      <c r="DC253" s="424"/>
      <c r="DD253" s="424"/>
      <c r="DE253" s="313"/>
      <c r="DF253" s="313"/>
      <c r="DG253" s="313"/>
      <c r="DH253" s="313"/>
      <c r="DI253" s="313"/>
      <c r="DJ253" s="6"/>
      <c r="DK253" s="6"/>
      <c r="DL253" s="121">
        <f t="shared" si="326"/>
        <v>1</v>
      </c>
      <c r="DM253" s="4"/>
    </row>
    <row r="254" spans="1:117" s="1" customFormat="1" ht="139.5" hidden="1" customHeight="1">
      <c r="A254" s="460">
        <v>245</v>
      </c>
      <c r="B254" s="411">
        <v>84</v>
      </c>
      <c r="C254" s="43" t="s">
        <v>132</v>
      </c>
      <c r="D254" s="44" t="s">
        <v>130</v>
      </c>
      <c r="E254" s="45" t="s">
        <v>136</v>
      </c>
      <c r="F254" s="5" t="s">
        <v>130</v>
      </c>
      <c r="G254" s="474" t="s">
        <v>28</v>
      </c>
      <c r="H254" s="45" t="s">
        <v>698</v>
      </c>
      <c r="I254" s="11" t="s">
        <v>1110</v>
      </c>
      <c r="J254" s="6"/>
      <c r="K254" s="6" t="s">
        <v>128</v>
      </c>
      <c r="L254" s="6" t="s">
        <v>206</v>
      </c>
      <c r="M254" s="5" t="s">
        <v>80</v>
      </c>
      <c r="N254" s="4" t="s">
        <v>83</v>
      </c>
      <c r="O254" s="460" t="s">
        <v>28</v>
      </c>
      <c r="P254" s="458"/>
      <c r="Q254" s="6"/>
      <c r="R254" s="6"/>
      <c r="S254" s="6"/>
      <c r="T254" s="6" t="s">
        <v>28</v>
      </c>
      <c r="U254" s="6"/>
      <c r="V254" s="6"/>
      <c r="W254" s="6"/>
      <c r="X254" s="6"/>
      <c r="Y254" s="60"/>
      <c r="Z254" s="60"/>
      <c r="AA254" s="6"/>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313"/>
      <c r="CU254" s="313"/>
      <c r="CV254" s="313"/>
      <c r="CW254" s="313"/>
      <c r="CX254" s="313"/>
      <c r="CY254" s="313"/>
      <c r="CZ254" s="313"/>
      <c r="DA254" s="313"/>
      <c r="DB254" s="424"/>
      <c r="DC254" s="424"/>
      <c r="DD254" s="424"/>
      <c r="DE254" s="313"/>
      <c r="DF254" s="313"/>
      <c r="DG254" s="313"/>
      <c r="DH254" s="313"/>
      <c r="DI254" s="313"/>
      <c r="DJ254" s="6"/>
      <c r="DK254" s="6"/>
      <c r="DL254" s="121">
        <f t="shared" si="326"/>
        <v>1</v>
      </c>
      <c r="DM254" s="4"/>
    </row>
    <row r="255" spans="1:117" s="71" customFormat="1" ht="139.5" hidden="1" customHeight="1">
      <c r="A255" s="461"/>
      <c r="B255" s="411">
        <v>84</v>
      </c>
      <c r="C255" s="43" t="s">
        <v>132</v>
      </c>
      <c r="D255" s="74" t="s">
        <v>130</v>
      </c>
      <c r="E255" s="45" t="s">
        <v>136</v>
      </c>
      <c r="F255" s="69" t="s">
        <v>130</v>
      </c>
      <c r="G255" s="498"/>
      <c r="H255" s="45" t="s">
        <v>698</v>
      </c>
      <c r="I255" s="11" t="s">
        <v>1110</v>
      </c>
      <c r="J255" s="72"/>
      <c r="K255" s="125" t="s">
        <v>128</v>
      </c>
      <c r="L255" s="125" t="s">
        <v>206</v>
      </c>
      <c r="M255" s="126" t="s">
        <v>80</v>
      </c>
      <c r="N255" s="123" t="s">
        <v>83</v>
      </c>
      <c r="O255" s="461"/>
      <c r="P255" s="465"/>
      <c r="Q255" s="72"/>
      <c r="R255" s="72"/>
      <c r="S255" s="72"/>
      <c r="T255" s="72"/>
      <c r="U255" s="72"/>
      <c r="V255" s="72"/>
      <c r="W255" s="72" t="s">
        <v>28</v>
      </c>
      <c r="X255" s="72"/>
      <c r="Y255" s="72"/>
      <c r="Z255" s="72"/>
      <c r="AA255" s="72"/>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33"/>
      <c r="BF255" s="33"/>
      <c r="BG255" s="33"/>
      <c r="BH255" s="33"/>
      <c r="BI255" s="33"/>
      <c r="BJ255" s="33"/>
      <c r="BK255" s="33"/>
      <c r="BL255" s="33"/>
      <c r="BM255" s="33"/>
      <c r="BN255" s="33"/>
      <c r="BO255" s="33"/>
      <c r="BP255" s="33"/>
      <c r="BQ255" s="33"/>
      <c r="BR255" s="33"/>
      <c r="BS255" s="33"/>
      <c r="BT255" s="33"/>
      <c r="BU255" s="33"/>
      <c r="BV255" s="33"/>
      <c r="BW255" s="72"/>
      <c r="BX255" s="72"/>
      <c r="BY255" s="72"/>
      <c r="BZ255" s="72"/>
      <c r="CA255" s="72"/>
      <c r="CB255" s="72"/>
      <c r="CC255" s="72"/>
      <c r="CD255" s="72"/>
      <c r="CE255" s="72"/>
      <c r="CF255" s="72"/>
      <c r="CG255" s="72"/>
      <c r="CH255" s="72"/>
      <c r="CI255" s="72"/>
      <c r="CJ255" s="72"/>
      <c r="CK255" s="72"/>
      <c r="CL255" s="72"/>
      <c r="CM255" s="72"/>
      <c r="CN255" s="72"/>
      <c r="CO255" s="72"/>
      <c r="CP255" s="72"/>
      <c r="CQ255" s="72"/>
      <c r="CR255" s="72"/>
      <c r="CS255" s="72"/>
      <c r="CT255" s="313"/>
      <c r="CU255" s="313"/>
      <c r="CV255" s="313"/>
      <c r="CW255" s="313"/>
      <c r="CX255" s="313"/>
      <c r="CY255" s="313"/>
      <c r="CZ255" s="313"/>
      <c r="DA255" s="313"/>
      <c r="DB255" s="424"/>
      <c r="DC255" s="424"/>
      <c r="DD255" s="424"/>
      <c r="DE255" s="313"/>
      <c r="DF255" s="313"/>
      <c r="DG255" s="313"/>
      <c r="DH255" s="313"/>
      <c r="DI255" s="313"/>
      <c r="DJ255" s="72"/>
      <c r="DK255" s="72"/>
      <c r="DL255" s="121">
        <f t="shared" si="326"/>
        <v>1</v>
      </c>
      <c r="DM255" s="70"/>
    </row>
    <row r="256" spans="1:117" s="71" customFormat="1" ht="139.5" hidden="1" customHeight="1">
      <c r="A256" s="462"/>
      <c r="B256" s="411">
        <v>84</v>
      </c>
      <c r="C256" s="43" t="s">
        <v>132</v>
      </c>
      <c r="D256" s="74" t="s">
        <v>130</v>
      </c>
      <c r="E256" s="45" t="s">
        <v>136</v>
      </c>
      <c r="F256" s="69" t="s">
        <v>130</v>
      </c>
      <c r="G256" s="475"/>
      <c r="H256" s="45" t="s">
        <v>698</v>
      </c>
      <c r="I256" s="11" t="s">
        <v>1110</v>
      </c>
      <c r="J256" s="72"/>
      <c r="K256" s="125" t="s">
        <v>128</v>
      </c>
      <c r="L256" s="125" t="s">
        <v>206</v>
      </c>
      <c r="M256" s="126" t="s">
        <v>80</v>
      </c>
      <c r="N256" s="123" t="s">
        <v>83</v>
      </c>
      <c r="O256" s="462"/>
      <c r="P256" s="459"/>
      <c r="Q256" s="72"/>
      <c r="R256" s="72"/>
      <c r="S256" s="72"/>
      <c r="T256" s="72"/>
      <c r="U256" s="72"/>
      <c r="V256" s="72"/>
      <c r="W256" s="72"/>
      <c r="X256" s="72"/>
      <c r="Y256" s="72"/>
      <c r="Z256" s="72" t="s">
        <v>28</v>
      </c>
      <c r="AA256" s="72"/>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c r="BW256" s="72"/>
      <c r="BX256" s="72"/>
      <c r="BY256" s="72"/>
      <c r="BZ256" s="72"/>
      <c r="CA256" s="72"/>
      <c r="CB256" s="72"/>
      <c r="CC256" s="72"/>
      <c r="CD256" s="72"/>
      <c r="CE256" s="72"/>
      <c r="CF256" s="72"/>
      <c r="CG256" s="72"/>
      <c r="CH256" s="72"/>
      <c r="CI256" s="72"/>
      <c r="CJ256" s="72"/>
      <c r="CK256" s="72"/>
      <c r="CL256" s="72"/>
      <c r="CM256" s="72"/>
      <c r="CN256" s="72"/>
      <c r="CO256" s="72"/>
      <c r="CP256" s="72"/>
      <c r="CQ256" s="72"/>
      <c r="CR256" s="72"/>
      <c r="CS256" s="72"/>
      <c r="CT256" s="313"/>
      <c r="CU256" s="313"/>
      <c r="CV256" s="313"/>
      <c r="CW256" s="313"/>
      <c r="CX256" s="313"/>
      <c r="CY256" s="313"/>
      <c r="CZ256" s="313"/>
      <c r="DA256" s="313"/>
      <c r="DB256" s="424"/>
      <c r="DC256" s="424"/>
      <c r="DD256" s="424"/>
      <c r="DE256" s="313"/>
      <c r="DF256" s="313"/>
      <c r="DG256" s="313"/>
      <c r="DH256" s="313"/>
      <c r="DI256" s="313"/>
      <c r="DJ256" s="72"/>
      <c r="DK256" s="72"/>
      <c r="DL256" s="121">
        <f t="shared" si="326"/>
        <v>1</v>
      </c>
      <c r="DM256" s="70"/>
    </row>
    <row r="257" spans="1:117" s="1" customFormat="1" ht="26.25" hidden="1" customHeight="1">
      <c r="A257" s="56"/>
      <c r="B257" s="12"/>
      <c r="C257" s="488" t="s">
        <v>8</v>
      </c>
      <c r="D257" s="488"/>
      <c r="E257" s="488"/>
      <c r="F257" s="5"/>
      <c r="G257" s="6">
        <f>COUNTIF(G258:G278,"x")</f>
        <v>1</v>
      </c>
      <c r="H257" s="7"/>
      <c r="I257" s="11"/>
      <c r="J257" s="6"/>
      <c r="K257" s="6"/>
      <c r="L257" s="6"/>
      <c r="M257" s="5"/>
      <c r="N257" s="8" t="s">
        <v>82</v>
      </c>
      <c r="O257" s="6">
        <f>COUNTIF(O258:O278,"x")</f>
        <v>5</v>
      </c>
      <c r="P257" s="9">
        <f>SUM(P258:P278)</f>
        <v>3</v>
      </c>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9"/>
      <c r="BU257" s="9"/>
      <c r="BV257" s="9"/>
      <c r="BW257" s="9"/>
      <c r="BX257" s="9"/>
      <c r="BY257" s="9"/>
      <c r="BZ257" s="9"/>
      <c r="CA257" s="9"/>
      <c r="CB257" s="9"/>
      <c r="CC257" s="9"/>
      <c r="CD257" s="9"/>
      <c r="CE257" s="9"/>
      <c r="CF257" s="9"/>
      <c r="CG257" s="9"/>
      <c r="CH257" s="9"/>
      <c r="CI257" s="9"/>
      <c r="CJ257" s="9"/>
      <c r="CK257" s="9"/>
      <c r="CL257" s="9"/>
      <c r="CM257" s="9"/>
      <c r="CN257" s="9"/>
      <c r="CO257" s="9"/>
      <c r="CP257" s="9"/>
      <c r="CQ257" s="9"/>
      <c r="CR257" s="9"/>
      <c r="CS257" s="9"/>
      <c r="CT257" s="9"/>
      <c r="CU257" s="9"/>
      <c r="CV257" s="9"/>
      <c r="CW257" s="9"/>
      <c r="CX257" s="9"/>
      <c r="CY257" s="9"/>
      <c r="CZ257" s="9"/>
      <c r="DA257" s="9"/>
      <c r="DB257" s="9"/>
      <c r="DC257" s="9"/>
      <c r="DD257" s="9"/>
      <c r="DE257" s="9"/>
      <c r="DF257" s="9"/>
      <c r="DG257" s="9"/>
      <c r="DH257" s="9"/>
      <c r="DI257" s="9"/>
      <c r="DJ257" s="9"/>
      <c r="DK257" s="9"/>
      <c r="DL257" s="9"/>
      <c r="DM257" s="8"/>
    </row>
    <row r="258" spans="1:117" s="386" customFormat="1" ht="39.75" customHeight="1">
      <c r="A258" s="460">
        <v>246</v>
      </c>
      <c r="B258" s="414">
        <v>85</v>
      </c>
      <c r="C258" s="476" t="s">
        <v>339</v>
      </c>
      <c r="D258" s="470" t="s">
        <v>2</v>
      </c>
      <c r="E258" s="169" t="s">
        <v>340</v>
      </c>
      <c r="F258" s="170" t="s">
        <v>2</v>
      </c>
      <c r="G258" s="470"/>
      <c r="H258" s="476" t="s">
        <v>341</v>
      </c>
      <c r="I258" s="188" t="s">
        <v>1321</v>
      </c>
      <c r="J258" s="384"/>
      <c r="K258" s="384" t="s">
        <v>128</v>
      </c>
      <c r="L258" s="384" t="s">
        <v>115</v>
      </c>
      <c r="M258" s="5" t="s">
        <v>80</v>
      </c>
      <c r="N258" s="4" t="s">
        <v>171</v>
      </c>
      <c r="O258" s="460" t="s">
        <v>28</v>
      </c>
      <c r="P258" s="458">
        <v>1</v>
      </c>
      <c r="Q258" s="6"/>
      <c r="R258" s="6"/>
      <c r="S258" s="384" t="s">
        <v>28</v>
      </c>
      <c r="T258" s="6"/>
      <c r="U258" s="6"/>
      <c r="V258" s="6"/>
      <c r="W258" s="6"/>
      <c r="X258" s="6"/>
      <c r="Y258" s="60"/>
      <c r="Z258" s="60"/>
      <c r="AA258" s="6"/>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33"/>
      <c r="BF258" s="33"/>
      <c r="BG258" s="33"/>
      <c r="BH258" s="33"/>
      <c r="BI258" s="33"/>
      <c r="BJ258" s="33"/>
      <c r="BK258" s="33"/>
      <c r="BL258" s="33"/>
      <c r="BM258" s="33"/>
      <c r="BN258" s="33"/>
      <c r="BO258" s="33"/>
      <c r="BP258" s="33"/>
      <c r="BQ258" s="33"/>
      <c r="BR258" s="33"/>
      <c r="BS258" s="33"/>
      <c r="BT258" s="33"/>
      <c r="BU258" s="33"/>
      <c r="BV258" s="33"/>
      <c r="BW258" s="6"/>
      <c r="BX258" s="6"/>
      <c r="BY258" s="6"/>
      <c r="BZ258" s="6"/>
      <c r="CA258" s="6"/>
      <c r="CB258" s="6"/>
      <c r="CC258" s="6"/>
      <c r="CD258" s="6"/>
      <c r="CE258" s="6"/>
      <c r="CF258" s="6"/>
      <c r="CG258" s="6"/>
      <c r="CH258" s="6"/>
      <c r="CI258" s="6"/>
      <c r="CJ258" s="6"/>
      <c r="CK258" s="6"/>
      <c r="CL258" s="6"/>
      <c r="CM258" s="6"/>
      <c r="CN258" s="6"/>
      <c r="CO258" s="6"/>
      <c r="CP258" s="6"/>
      <c r="CQ258" s="6"/>
      <c r="CR258" s="6"/>
      <c r="CS258" s="6"/>
      <c r="CT258" s="313"/>
      <c r="CU258" s="313"/>
      <c r="CV258" s="388" t="s">
        <v>659</v>
      </c>
      <c r="CW258" s="388"/>
      <c r="CX258" s="388"/>
      <c r="CY258" s="313"/>
      <c r="CZ258" s="313"/>
      <c r="DA258" s="313"/>
      <c r="DB258" s="424"/>
      <c r="DC258" s="424"/>
      <c r="DD258" s="424"/>
      <c r="DE258" s="313"/>
      <c r="DF258" s="313"/>
      <c r="DG258" s="313"/>
      <c r="DH258" s="313"/>
      <c r="DI258" s="313"/>
      <c r="DJ258" s="6"/>
      <c r="DK258" s="6"/>
      <c r="DL258" s="121">
        <f t="shared" ref="DL258:DL278" si="346">COUNTIF(Q258:AA258,"x")</f>
        <v>1</v>
      </c>
      <c r="DM258" s="382"/>
    </row>
    <row r="259" spans="1:117" s="386" customFormat="1" ht="39.75" customHeight="1">
      <c r="A259" s="461"/>
      <c r="B259" s="414">
        <v>85</v>
      </c>
      <c r="C259" s="477"/>
      <c r="D259" s="471"/>
      <c r="E259" s="169"/>
      <c r="F259" s="380"/>
      <c r="G259" s="471"/>
      <c r="H259" s="477"/>
      <c r="I259" s="188" t="s">
        <v>1320</v>
      </c>
      <c r="J259" s="384"/>
      <c r="K259" s="384" t="s">
        <v>128</v>
      </c>
      <c r="L259" s="384" t="s">
        <v>115</v>
      </c>
      <c r="M259" s="381"/>
      <c r="N259" s="379"/>
      <c r="O259" s="461"/>
      <c r="P259" s="465"/>
      <c r="Q259" s="383"/>
      <c r="R259" s="383"/>
      <c r="S259" s="384" t="s">
        <v>28</v>
      </c>
      <c r="T259" s="383"/>
      <c r="U259" s="383"/>
      <c r="V259" s="383"/>
      <c r="W259" s="383"/>
      <c r="X259" s="383"/>
      <c r="Y259" s="383"/>
      <c r="Z259" s="383"/>
      <c r="AA259" s="38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c r="BW259" s="383"/>
      <c r="BX259" s="383"/>
      <c r="BY259" s="383"/>
      <c r="BZ259" s="383"/>
      <c r="CA259" s="383"/>
      <c r="CB259" s="383"/>
      <c r="CC259" s="383"/>
      <c r="CD259" s="383"/>
      <c r="CE259" s="383"/>
      <c r="CF259" s="383"/>
      <c r="CG259" s="383"/>
      <c r="CH259" s="383"/>
      <c r="CI259" s="383"/>
      <c r="CJ259" s="383"/>
      <c r="CK259" s="383"/>
      <c r="CL259" s="383"/>
      <c r="CM259" s="383"/>
      <c r="CN259" s="383"/>
      <c r="CO259" s="383"/>
      <c r="CP259" s="383"/>
      <c r="CQ259" s="383"/>
      <c r="CR259" s="383"/>
      <c r="CS259" s="383"/>
      <c r="CT259" s="383"/>
      <c r="CU259" s="383"/>
      <c r="CV259" s="388"/>
      <c r="CW259" s="388" t="s">
        <v>659</v>
      </c>
      <c r="CX259" s="388"/>
      <c r="CY259" s="383"/>
      <c r="CZ259" s="383"/>
      <c r="DA259" s="383"/>
      <c r="DB259" s="424"/>
      <c r="DC259" s="424"/>
      <c r="DD259" s="424"/>
      <c r="DE259" s="383"/>
      <c r="DF259" s="383"/>
      <c r="DG259" s="383"/>
      <c r="DH259" s="383"/>
      <c r="DI259" s="383"/>
      <c r="DJ259" s="383"/>
      <c r="DK259" s="383"/>
      <c r="DL259" s="383"/>
      <c r="DM259" s="382"/>
    </row>
    <row r="260" spans="1:117" s="231" customFormat="1" ht="116.25" customHeight="1">
      <c r="A260" s="461"/>
      <c r="B260" s="412">
        <v>85</v>
      </c>
      <c r="C260" s="169" t="s">
        <v>339</v>
      </c>
      <c r="D260" s="377" t="s">
        <v>2</v>
      </c>
      <c r="E260" s="169" t="s">
        <v>340</v>
      </c>
      <c r="F260" s="170" t="s">
        <v>2</v>
      </c>
      <c r="G260" s="377"/>
      <c r="H260" s="184" t="s">
        <v>341</v>
      </c>
      <c r="I260" s="188" t="s">
        <v>1330</v>
      </c>
      <c r="J260" s="364"/>
      <c r="K260" s="364" t="s">
        <v>128</v>
      </c>
      <c r="L260" s="364" t="s">
        <v>114</v>
      </c>
      <c r="M260" s="126" t="s">
        <v>80</v>
      </c>
      <c r="N260" s="123" t="s">
        <v>171</v>
      </c>
      <c r="O260" s="461"/>
      <c r="P260" s="465"/>
      <c r="Q260" s="72"/>
      <c r="R260" s="72"/>
      <c r="S260" s="364" t="s">
        <v>28</v>
      </c>
      <c r="T260" s="72"/>
      <c r="U260" s="72"/>
      <c r="V260" s="72"/>
      <c r="W260" s="72"/>
      <c r="X260" s="72"/>
      <c r="Y260" s="72"/>
      <c r="Z260" s="72"/>
      <c r="AA260" s="72"/>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c r="BW260" s="72"/>
      <c r="BX260" s="72"/>
      <c r="BY260" s="72"/>
      <c r="BZ260" s="72"/>
      <c r="CA260" s="72"/>
      <c r="CB260" s="72"/>
      <c r="CC260" s="72"/>
      <c r="CD260" s="72"/>
      <c r="CE260" s="72"/>
      <c r="CF260" s="72"/>
      <c r="CG260" s="72"/>
      <c r="CH260" s="72"/>
      <c r="CI260" s="72"/>
      <c r="CJ260" s="72"/>
      <c r="CK260" s="72"/>
      <c r="CL260" s="72"/>
      <c r="CM260" s="72"/>
      <c r="CN260" s="72"/>
      <c r="CO260" s="72"/>
      <c r="CP260" s="72"/>
      <c r="CQ260" s="72"/>
      <c r="CR260" s="72"/>
      <c r="CS260" s="72"/>
      <c r="CT260" s="313"/>
      <c r="CU260" s="313"/>
      <c r="CV260" s="388" t="s">
        <v>660</v>
      </c>
      <c r="CW260" s="388" t="s">
        <v>660</v>
      </c>
      <c r="CX260" s="388" t="s">
        <v>660</v>
      </c>
      <c r="CY260" s="313"/>
      <c r="CZ260" s="313"/>
      <c r="DA260" s="313"/>
      <c r="DB260" s="424"/>
      <c r="DC260" s="424"/>
      <c r="DD260" s="424"/>
      <c r="DE260" s="313"/>
      <c r="DF260" s="313"/>
      <c r="DG260" s="313"/>
      <c r="DH260" s="313"/>
      <c r="DI260" s="313"/>
      <c r="DJ260" s="72"/>
      <c r="DK260" s="72"/>
      <c r="DL260" s="121">
        <f t="shared" si="346"/>
        <v>1</v>
      </c>
      <c r="DM260" s="353"/>
    </row>
    <row r="261" spans="1:117" s="231" customFormat="1" ht="169.5" customHeight="1">
      <c r="A261" s="462"/>
      <c r="B261" s="412">
        <v>85</v>
      </c>
      <c r="C261" s="169" t="s">
        <v>339</v>
      </c>
      <c r="D261" s="377" t="s">
        <v>2</v>
      </c>
      <c r="E261" s="169" t="s">
        <v>340</v>
      </c>
      <c r="F261" s="170" t="s">
        <v>2</v>
      </c>
      <c r="G261" s="377"/>
      <c r="H261" s="184" t="s">
        <v>341</v>
      </c>
      <c r="I261" s="188" t="s">
        <v>1336</v>
      </c>
      <c r="J261" s="364"/>
      <c r="K261" s="364" t="s">
        <v>128</v>
      </c>
      <c r="L261" s="364" t="s">
        <v>115</v>
      </c>
      <c r="M261" s="126" t="s">
        <v>80</v>
      </c>
      <c r="N261" s="123" t="s">
        <v>171</v>
      </c>
      <c r="O261" s="462"/>
      <c r="P261" s="459"/>
      <c r="Q261" s="72"/>
      <c r="R261" s="72"/>
      <c r="S261" s="364" t="s">
        <v>28</v>
      </c>
      <c r="T261" s="72"/>
      <c r="U261" s="72"/>
      <c r="V261" s="72"/>
      <c r="W261" s="72"/>
      <c r="X261" s="72"/>
      <c r="Y261" s="72"/>
      <c r="Z261" s="72"/>
      <c r="AA261" s="72"/>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c r="BW261" s="72"/>
      <c r="BX261" s="72"/>
      <c r="BY261" s="72"/>
      <c r="BZ261" s="72"/>
      <c r="CA261" s="72"/>
      <c r="CB261" s="72"/>
      <c r="CC261" s="72"/>
      <c r="CD261" s="72"/>
      <c r="CE261" s="72"/>
      <c r="CF261" s="72"/>
      <c r="CG261" s="72"/>
      <c r="CH261" s="72"/>
      <c r="CI261" s="72"/>
      <c r="CJ261" s="72"/>
      <c r="CK261" s="72"/>
      <c r="CL261" s="72"/>
      <c r="CM261" s="72"/>
      <c r="CN261" s="72"/>
      <c r="CO261" s="72"/>
      <c r="CP261" s="72"/>
      <c r="CQ261" s="72"/>
      <c r="CR261" s="72"/>
      <c r="CS261" s="72"/>
      <c r="CT261" s="313"/>
      <c r="CU261" s="313"/>
      <c r="CV261" s="388" t="s">
        <v>665</v>
      </c>
      <c r="CW261" s="388" t="s">
        <v>665</v>
      </c>
      <c r="CX261" s="388" t="s">
        <v>665</v>
      </c>
      <c r="CY261" s="313"/>
      <c r="CZ261" s="313"/>
      <c r="DA261" s="313"/>
      <c r="DB261" s="424"/>
      <c r="DC261" s="424"/>
      <c r="DD261" s="424"/>
      <c r="DE261" s="313"/>
      <c r="DF261" s="313"/>
      <c r="DG261" s="313"/>
      <c r="DH261" s="313"/>
      <c r="DI261" s="313"/>
      <c r="DJ261" s="72"/>
      <c r="DK261" s="72"/>
      <c r="DL261" s="121">
        <f t="shared" si="346"/>
        <v>1</v>
      </c>
      <c r="DM261" s="353"/>
    </row>
    <row r="262" spans="1:117" s="231" customFormat="1" ht="96" customHeight="1">
      <c r="A262" s="460">
        <v>247</v>
      </c>
      <c r="B262" s="412">
        <v>86</v>
      </c>
      <c r="C262" s="169" t="s">
        <v>342</v>
      </c>
      <c r="D262" s="377" t="s">
        <v>2</v>
      </c>
      <c r="E262" s="169" t="s">
        <v>343</v>
      </c>
      <c r="F262" s="170" t="s">
        <v>2</v>
      </c>
      <c r="G262" s="377"/>
      <c r="H262" s="184" t="s">
        <v>344</v>
      </c>
      <c r="I262" s="174" t="s">
        <v>736</v>
      </c>
      <c r="J262" s="364"/>
      <c r="K262" s="364" t="s">
        <v>128</v>
      </c>
      <c r="L262" s="364" t="s">
        <v>114</v>
      </c>
      <c r="M262" s="5" t="s">
        <v>80</v>
      </c>
      <c r="N262" s="4" t="s">
        <v>171</v>
      </c>
      <c r="O262" s="460" t="s">
        <v>28</v>
      </c>
      <c r="P262" s="458"/>
      <c r="Q262" s="6"/>
      <c r="R262" s="6"/>
      <c r="S262" s="364" t="s">
        <v>28</v>
      </c>
      <c r="T262" s="6"/>
      <c r="U262" s="6"/>
      <c r="V262" s="6"/>
      <c r="W262" s="6"/>
      <c r="X262" s="6"/>
      <c r="Y262" s="60"/>
      <c r="Z262" s="60"/>
      <c r="AA262" s="6"/>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c r="BW262" s="6"/>
      <c r="BX262" s="6"/>
      <c r="BY262" s="6"/>
      <c r="BZ262" s="6"/>
      <c r="CA262" s="6"/>
      <c r="CB262" s="6"/>
      <c r="CC262" s="6"/>
      <c r="CD262" s="6"/>
      <c r="CE262" s="6"/>
      <c r="CF262" s="6"/>
      <c r="CG262" s="6"/>
      <c r="CH262" s="6"/>
      <c r="CI262" s="6"/>
      <c r="CJ262" s="6"/>
      <c r="CK262" s="6"/>
      <c r="CL262" s="6"/>
      <c r="CM262" s="6"/>
      <c r="CN262" s="6"/>
      <c r="CO262" s="6"/>
      <c r="CP262" s="6"/>
      <c r="CQ262" s="6"/>
      <c r="CR262" s="6"/>
      <c r="CS262" s="6"/>
      <c r="CT262" s="313"/>
      <c r="CU262" s="313"/>
      <c r="CV262" s="388" t="s">
        <v>660</v>
      </c>
      <c r="CW262" s="388" t="s">
        <v>660</v>
      </c>
      <c r="CX262" s="388" t="s">
        <v>660</v>
      </c>
      <c r="CY262" s="313"/>
      <c r="CZ262" s="313"/>
      <c r="DA262" s="313"/>
      <c r="DB262" s="424"/>
      <c r="DC262" s="424"/>
      <c r="DD262" s="424"/>
      <c r="DE262" s="313"/>
      <c r="DF262" s="313"/>
      <c r="DG262" s="313"/>
      <c r="DH262" s="313"/>
      <c r="DI262" s="313"/>
      <c r="DJ262" s="6"/>
      <c r="DK262" s="6"/>
      <c r="DL262" s="121">
        <f t="shared" si="346"/>
        <v>1</v>
      </c>
      <c r="DM262" s="353"/>
    </row>
    <row r="263" spans="1:117" s="231" customFormat="1" ht="147.75" customHeight="1">
      <c r="A263" s="462"/>
      <c r="B263" s="412">
        <v>86</v>
      </c>
      <c r="C263" s="169" t="s">
        <v>342</v>
      </c>
      <c r="D263" s="377" t="s">
        <v>2</v>
      </c>
      <c r="E263" s="169" t="s">
        <v>343</v>
      </c>
      <c r="F263" s="170" t="s">
        <v>2</v>
      </c>
      <c r="G263" s="377"/>
      <c r="H263" s="184" t="s">
        <v>344</v>
      </c>
      <c r="I263" s="174" t="s">
        <v>1326</v>
      </c>
      <c r="J263" s="364"/>
      <c r="K263" s="364" t="s">
        <v>128</v>
      </c>
      <c r="L263" s="364" t="s">
        <v>115</v>
      </c>
      <c r="M263" s="126" t="s">
        <v>80</v>
      </c>
      <c r="N263" s="123" t="s">
        <v>171</v>
      </c>
      <c r="O263" s="462"/>
      <c r="P263" s="459"/>
      <c r="Q263" s="72"/>
      <c r="R263" s="72"/>
      <c r="S263" s="364" t="s">
        <v>28</v>
      </c>
      <c r="T263" s="72"/>
      <c r="U263" s="72"/>
      <c r="V263" s="72"/>
      <c r="W263" s="72"/>
      <c r="X263" s="72"/>
      <c r="Y263" s="72"/>
      <c r="Z263" s="72"/>
      <c r="AA263" s="72"/>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c r="BW263" s="72"/>
      <c r="BX263" s="72"/>
      <c r="BY263" s="72"/>
      <c r="BZ263" s="72"/>
      <c r="CA263" s="72"/>
      <c r="CB263" s="72"/>
      <c r="CC263" s="72"/>
      <c r="CD263" s="72"/>
      <c r="CE263" s="72"/>
      <c r="CF263" s="72"/>
      <c r="CG263" s="72"/>
      <c r="CH263" s="72"/>
      <c r="CI263" s="72"/>
      <c r="CJ263" s="72"/>
      <c r="CK263" s="72"/>
      <c r="CL263" s="72"/>
      <c r="CM263" s="72"/>
      <c r="CN263" s="72"/>
      <c r="CO263" s="72"/>
      <c r="CP263" s="72"/>
      <c r="CQ263" s="72"/>
      <c r="CR263" s="72"/>
      <c r="CS263" s="72"/>
      <c r="CT263" s="313"/>
      <c r="CU263" s="313"/>
      <c r="CV263" s="388" t="s">
        <v>665</v>
      </c>
      <c r="CW263" s="388" t="s">
        <v>665</v>
      </c>
      <c r="CX263" s="388" t="s">
        <v>665</v>
      </c>
      <c r="CY263" s="313"/>
      <c r="CZ263" s="313"/>
      <c r="DA263" s="313"/>
      <c r="DB263" s="424"/>
      <c r="DC263" s="424"/>
      <c r="DD263" s="424"/>
      <c r="DE263" s="313"/>
      <c r="DF263" s="313"/>
      <c r="DG263" s="313"/>
      <c r="DH263" s="313"/>
      <c r="DI263" s="313"/>
      <c r="DJ263" s="72"/>
      <c r="DK263" s="72"/>
      <c r="DL263" s="121">
        <f t="shared" si="346"/>
        <v>1</v>
      </c>
      <c r="DM263" s="353"/>
    </row>
    <row r="264" spans="1:117" s="1" customFormat="1" ht="138.75" hidden="1" customHeight="1">
      <c r="A264" s="460">
        <v>248</v>
      </c>
      <c r="B264" s="400">
        <v>87</v>
      </c>
      <c r="C264" s="29" t="s">
        <v>345</v>
      </c>
      <c r="D264" s="5" t="s">
        <v>2</v>
      </c>
      <c r="E264" s="29" t="s">
        <v>346</v>
      </c>
      <c r="F264" s="5" t="s">
        <v>2</v>
      </c>
      <c r="G264" s="5"/>
      <c r="H264" s="30" t="s">
        <v>346</v>
      </c>
      <c r="I264" s="41" t="s">
        <v>1157</v>
      </c>
      <c r="J264" s="6"/>
      <c r="K264" s="6" t="s">
        <v>128</v>
      </c>
      <c r="L264" s="6" t="s">
        <v>206</v>
      </c>
      <c r="M264" s="5" t="s">
        <v>80</v>
      </c>
      <c r="N264" s="4" t="s">
        <v>171</v>
      </c>
      <c r="O264" s="460" t="s">
        <v>28</v>
      </c>
      <c r="P264" s="458">
        <v>2</v>
      </c>
      <c r="Q264" s="6"/>
      <c r="R264" s="6"/>
      <c r="S264" s="6"/>
      <c r="T264" s="6"/>
      <c r="U264" s="6" t="s">
        <v>28</v>
      </c>
      <c r="V264" s="6"/>
      <c r="W264" s="6"/>
      <c r="X264" s="6"/>
      <c r="Y264" s="60"/>
      <c r="Z264" s="60"/>
      <c r="AA264" s="6"/>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313"/>
      <c r="CU264" s="313"/>
      <c r="CV264" s="313"/>
      <c r="CW264" s="313"/>
      <c r="CX264" s="313"/>
      <c r="CY264" s="313"/>
      <c r="CZ264" s="313"/>
      <c r="DA264" s="313"/>
      <c r="DB264" s="424"/>
      <c r="DC264" s="424"/>
      <c r="DD264" s="424"/>
      <c r="DE264" s="313"/>
      <c r="DF264" s="313"/>
      <c r="DG264" s="313"/>
      <c r="DH264" s="313"/>
      <c r="DI264" s="313"/>
      <c r="DJ264" s="6"/>
      <c r="DK264" s="6"/>
      <c r="DL264" s="121">
        <f t="shared" si="346"/>
        <v>1</v>
      </c>
      <c r="DM264" s="4"/>
    </row>
    <row r="265" spans="1:117" s="71" customFormat="1" ht="213.75" hidden="1" customHeight="1">
      <c r="A265" s="461"/>
      <c r="B265" s="400">
        <v>87</v>
      </c>
      <c r="C265" s="29" t="s">
        <v>345</v>
      </c>
      <c r="D265" s="69" t="s">
        <v>2</v>
      </c>
      <c r="E265" s="29" t="s">
        <v>346</v>
      </c>
      <c r="F265" s="69" t="s">
        <v>2</v>
      </c>
      <c r="G265" s="69"/>
      <c r="H265" s="73" t="s">
        <v>346</v>
      </c>
      <c r="I265" s="41" t="s">
        <v>1158</v>
      </c>
      <c r="J265" s="72"/>
      <c r="K265" s="125" t="s">
        <v>128</v>
      </c>
      <c r="L265" s="125" t="s">
        <v>114</v>
      </c>
      <c r="M265" s="126" t="s">
        <v>80</v>
      </c>
      <c r="N265" s="123" t="s">
        <v>171</v>
      </c>
      <c r="O265" s="461"/>
      <c r="P265" s="465"/>
      <c r="Q265" s="72"/>
      <c r="R265" s="72"/>
      <c r="S265" s="72"/>
      <c r="T265" s="72"/>
      <c r="U265" s="72" t="s">
        <v>28</v>
      </c>
      <c r="V265" s="72"/>
      <c r="W265" s="72"/>
      <c r="X265" s="72"/>
      <c r="Y265" s="72"/>
      <c r="Z265" s="72"/>
      <c r="AA265" s="72"/>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c r="BW265" s="72"/>
      <c r="BX265" s="72"/>
      <c r="BY265" s="72"/>
      <c r="BZ265" s="72"/>
      <c r="CA265" s="72"/>
      <c r="CB265" s="72"/>
      <c r="CC265" s="72"/>
      <c r="CD265" s="72"/>
      <c r="CE265" s="72"/>
      <c r="CF265" s="72"/>
      <c r="CG265" s="72"/>
      <c r="CH265" s="72"/>
      <c r="CI265" s="72"/>
      <c r="CJ265" s="72"/>
      <c r="CK265" s="72"/>
      <c r="CL265" s="72"/>
      <c r="CM265" s="72"/>
      <c r="CN265" s="72"/>
      <c r="CO265" s="72"/>
      <c r="CP265" s="72"/>
      <c r="CQ265" s="72"/>
      <c r="CR265" s="72"/>
      <c r="CS265" s="72"/>
      <c r="CT265" s="313"/>
      <c r="CU265" s="313"/>
      <c r="CV265" s="313"/>
      <c r="CW265" s="313"/>
      <c r="CX265" s="313"/>
      <c r="CY265" s="313"/>
      <c r="CZ265" s="313"/>
      <c r="DA265" s="313"/>
      <c r="DB265" s="424"/>
      <c r="DC265" s="424"/>
      <c r="DD265" s="424"/>
      <c r="DE265" s="313"/>
      <c r="DF265" s="313"/>
      <c r="DG265" s="313"/>
      <c r="DH265" s="313"/>
      <c r="DI265" s="313"/>
      <c r="DJ265" s="72"/>
      <c r="DK265" s="72"/>
      <c r="DL265" s="121">
        <f t="shared" si="346"/>
        <v>1</v>
      </c>
      <c r="DM265" s="70"/>
    </row>
    <row r="266" spans="1:117" s="71" customFormat="1" ht="408.75" hidden="1" customHeight="1">
      <c r="A266" s="462"/>
      <c r="B266" s="400">
        <v>87</v>
      </c>
      <c r="C266" s="29" t="s">
        <v>345</v>
      </c>
      <c r="D266" s="69" t="s">
        <v>2</v>
      </c>
      <c r="E266" s="29" t="s">
        <v>346</v>
      </c>
      <c r="F266" s="69" t="s">
        <v>2</v>
      </c>
      <c r="G266" s="69"/>
      <c r="H266" s="73" t="s">
        <v>346</v>
      </c>
      <c r="I266" s="41" t="s">
        <v>1159</v>
      </c>
      <c r="J266" s="72"/>
      <c r="K266" s="125" t="s">
        <v>128</v>
      </c>
      <c r="L266" s="125" t="s">
        <v>115</v>
      </c>
      <c r="M266" s="126" t="s">
        <v>80</v>
      </c>
      <c r="N266" s="123" t="s">
        <v>171</v>
      </c>
      <c r="O266" s="462"/>
      <c r="P266" s="459"/>
      <c r="Q266" s="72"/>
      <c r="R266" s="72"/>
      <c r="S266" s="72"/>
      <c r="T266" s="72"/>
      <c r="U266" s="72" t="s">
        <v>28</v>
      </c>
      <c r="V266" s="72"/>
      <c r="W266" s="72"/>
      <c r="X266" s="72"/>
      <c r="Y266" s="72"/>
      <c r="Z266" s="72"/>
      <c r="AA266" s="72"/>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c r="BW266" s="72"/>
      <c r="BX266" s="72"/>
      <c r="BY266" s="72"/>
      <c r="BZ266" s="72"/>
      <c r="CA266" s="72"/>
      <c r="CB266" s="72"/>
      <c r="CC266" s="72"/>
      <c r="CD266" s="72"/>
      <c r="CE266" s="72"/>
      <c r="CF266" s="72"/>
      <c r="CG266" s="72"/>
      <c r="CH266" s="72"/>
      <c r="CI266" s="72"/>
      <c r="CJ266" s="72"/>
      <c r="CK266" s="72"/>
      <c r="CL266" s="72"/>
      <c r="CM266" s="72"/>
      <c r="CN266" s="72"/>
      <c r="CO266" s="72"/>
      <c r="CP266" s="72"/>
      <c r="CQ266" s="72"/>
      <c r="CR266" s="72"/>
      <c r="CS266" s="72"/>
      <c r="CT266" s="313"/>
      <c r="CU266" s="313"/>
      <c r="CV266" s="313"/>
      <c r="CW266" s="313"/>
      <c r="CX266" s="313"/>
      <c r="CY266" s="313"/>
      <c r="CZ266" s="313"/>
      <c r="DA266" s="313"/>
      <c r="DB266" s="424"/>
      <c r="DC266" s="424"/>
      <c r="DD266" s="424"/>
      <c r="DE266" s="313"/>
      <c r="DF266" s="313"/>
      <c r="DG266" s="313"/>
      <c r="DH266" s="313"/>
      <c r="DI266" s="313"/>
      <c r="DJ266" s="72"/>
      <c r="DK266" s="72"/>
      <c r="DL266" s="121">
        <f t="shared" si="346"/>
        <v>1</v>
      </c>
      <c r="DM266" s="70"/>
    </row>
    <row r="267" spans="1:117" s="10" customFormat="1" ht="35.25" hidden="1" customHeight="1">
      <c r="A267" s="460">
        <v>249</v>
      </c>
      <c r="B267" s="414">
        <v>88</v>
      </c>
      <c r="C267" s="169" t="s">
        <v>347</v>
      </c>
      <c r="D267" s="170" t="s">
        <v>2</v>
      </c>
      <c r="E267" s="29" t="s">
        <v>348</v>
      </c>
      <c r="F267" s="135" t="s">
        <v>2</v>
      </c>
      <c r="G267" s="170"/>
      <c r="H267" s="184" t="s">
        <v>349</v>
      </c>
      <c r="I267" s="193" t="s">
        <v>1111</v>
      </c>
      <c r="J267" s="176"/>
      <c r="K267" s="176" t="s">
        <v>128</v>
      </c>
      <c r="L267" s="176" t="s">
        <v>114</v>
      </c>
      <c r="M267" s="5" t="s">
        <v>80</v>
      </c>
      <c r="N267" s="4" t="s">
        <v>171</v>
      </c>
      <c r="O267" s="460" t="s">
        <v>28</v>
      </c>
      <c r="P267" s="134"/>
      <c r="Q267" s="176" t="s">
        <v>28</v>
      </c>
      <c r="R267" s="6"/>
      <c r="S267" s="6"/>
      <c r="T267" s="6"/>
      <c r="U267" s="6"/>
      <c r="V267" s="6"/>
      <c r="W267" s="6"/>
      <c r="X267" s="6"/>
      <c r="Y267" s="60"/>
      <c r="Z267" s="60"/>
      <c r="AA267" s="6"/>
      <c r="AB267" s="181" t="s">
        <v>660</v>
      </c>
      <c r="AC267" s="181" t="s">
        <v>660</v>
      </c>
      <c r="AD267" s="181" t="s">
        <v>660</v>
      </c>
      <c r="AE267" s="207">
        <v>2</v>
      </c>
      <c r="AF267" s="207">
        <v>2</v>
      </c>
      <c r="AG267" s="207">
        <v>2</v>
      </c>
      <c r="AH267" s="207">
        <v>1</v>
      </c>
      <c r="AI267" s="207">
        <v>2</v>
      </c>
      <c r="AJ267" s="207">
        <v>2</v>
      </c>
      <c r="AK267" s="207">
        <v>1</v>
      </c>
      <c r="AL267" s="207">
        <v>2</v>
      </c>
      <c r="AM267" s="207">
        <v>2</v>
      </c>
      <c r="AN267" s="207">
        <v>1</v>
      </c>
      <c r="AO267" s="207">
        <v>2</v>
      </c>
      <c r="AP267" s="207">
        <v>2</v>
      </c>
      <c r="AQ267" s="207">
        <v>2</v>
      </c>
      <c r="AR267" s="207">
        <v>2</v>
      </c>
      <c r="AS267" s="207">
        <v>2</v>
      </c>
      <c r="AT267" s="207">
        <v>2</v>
      </c>
      <c r="AU267" s="207">
        <v>2</v>
      </c>
      <c r="AV267" s="207">
        <v>1</v>
      </c>
      <c r="AW267" s="207">
        <v>1</v>
      </c>
      <c r="AX267" s="207">
        <v>2</v>
      </c>
      <c r="AY267" s="207">
        <v>1</v>
      </c>
      <c r="AZ267" s="207">
        <v>2</v>
      </c>
      <c r="BA267" s="207">
        <v>2</v>
      </c>
      <c r="BB267" s="207">
        <v>1</v>
      </c>
      <c r="BC267" s="209">
        <f t="shared" ref="BC267" si="347">COUNTIF(AE267:BB267,"2")</f>
        <v>17</v>
      </c>
      <c r="BD267" s="210">
        <f t="shared" ref="BD267" si="348">BC267/(BC267+BE267+BG267+BI267)</f>
        <v>0.70833333333333337</v>
      </c>
      <c r="BE267" s="209">
        <f>COUNTIF(AE267:BB267,"1")</f>
        <v>7</v>
      </c>
      <c r="BF267" s="210">
        <f t="shared" ref="BF267" si="349">BE267/(BC267+BE267+BG267+BI267)</f>
        <v>0.29166666666666669</v>
      </c>
      <c r="BG267" s="209">
        <f>COUNTIF(AE267:BB267,"0")</f>
        <v>0</v>
      </c>
      <c r="BH267" s="210">
        <f t="shared" ref="BH267" si="350">BG267/(BC267+BE267+BG267+BI267)</f>
        <v>0</v>
      </c>
      <c r="BI267" s="209">
        <f>COUNTIF(AE267:BB267,"KĐG")</f>
        <v>0</v>
      </c>
      <c r="BJ267" s="210">
        <f t="shared" ref="BJ267" si="351">BI267/(BC267+BE267+BG267+BI267)</f>
        <v>0</v>
      </c>
      <c r="BK267" s="211">
        <f t="shared" ref="BK267" si="352">(((BC267*2)+(BE267*1)+(BG267*0)))/(BC267+BE267+BG267)</f>
        <v>1.7083333333333333</v>
      </c>
      <c r="BL267" s="212" t="str">
        <f t="shared" ref="BL267" si="353">IF(BJ267&gt;=50%,"KĐG",IF(BK267&gt;=1.6,"ĐMT",IF(BK267&gt;=1,"CCG","CĐ")))</f>
        <v>ĐMT</v>
      </c>
      <c r="BM267" s="33"/>
      <c r="BN267" s="33"/>
      <c r="BO267" s="33"/>
      <c r="BP267" s="33"/>
      <c r="BQ267" s="33"/>
      <c r="BR267" s="33"/>
      <c r="BS267" s="33"/>
      <c r="BT267" s="33"/>
      <c r="BU267" s="33"/>
      <c r="BV267" s="33"/>
      <c r="BW267" s="6"/>
      <c r="BX267" s="6"/>
      <c r="BY267" s="6"/>
      <c r="BZ267" s="6"/>
      <c r="CA267" s="6"/>
      <c r="CB267" s="6"/>
      <c r="CC267" s="6"/>
      <c r="CD267" s="6"/>
      <c r="CE267" s="6"/>
      <c r="CF267" s="6"/>
      <c r="CG267" s="6"/>
      <c r="CH267" s="6"/>
      <c r="CI267" s="6"/>
      <c r="CJ267" s="6"/>
      <c r="CK267" s="6"/>
      <c r="CL267" s="6"/>
      <c r="CM267" s="6"/>
      <c r="CN267" s="6"/>
      <c r="CO267" s="6"/>
      <c r="CP267" s="6"/>
      <c r="CQ267" s="6"/>
      <c r="CR267" s="6"/>
      <c r="CS267" s="6"/>
      <c r="CT267" s="313"/>
      <c r="CU267" s="313"/>
      <c r="CV267" s="313"/>
      <c r="CW267" s="313"/>
      <c r="CX267" s="313"/>
      <c r="CY267" s="313"/>
      <c r="CZ267" s="313"/>
      <c r="DA267" s="313"/>
      <c r="DB267" s="424"/>
      <c r="DC267" s="424"/>
      <c r="DD267" s="424"/>
      <c r="DE267" s="313"/>
      <c r="DF267" s="313"/>
      <c r="DG267" s="313"/>
      <c r="DH267" s="313"/>
      <c r="DI267" s="313"/>
      <c r="DJ267" s="6"/>
      <c r="DK267" s="6"/>
      <c r="DL267" s="121">
        <f t="shared" si="346"/>
        <v>1</v>
      </c>
      <c r="DM267" s="168"/>
    </row>
    <row r="268" spans="1:117" s="231" customFormat="1" ht="61.5" hidden="1" customHeight="1">
      <c r="A268" s="461"/>
      <c r="B268" s="414">
        <v>88</v>
      </c>
      <c r="C268" s="169" t="s">
        <v>347</v>
      </c>
      <c r="D268" s="170" t="s">
        <v>2</v>
      </c>
      <c r="E268" s="29" t="s">
        <v>348</v>
      </c>
      <c r="F268" s="69" t="s">
        <v>2</v>
      </c>
      <c r="G268" s="170"/>
      <c r="H268" s="184" t="s">
        <v>349</v>
      </c>
      <c r="I268" s="169" t="s">
        <v>1112</v>
      </c>
      <c r="J268" s="256"/>
      <c r="K268" s="256" t="s">
        <v>128</v>
      </c>
      <c r="L268" s="256" t="s">
        <v>114</v>
      </c>
      <c r="M268" s="126" t="s">
        <v>80</v>
      </c>
      <c r="N268" s="123" t="s">
        <v>171</v>
      </c>
      <c r="O268" s="461"/>
      <c r="P268" s="72"/>
      <c r="Q268" s="72"/>
      <c r="R268" s="256" t="s">
        <v>28</v>
      </c>
      <c r="S268" s="72"/>
      <c r="T268" s="72"/>
      <c r="U268" s="72"/>
      <c r="V268" s="72"/>
      <c r="W268" s="72"/>
      <c r="X268" s="72"/>
      <c r="Y268" s="72"/>
      <c r="Z268" s="72"/>
      <c r="AA268" s="72"/>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3"/>
      <c r="BG268" s="33"/>
      <c r="BH268" s="33"/>
      <c r="BI268" s="33"/>
      <c r="BJ268" s="33"/>
      <c r="BK268" s="33"/>
      <c r="BL268" s="33"/>
      <c r="BM268" s="181" t="s">
        <v>660</v>
      </c>
      <c r="BN268" s="181" t="s">
        <v>660</v>
      </c>
      <c r="BO268" s="181" t="s">
        <v>660</v>
      </c>
      <c r="BP268" s="181" t="s">
        <v>660</v>
      </c>
      <c r="BQ268" s="320">
        <v>2</v>
      </c>
      <c r="BR268" s="320">
        <v>2</v>
      </c>
      <c r="BS268" s="320">
        <v>2</v>
      </c>
      <c r="BT268" s="320">
        <v>1</v>
      </c>
      <c r="BU268" s="320">
        <v>2</v>
      </c>
      <c r="BV268" s="320">
        <v>2</v>
      </c>
      <c r="BW268" s="320">
        <v>1</v>
      </c>
      <c r="BX268" s="320">
        <v>2</v>
      </c>
      <c r="BY268" s="320">
        <v>2</v>
      </c>
      <c r="BZ268" s="320">
        <v>2</v>
      </c>
      <c r="CA268" s="320">
        <v>2</v>
      </c>
      <c r="CB268" s="320">
        <v>2</v>
      </c>
      <c r="CC268" s="320">
        <v>2</v>
      </c>
      <c r="CD268" s="320">
        <v>2</v>
      </c>
      <c r="CE268" s="320">
        <v>1</v>
      </c>
      <c r="CF268" s="320">
        <v>1</v>
      </c>
      <c r="CG268" s="320">
        <v>2</v>
      </c>
      <c r="CH268" s="320">
        <v>1</v>
      </c>
      <c r="CI268" s="320">
        <v>2</v>
      </c>
      <c r="CJ268" s="320">
        <v>2</v>
      </c>
      <c r="CK268" s="320">
        <v>1</v>
      </c>
      <c r="CL268" s="348">
        <f>COUNTIF(BQ268:CK268,"2")</f>
        <v>15</v>
      </c>
      <c r="CM268" s="349">
        <f t="shared" ref="CM268" si="354">CL268/(CL268+CN268+CP268+CR268)</f>
        <v>0.7142857142857143</v>
      </c>
      <c r="CN268" s="348">
        <f>COUNTIF(BQ268:CK268,"1")</f>
        <v>6</v>
      </c>
      <c r="CO268" s="349">
        <f t="shared" ref="CO268" si="355">CN268/(CL268+CN268+CP268+CR268)</f>
        <v>0.2857142857142857</v>
      </c>
      <c r="CP268" s="348">
        <f>COUNTIF(BQ268:CK268,"0")</f>
        <v>0</v>
      </c>
      <c r="CQ268" s="349">
        <f t="shared" ref="CQ268" si="356">CP268/(CL268+CN268+CP268+CR268)</f>
        <v>0</v>
      </c>
      <c r="CR268" s="348">
        <f>COUNTIF(BQ268:CK268,"KĐG")</f>
        <v>0</v>
      </c>
      <c r="CS268" s="349">
        <f t="shared" ref="CS268" si="357">CR268/(CL268+CN268+CP268+CR268)</f>
        <v>0</v>
      </c>
      <c r="CT268" s="350">
        <f t="shared" ref="CT268" si="358">(((CL268*2)+(CN268*1)+(CP268*0)))/(CL268+CN268+CP268)</f>
        <v>1.7142857142857142</v>
      </c>
      <c r="CU268" s="351" t="str">
        <f t="shared" ref="CU268" si="359">IF(CS268&gt;=50%,"KĐG",IF(CT268&gt;=1.6,"ĐMT",IF(CT268&gt;=1,"CCG","CĐ")))</f>
        <v>ĐMT</v>
      </c>
      <c r="CV268" s="313"/>
      <c r="CW268" s="313"/>
      <c r="CX268" s="313"/>
      <c r="CY268" s="313"/>
      <c r="CZ268" s="313"/>
      <c r="DA268" s="313"/>
      <c r="DB268" s="424"/>
      <c r="DC268" s="424"/>
      <c r="DD268" s="424"/>
      <c r="DE268" s="313"/>
      <c r="DF268" s="313"/>
      <c r="DG268" s="313"/>
      <c r="DH268" s="313"/>
      <c r="DI268" s="313"/>
      <c r="DJ268" s="72"/>
      <c r="DK268" s="72"/>
      <c r="DL268" s="121">
        <f t="shared" si="346"/>
        <v>1</v>
      </c>
      <c r="DM268" s="261"/>
    </row>
    <row r="269" spans="1:117" s="231" customFormat="1" ht="122.25" customHeight="1">
      <c r="A269" s="461"/>
      <c r="B269" s="414">
        <v>88</v>
      </c>
      <c r="C269" s="169" t="s">
        <v>347</v>
      </c>
      <c r="D269" s="377" t="s">
        <v>2</v>
      </c>
      <c r="E269" s="169" t="s">
        <v>348</v>
      </c>
      <c r="F269" s="170" t="s">
        <v>2</v>
      </c>
      <c r="G269" s="377"/>
      <c r="H269" s="184" t="s">
        <v>349</v>
      </c>
      <c r="I269" s="169" t="s">
        <v>1111</v>
      </c>
      <c r="J269" s="364"/>
      <c r="K269" s="364" t="s">
        <v>128</v>
      </c>
      <c r="L269" s="364" t="s">
        <v>114</v>
      </c>
      <c r="M269" s="126" t="s">
        <v>80</v>
      </c>
      <c r="N269" s="123" t="s">
        <v>171</v>
      </c>
      <c r="O269" s="461"/>
      <c r="P269" s="72"/>
      <c r="Q269" s="72"/>
      <c r="R269" s="72"/>
      <c r="S269" s="364" t="s">
        <v>28</v>
      </c>
      <c r="T269" s="72"/>
      <c r="U269" s="72"/>
      <c r="V269" s="72"/>
      <c r="W269" s="72"/>
      <c r="X269" s="72"/>
      <c r="Y269" s="72"/>
      <c r="Z269" s="72"/>
      <c r="AA269" s="72"/>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c r="BW269" s="72"/>
      <c r="BX269" s="72"/>
      <c r="BY269" s="72"/>
      <c r="BZ269" s="72"/>
      <c r="CA269" s="72"/>
      <c r="CB269" s="72"/>
      <c r="CC269" s="72"/>
      <c r="CD269" s="72"/>
      <c r="CE269" s="72"/>
      <c r="CF269" s="72"/>
      <c r="CG269" s="72"/>
      <c r="CH269" s="72"/>
      <c r="CI269" s="72"/>
      <c r="CJ269" s="72"/>
      <c r="CK269" s="72"/>
      <c r="CL269" s="72"/>
      <c r="CM269" s="72"/>
      <c r="CN269" s="72"/>
      <c r="CO269" s="72"/>
      <c r="CP269" s="72"/>
      <c r="CQ269" s="72"/>
      <c r="CR269" s="72"/>
      <c r="CS269" s="72"/>
      <c r="CT269" s="313"/>
      <c r="CU269" s="313"/>
      <c r="CV269" s="388" t="s">
        <v>660</v>
      </c>
      <c r="CW269" s="388" t="s">
        <v>660</v>
      </c>
      <c r="CX269" s="388" t="s">
        <v>660</v>
      </c>
      <c r="CY269" s="313"/>
      <c r="CZ269" s="313"/>
      <c r="DA269" s="313"/>
      <c r="DB269" s="424"/>
      <c r="DC269" s="424"/>
      <c r="DD269" s="424"/>
      <c r="DE269" s="313"/>
      <c r="DF269" s="313"/>
      <c r="DG269" s="313"/>
      <c r="DH269" s="313"/>
      <c r="DI269" s="313"/>
      <c r="DJ269" s="72"/>
      <c r="DK269" s="72"/>
      <c r="DL269" s="121">
        <f t="shared" si="346"/>
        <v>1</v>
      </c>
      <c r="DM269" s="353"/>
    </row>
    <row r="270" spans="1:117" s="71" customFormat="1" ht="123" hidden="1" customHeight="1">
      <c r="A270" s="461"/>
      <c r="B270" s="414">
        <v>88</v>
      </c>
      <c r="C270" s="29" t="s">
        <v>347</v>
      </c>
      <c r="D270" s="69" t="s">
        <v>2</v>
      </c>
      <c r="E270" s="29" t="s">
        <v>348</v>
      </c>
      <c r="F270" s="69" t="s">
        <v>2</v>
      </c>
      <c r="G270" s="69"/>
      <c r="H270" s="73" t="s">
        <v>349</v>
      </c>
      <c r="I270" s="29" t="s">
        <v>1111</v>
      </c>
      <c r="J270" s="72"/>
      <c r="K270" s="125" t="s">
        <v>128</v>
      </c>
      <c r="L270" s="125" t="s">
        <v>114</v>
      </c>
      <c r="M270" s="126" t="s">
        <v>80</v>
      </c>
      <c r="N270" s="123" t="s">
        <v>171</v>
      </c>
      <c r="O270" s="461"/>
      <c r="P270" s="72"/>
      <c r="Q270" s="72"/>
      <c r="R270" s="72"/>
      <c r="S270" s="72"/>
      <c r="T270" s="72" t="s">
        <v>28</v>
      </c>
      <c r="U270" s="72"/>
      <c r="V270" s="72"/>
      <c r="W270" s="72"/>
      <c r="X270" s="72"/>
      <c r="Y270" s="72"/>
      <c r="Z270" s="72"/>
      <c r="AA270" s="72"/>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c r="BW270" s="72"/>
      <c r="BX270" s="72"/>
      <c r="BY270" s="72"/>
      <c r="BZ270" s="72"/>
      <c r="CA270" s="72"/>
      <c r="CB270" s="72"/>
      <c r="CC270" s="72"/>
      <c r="CD270" s="72"/>
      <c r="CE270" s="72"/>
      <c r="CF270" s="72"/>
      <c r="CG270" s="72"/>
      <c r="CH270" s="72"/>
      <c r="CI270" s="72"/>
      <c r="CJ270" s="72"/>
      <c r="CK270" s="72"/>
      <c r="CL270" s="72"/>
      <c r="CM270" s="72"/>
      <c r="CN270" s="72"/>
      <c r="CO270" s="72"/>
      <c r="CP270" s="72"/>
      <c r="CQ270" s="72"/>
      <c r="CR270" s="72"/>
      <c r="CS270" s="72"/>
      <c r="CT270" s="313"/>
      <c r="CU270" s="313"/>
      <c r="CV270" s="313"/>
      <c r="CW270" s="313"/>
      <c r="CX270" s="313"/>
      <c r="CY270" s="313"/>
      <c r="CZ270" s="313"/>
      <c r="DA270" s="313"/>
      <c r="DB270" s="424"/>
      <c r="DC270" s="424"/>
      <c r="DD270" s="424"/>
      <c r="DE270" s="313"/>
      <c r="DF270" s="313"/>
      <c r="DG270" s="313"/>
      <c r="DH270" s="313"/>
      <c r="DI270" s="313"/>
      <c r="DJ270" s="72"/>
      <c r="DK270" s="72"/>
      <c r="DL270" s="121">
        <f t="shared" si="346"/>
        <v>1</v>
      </c>
      <c r="DM270" s="70"/>
    </row>
    <row r="271" spans="1:117" s="71" customFormat="1" ht="123" hidden="1" customHeight="1">
      <c r="A271" s="461"/>
      <c r="B271" s="414">
        <v>88</v>
      </c>
      <c r="C271" s="29" t="s">
        <v>347</v>
      </c>
      <c r="D271" s="69" t="s">
        <v>2</v>
      </c>
      <c r="E271" s="29" t="s">
        <v>348</v>
      </c>
      <c r="F271" s="69" t="s">
        <v>2</v>
      </c>
      <c r="G271" s="69"/>
      <c r="H271" s="73" t="s">
        <v>349</v>
      </c>
      <c r="I271" s="29" t="s">
        <v>1111</v>
      </c>
      <c r="J271" s="72"/>
      <c r="K271" s="125" t="s">
        <v>128</v>
      </c>
      <c r="L271" s="125" t="s">
        <v>114</v>
      </c>
      <c r="M271" s="126" t="s">
        <v>80</v>
      </c>
      <c r="N271" s="123" t="s">
        <v>171</v>
      </c>
      <c r="O271" s="461"/>
      <c r="P271" s="72"/>
      <c r="Q271" s="72"/>
      <c r="R271" s="72"/>
      <c r="S271" s="72"/>
      <c r="T271" s="72"/>
      <c r="U271" s="72" t="s">
        <v>28</v>
      </c>
      <c r="V271" s="72"/>
      <c r="W271" s="72"/>
      <c r="X271" s="72"/>
      <c r="Y271" s="72"/>
      <c r="Z271" s="72"/>
      <c r="AA271" s="72"/>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c r="BW271" s="72"/>
      <c r="BX271" s="72"/>
      <c r="BY271" s="72"/>
      <c r="BZ271" s="72"/>
      <c r="CA271" s="72"/>
      <c r="CB271" s="72"/>
      <c r="CC271" s="72"/>
      <c r="CD271" s="72"/>
      <c r="CE271" s="72"/>
      <c r="CF271" s="72"/>
      <c r="CG271" s="72"/>
      <c r="CH271" s="72"/>
      <c r="CI271" s="72"/>
      <c r="CJ271" s="72"/>
      <c r="CK271" s="72"/>
      <c r="CL271" s="72"/>
      <c r="CM271" s="72"/>
      <c r="CN271" s="72"/>
      <c r="CO271" s="72"/>
      <c r="CP271" s="72"/>
      <c r="CQ271" s="72"/>
      <c r="CR271" s="72"/>
      <c r="CS271" s="72"/>
      <c r="CT271" s="313"/>
      <c r="CU271" s="313"/>
      <c r="CV271" s="313"/>
      <c r="CW271" s="313"/>
      <c r="CX271" s="313"/>
      <c r="CY271" s="313"/>
      <c r="CZ271" s="313"/>
      <c r="DA271" s="313"/>
      <c r="DB271" s="424"/>
      <c r="DC271" s="424"/>
      <c r="DD271" s="424"/>
      <c r="DE271" s="313"/>
      <c r="DF271" s="313"/>
      <c r="DG271" s="313"/>
      <c r="DH271" s="313"/>
      <c r="DI271" s="313"/>
      <c r="DJ271" s="72"/>
      <c r="DK271" s="72"/>
      <c r="DL271" s="121">
        <f t="shared" si="346"/>
        <v>1</v>
      </c>
      <c r="DM271" s="70"/>
    </row>
    <row r="272" spans="1:117" s="71" customFormat="1" ht="129" hidden="1" customHeight="1">
      <c r="A272" s="461"/>
      <c r="B272" s="414">
        <v>88</v>
      </c>
      <c r="C272" s="29" t="s">
        <v>347</v>
      </c>
      <c r="D272" s="69" t="s">
        <v>2</v>
      </c>
      <c r="E272" s="29" t="s">
        <v>348</v>
      </c>
      <c r="F272" s="69" t="s">
        <v>2</v>
      </c>
      <c r="G272" s="69"/>
      <c r="H272" s="73" t="s">
        <v>349</v>
      </c>
      <c r="I272" s="29" t="s">
        <v>1111</v>
      </c>
      <c r="J272" s="72"/>
      <c r="K272" s="125" t="s">
        <v>128</v>
      </c>
      <c r="L272" s="125" t="s">
        <v>114</v>
      </c>
      <c r="M272" s="126" t="s">
        <v>80</v>
      </c>
      <c r="N272" s="123" t="s">
        <v>171</v>
      </c>
      <c r="O272" s="461"/>
      <c r="P272" s="72"/>
      <c r="Q272" s="72"/>
      <c r="R272" s="72"/>
      <c r="S272" s="72"/>
      <c r="T272" s="72"/>
      <c r="U272" s="72"/>
      <c r="V272" s="72" t="s">
        <v>28</v>
      </c>
      <c r="W272" s="72"/>
      <c r="X272" s="72"/>
      <c r="Y272" s="72"/>
      <c r="Z272" s="72"/>
      <c r="AA272" s="72"/>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c r="BW272" s="72"/>
      <c r="BX272" s="72"/>
      <c r="BY272" s="72"/>
      <c r="BZ272" s="72"/>
      <c r="CA272" s="72"/>
      <c r="CB272" s="72"/>
      <c r="CC272" s="72"/>
      <c r="CD272" s="72"/>
      <c r="CE272" s="72"/>
      <c r="CF272" s="72"/>
      <c r="CG272" s="72"/>
      <c r="CH272" s="72"/>
      <c r="CI272" s="72"/>
      <c r="CJ272" s="72"/>
      <c r="CK272" s="72"/>
      <c r="CL272" s="72"/>
      <c r="CM272" s="72"/>
      <c r="CN272" s="72"/>
      <c r="CO272" s="72"/>
      <c r="CP272" s="72"/>
      <c r="CQ272" s="72"/>
      <c r="CR272" s="72"/>
      <c r="CS272" s="72"/>
      <c r="CT272" s="313"/>
      <c r="CU272" s="313"/>
      <c r="CV272" s="313"/>
      <c r="CW272" s="313"/>
      <c r="CX272" s="313"/>
      <c r="CY272" s="313"/>
      <c r="CZ272" s="313"/>
      <c r="DA272" s="313"/>
      <c r="DB272" s="424"/>
      <c r="DC272" s="424"/>
      <c r="DD272" s="424"/>
      <c r="DE272" s="313"/>
      <c r="DF272" s="313"/>
      <c r="DG272" s="313"/>
      <c r="DH272" s="313"/>
      <c r="DI272" s="313"/>
      <c r="DJ272" s="72"/>
      <c r="DK272" s="72"/>
      <c r="DL272" s="121">
        <f t="shared" si="346"/>
        <v>1</v>
      </c>
      <c r="DM272" s="70"/>
    </row>
    <row r="273" spans="1:117" s="71" customFormat="1" ht="142.5" hidden="1" customHeight="1">
      <c r="A273" s="461"/>
      <c r="B273" s="414">
        <v>88</v>
      </c>
      <c r="C273" s="29" t="s">
        <v>347</v>
      </c>
      <c r="D273" s="69" t="s">
        <v>2</v>
      </c>
      <c r="E273" s="29" t="s">
        <v>348</v>
      </c>
      <c r="F273" s="69" t="s">
        <v>2</v>
      </c>
      <c r="G273" s="69"/>
      <c r="H273" s="73" t="s">
        <v>349</v>
      </c>
      <c r="I273" s="29" t="s">
        <v>1111</v>
      </c>
      <c r="J273" s="72"/>
      <c r="K273" s="125" t="s">
        <v>128</v>
      </c>
      <c r="L273" s="125" t="s">
        <v>114</v>
      </c>
      <c r="M273" s="126" t="s">
        <v>80</v>
      </c>
      <c r="N273" s="123" t="s">
        <v>171</v>
      </c>
      <c r="O273" s="461"/>
      <c r="P273" s="72"/>
      <c r="Q273" s="72"/>
      <c r="R273" s="72"/>
      <c r="S273" s="72"/>
      <c r="T273" s="72"/>
      <c r="U273" s="72"/>
      <c r="V273" s="72"/>
      <c r="W273" s="72" t="s">
        <v>28</v>
      </c>
      <c r="X273" s="72"/>
      <c r="Y273" s="72"/>
      <c r="Z273" s="72"/>
      <c r="AA273" s="72"/>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3"/>
      <c r="BG273" s="33"/>
      <c r="BH273" s="33"/>
      <c r="BI273" s="33"/>
      <c r="BJ273" s="33"/>
      <c r="BK273" s="33"/>
      <c r="BL273" s="33"/>
      <c r="BM273" s="33"/>
      <c r="BN273" s="33"/>
      <c r="BO273" s="33"/>
      <c r="BP273" s="33"/>
      <c r="BQ273" s="33"/>
      <c r="BR273" s="33"/>
      <c r="BS273" s="33"/>
      <c r="BT273" s="33"/>
      <c r="BU273" s="33"/>
      <c r="BV273" s="33"/>
      <c r="BW273" s="72"/>
      <c r="BX273" s="72"/>
      <c r="BY273" s="72"/>
      <c r="BZ273" s="72"/>
      <c r="CA273" s="72"/>
      <c r="CB273" s="72"/>
      <c r="CC273" s="72"/>
      <c r="CD273" s="72"/>
      <c r="CE273" s="72"/>
      <c r="CF273" s="72"/>
      <c r="CG273" s="72"/>
      <c r="CH273" s="72"/>
      <c r="CI273" s="72"/>
      <c r="CJ273" s="72"/>
      <c r="CK273" s="72"/>
      <c r="CL273" s="72"/>
      <c r="CM273" s="72"/>
      <c r="CN273" s="72"/>
      <c r="CO273" s="72"/>
      <c r="CP273" s="72"/>
      <c r="CQ273" s="72"/>
      <c r="CR273" s="72"/>
      <c r="CS273" s="72"/>
      <c r="CT273" s="313"/>
      <c r="CU273" s="313"/>
      <c r="CV273" s="313"/>
      <c r="CW273" s="313"/>
      <c r="CX273" s="313"/>
      <c r="CY273" s="313"/>
      <c r="CZ273" s="313"/>
      <c r="DA273" s="313"/>
      <c r="DB273" s="424"/>
      <c r="DC273" s="424"/>
      <c r="DD273" s="424"/>
      <c r="DE273" s="313"/>
      <c r="DF273" s="313"/>
      <c r="DG273" s="313"/>
      <c r="DH273" s="313"/>
      <c r="DI273" s="313"/>
      <c r="DJ273" s="72"/>
      <c r="DK273" s="72"/>
      <c r="DL273" s="121">
        <f t="shared" si="346"/>
        <v>1</v>
      </c>
      <c r="DM273" s="70"/>
    </row>
    <row r="274" spans="1:117" s="71" customFormat="1" ht="126.75" hidden="1" customHeight="1">
      <c r="A274" s="461"/>
      <c r="B274" s="414">
        <v>88</v>
      </c>
      <c r="C274" s="29" t="s">
        <v>347</v>
      </c>
      <c r="D274" s="69" t="s">
        <v>2</v>
      </c>
      <c r="E274" s="29" t="s">
        <v>348</v>
      </c>
      <c r="F274" s="69" t="s">
        <v>2</v>
      </c>
      <c r="G274" s="69"/>
      <c r="H274" s="73" t="s">
        <v>349</v>
      </c>
      <c r="I274" s="29" t="s">
        <v>737</v>
      </c>
      <c r="J274" s="72"/>
      <c r="K274" s="125" t="s">
        <v>128</v>
      </c>
      <c r="L274" s="125" t="s">
        <v>114</v>
      </c>
      <c r="M274" s="126" t="s">
        <v>80</v>
      </c>
      <c r="N274" s="123" t="s">
        <v>171</v>
      </c>
      <c r="O274" s="461"/>
      <c r="P274" s="72"/>
      <c r="Q274" s="72"/>
      <c r="R274" s="72"/>
      <c r="S274" s="72"/>
      <c r="T274" s="72"/>
      <c r="U274" s="72"/>
      <c r="V274" s="72"/>
      <c r="W274" s="72"/>
      <c r="X274" s="72" t="s">
        <v>28</v>
      </c>
      <c r="Y274" s="72"/>
      <c r="Z274" s="72"/>
      <c r="AA274" s="72"/>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33"/>
      <c r="BN274" s="33"/>
      <c r="BO274" s="33"/>
      <c r="BP274" s="33"/>
      <c r="BQ274" s="33"/>
      <c r="BR274" s="33"/>
      <c r="BS274" s="33"/>
      <c r="BT274" s="33"/>
      <c r="BU274" s="33"/>
      <c r="BV274" s="33"/>
      <c r="BW274" s="72"/>
      <c r="BX274" s="72"/>
      <c r="BY274" s="72"/>
      <c r="BZ274" s="72"/>
      <c r="CA274" s="72"/>
      <c r="CB274" s="72"/>
      <c r="CC274" s="72"/>
      <c r="CD274" s="72"/>
      <c r="CE274" s="72"/>
      <c r="CF274" s="72"/>
      <c r="CG274" s="72"/>
      <c r="CH274" s="72"/>
      <c r="CI274" s="72"/>
      <c r="CJ274" s="72"/>
      <c r="CK274" s="72"/>
      <c r="CL274" s="72"/>
      <c r="CM274" s="72"/>
      <c r="CN274" s="72"/>
      <c r="CO274" s="72"/>
      <c r="CP274" s="72"/>
      <c r="CQ274" s="72"/>
      <c r="CR274" s="72"/>
      <c r="CS274" s="72"/>
      <c r="CT274" s="313"/>
      <c r="CU274" s="313"/>
      <c r="CV274" s="313"/>
      <c r="CW274" s="313"/>
      <c r="CX274" s="313"/>
      <c r="CY274" s="313"/>
      <c r="CZ274" s="313"/>
      <c r="DA274" s="313"/>
      <c r="DB274" s="424"/>
      <c r="DC274" s="424"/>
      <c r="DD274" s="424"/>
      <c r="DE274" s="313"/>
      <c r="DF274" s="313"/>
      <c r="DG274" s="313"/>
      <c r="DH274" s="313"/>
      <c r="DI274" s="313"/>
      <c r="DJ274" s="72"/>
      <c r="DK274" s="72"/>
      <c r="DL274" s="121">
        <f t="shared" si="346"/>
        <v>1</v>
      </c>
      <c r="DM274" s="70"/>
    </row>
    <row r="275" spans="1:117" s="71" customFormat="1" ht="123" hidden="1" customHeight="1">
      <c r="A275" s="461"/>
      <c r="B275" s="414">
        <v>88</v>
      </c>
      <c r="C275" s="29" t="s">
        <v>347</v>
      </c>
      <c r="D275" s="69" t="s">
        <v>2</v>
      </c>
      <c r="E275" s="29" t="s">
        <v>348</v>
      </c>
      <c r="F275" s="69" t="s">
        <v>2</v>
      </c>
      <c r="G275" s="69"/>
      <c r="H275" s="73" t="s">
        <v>349</v>
      </c>
      <c r="I275" s="29" t="s">
        <v>737</v>
      </c>
      <c r="J275" s="72"/>
      <c r="K275" s="125" t="s">
        <v>128</v>
      </c>
      <c r="L275" s="125" t="s">
        <v>114</v>
      </c>
      <c r="M275" s="126" t="s">
        <v>80</v>
      </c>
      <c r="N275" s="123" t="s">
        <v>171</v>
      </c>
      <c r="O275" s="461"/>
      <c r="P275" s="72"/>
      <c r="Q275" s="72"/>
      <c r="R275" s="72"/>
      <c r="S275" s="72"/>
      <c r="T275" s="72"/>
      <c r="U275" s="72"/>
      <c r="V275" s="72"/>
      <c r="W275" s="72"/>
      <c r="X275" s="72"/>
      <c r="Y275" s="72" t="s">
        <v>28</v>
      </c>
      <c r="Z275" s="72"/>
      <c r="AA275" s="72"/>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3"/>
      <c r="BG275" s="33"/>
      <c r="BH275" s="33"/>
      <c r="BI275" s="33"/>
      <c r="BJ275" s="33"/>
      <c r="BK275" s="33"/>
      <c r="BL275" s="33"/>
      <c r="BM275" s="33"/>
      <c r="BN275" s="33"/>
      <c r="BO275" s="33"/>
      <c r="BP275" s="33"/>
      <c r="BQ275" s="33"/>
      <c r="BR275" s="33"/>
      <c r="BS275" s="33"/>
      <c r="BT275" s="33"/>
      <c r="BU275" s="33"/>
      <c r="BV275" s="33"/>
      <c r="BW275" s="72"/>
      <c r="BX275" s="72"/>
      <c r="BY275" s="72"/>
      <c r="BZ275" s="72"/>
      <c r="CA275" s="72"/>
      <c r="CB275" s="72"/>
      <c r="CC275" s="72"/>
      <c r="CD275" s="72"/>
      <c r="CE275" s="72"/>
      <c r="CF275" s="72"/>
      <c r="CG275" s="72"/>
      <c r="CH275" s="72"/>
      <c r="CI275" s="72"/>
      <c r="CJ275" s="72"/>
      <c r="CK275" s="72"/>
      <c r="CL275" s="72"/>
      <c r="CM275" s="72"/>
      <c r="CN275" s="72"/>
      <c r="CO275" s="72"/>
      <c r="CP275" s="72"/>
      <c r="CQ275" s="72"/>
      <c r="CR275" s="72"/>
      <c r="CS275" s="72"/>
      <c r="CT275" s="313"/>
      <c r="CU275" s="313"/>
      <c r="CV275" s="313"/>
      <c r="CW275" s="313"/>
      <c r="CX275" s="313"/>
      <c r="CY275" s="313"/>
      <c r="CZ275" s="313"/>
      <c r="DA275" s="313"/>
      <c r="DB275" s="424"/>
      <c r="DC275" s="424"/>
      <c r="DD275" s="424"/>
      <c r="DE275" s="313"/>
      <c r="DF275" s="313"/>
      <c r="DG275" s="313"/>
      <c r="DH275" s="313"/>
      <c r="DI275" s="313"/>
      <c r="DJ275" s="72"/>
      <c r="DK275" s="72"/>
      <c r="DL275" s="121">
        <f t="shared" si="346"/>
        <v>1</v>
      </c>
      <c r="DM275" s="70"/>
    </row>
    <row r="276" spans="1:117" s="71" customFormat="1" ht="123" hidden="1" customHeight="1">
      <c r="A276" s="461"/>
      <c r="B276" s="414">
        <v>88</v>
      </c>
      <c r="C276" s="29" t="s">
        <v>347</v>
      </c>
      <c r="D276" s="69" t="s">
        <v>2</v>
      </c>
      <c r="E276" s="29" t="s">
        <v>348</v>
      </c>
      <c r="F276" s="69" t="s">
        <v>2</v>
      </c>
      <c r="G276" s="69"/>
      <c r="H276" s="73" t="s">
        <v>349</v>
      </c>
      <c r="I276" s="29" t="s">
        <v>737</v>
      </c>
      <c r="J276" s="72"/>
      <c r="K276" s="125" t="s">
        <v>128</v>
      </c>
      <c r="L276" s="125" t="s">
        <v>114</v>
      </c>
      <c r="M276" s="126" t="s">
        <v>80</v>
      </c>
      <c r="N276" s="123" t="s">
        <v>171</v>
      </c>
      <c r="O276" s="461"/>
      <c r="P276" s="72"/>
      <c r="Q276" s="72"/>
      <c r="R276" s="72"/>
      <c r="S276" s="72"/>
      <c r="T276" s="72"/>
      <c r="U276" s="72"/>
      <c r="V276" s="72"/>
      <c r="W276" s="72"/>
      <c r="X276" s="72"/>
      <c r="Y276" s="72"/>
      <c r="Z276" s="72" t="s">
        <v>28</v>
      </c>
      <c r="AA276" s="72"/>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c r="BW276" s="72"/>
      <c r="BX276" s="72"/>
      <c r="BY276" s="72"/>
      <c r="BZ276" s="72"/>
      <c r="CA276" s="72"/>
      <c r="CB276" s="72"/>
      <c r="CC276" s="72"/>
      <c r="CD276" s="72"/>
      <c r="CE276" s="72"/>
      <c r="CF276" s="72"/>
      <c r="CG276" s="72"/>
      <c r="CH276" s="72"/>
      <c r="CI276" s="72"/>
      <c r="CJ276" s="72"/>
      <c r="CK276" s="72"/>
      <c r="CL276" s="72"/>
      <c r="CM276" s="72"/>
      <c r="CN276" s="72"/>
      <c r="CO276" s="72"/>
      <c r="CP276" s="72"/>
      <c r="CQ276" s="72"/>
      <c r="CR276" s="72"/>
      <c r="CS276" s="72"/>
      <c r="CT276" s="313"/>
      <c r="CU276" s="313"/>
      <c r="CV276" s="313"/>
      <c r="CW276" s="313"/>
      <c r="CX276" s="313"/>
      <c r="CY276" s="313"/>
      <c r="CZ276" s="313"/>
      <c r="DA276" s="313"/>
      <c r="DB276" s="424"/>
      <c r="DC276" s="424"/>
      <c r="DD276" s="424"/>
      <c r="DE276" s="313"/>
      <c r="DF276" s="313"/>
      <c r="DG276" s="313"/>
      <c r="DH276" s="313"/>
      <c r="DI276" s="313"/>
      <c r="DJ276" s="72"/>
      <c r="DK276" s="72"/>
      <c r="DL276" s="121">
        <f t="shared" si="346"/>
        <v>1</v>
      </c>
      <c r="DM276" s="70"/>
    </row>
    <row r="277" spans="1:117" s="71" customFormat="1" ht="123" hidden="1" customHeight="1">
      <c r="A277" s="462"/>
      <c r="B277" s="414">
        <v>88</v>
      </c>
      <c r="C277" s="29" t="s">
        <v>347</v>
      </c>
      <c r="D277" s="69" t="s">
        <v>2</v>
      </c>
      <c r="E277" s="29" t="s">
        <v>348</v>
      </c>
      <c r="F277" s="69" t="s">
        <v>2</v>
      </c>
      <c r="G277" s="69"/>
      <c r="H277" s="73" t="s">
        <v>349</v>
      </c>
      <c r="I277" s="29" t="s">
        <v>737</v>
      </c>
      <c r="J277" s="72"/>
      <c r="K277" s="125" t="s">
        <v>128</v>
      </c>
      <c r="L277" s="125" t="s">
        <v>114</v>
      </c>
      <c r="M277" s="126" t="s">
        <v>80</v>
      </c>
      <c r="N277" s="123" t="s">
        <v>171</v>
      </c>
      <c r="O277" s="462"/>
      <c r="P277" s="72"/>
      <c r="Q277" s="72"/>
      <c r="R277" s="72"/>
      <c r="S277" s="72"/>
      <c r="T277" s="72"/>
      <c r="U277" s="72"/>
      <c r="V277" s="72"/>
      <c r="W277" s="72"/>
      <c r="X277" s="72"/>
      <c r="Y277" s="72"/>
      <c r="Z277" s="72"/>
      <c r="AA277" s="72" t="s">
        <v>28</v>
      </c>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c r="BW277" s="72"/>
      <c r="BX277" s="72"/>
      <c r="BY277" s="72"/>
      <c r="BZ277" s="72"/>
      <c r="CA277" s="72"/>
      <c r="CB277" s="72"/>
      <c r="CC277" s="72"/>
      <c r="CD277" s="72"/>
      <c r="CE277" s="72"/>
      <c r="CF277" s="72"/>
      <c r="CG277" s="72"/>
      <c r="CH277" s="72"/>
      <c r="CI277" s="72"/>
      <c r="CJ277" s="72"/>
      <c r="CK277" s="72"/>
      <c r="CL277" s="72"/>
      <c r="CM277" s="72"/>
      <c r="CN277" s="72"/>
      <c r="CO277" s="72"/>
      <c r="CP277" s="72"/>
      <c r="CQ277" s="72"/>
      <c r="CR277" s="72"/>
      <c r="CS277" s="72"/>
      <c r="CT277" s="313"/>
      <c r="CU277" s="313"/>
      <c r="CV277" s="313"/>
      <c r="CW277" s="313"/>
      <c r="CX277" s="313"/>
      <c r="CY277" s="313"/>
      <c r="CZ277" s="313"/>
      <c r="DA277" s="313"/>
      <c r="DB277" s="424"/>
      <c r="DC277" s="424"/>
      <c r="DD277" s="424"/>
      <c r="DE277" s="313"/>
      <c r="DF277" s="313"/>
      <c r="DG277" s="313"/>
      <c r="DH277" s="313"/>
      <c r="DI277" s="313"/>
      <c r="DJ277" s="72"/>
      <c r="DK277" s="72"/>
      <c r="DL277" s="121">
        <f t="shared" si="346"/>
        <v>1</v>
      </c>
      <c r="DM277" s="70"/>
    </row>
    <row r="278" spans="1:117" s="231" customFormat="1" ht="87" customHeight="1">
      <c r="A278" s="56">
        <v>260</v>
      </c>
      <c r="B278" s="414">
        <v>89</v>
      </c>
      <c r="C278" s="169" t="s">
        <v>690</v>
      </c>
      <c r="D278" s="377" t="s">
        <v>3</v>
      </c>
      <c r="E278" s="169" t="s">
        <v>691</v>
      </c>
      <c r="F278" s="170" t="s">
        <v>3</v>
      </c>
      <c r="G278" s="377" t="s">
        <v>28</v>
      </c>
      <c r="H278" s="184" t="s">
        <v>350</v>
      </c>
      <c r="I278" s="174" t="s">
        <v>1113</v>
      </c>
      <c r="J278" s="364"/>
      <c r="K278" s="364" t="s">
        <v>128</v>
      </c>
      <c r="L278" s="364" t="s">
        <v>115</v>
      </c>
      <c r="M278" s="5" t="s">
        <v>80</v>
      </c>
      <c r="N278" s="4" t="s">
        <v>83</v>
      </c>
      <c r="O278" s="4" t="s">
        <v>28</v>
      </c>
      <c r="P278" s="6"/>
      <c r="Q278" s="6"/>
      <c r="R278" s="6"/>
      <c r="S278" s="364" t="s">
        <v>28</v>
      </c>
      <c r="T278" s="6"/>
      <c r="U278" s="6"/>
      <c r="V278" s="6"/>
      <c r="W278" s="6"/>
      <c r="X278" s="6"/>
      <c r="Y278" s="60"/>
      <c r="Z278" s="60"/>
      <c r="AA278" s="6"/>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c r="BW278" s="6"/>
      <c r="BX278" s="6"/>
      <c r="BY278" s="6"/>
      <c r="BZ278" s="6"/>
      <c r="CA278" s="6"/>
      <c r="CB278" s="6"/>
      <c r="CC278" s="6"/>
      <c r="CD278" s="6"/>
      <c r="CE278" s="6"/>
      <c r="CF278" s="6"/>
      <c r="CG278" s="6"/>
      <c r="CH278" s="6"/>
      <c r="CI278" s="6"/>
      <c r="CJ278" s="6"/>
      <c r="CK278" s="6"/>
      <c r="CL278" s="6"/>
      <c r="CM278" s="6"/>
      <c r="CN278" s="6"/>
      <c r="CO278" s="6"/>
      <c r="CP278" s="6"/>
      <c r="CQ278" s="6"/>
      <c r="CR278" s="6"/>
      <c r="CS278" s="6"/>
      <c r="CT278" s="313"/>
      <c r="CU278" s="313"/>
      <c r="CV278" s="388" t="s">
        <v>666</v>
      </c>
      <c r="CW278" s="388" t="s">
        <v>666</v>
      </c>
      <c r="CX278" s="388" t="s">
        <v>666</v>
      </c>
      <c r="CY278" s="313"/>
      <c r="CZ278" s="313"/>
      <c r="DA278" s="313"/>
      <c r="DB278" s="424"/>
      <c r="DC278" s="424"/>
      <c r="DD278" s="424"/>
      <c r="DE278" s="313"/>
      <c r="DF278" s="313"/>
      <c r="DG278" s="313"/>
      <c r="DH278" s="313"/>
      <c r="DI278" s="313"/>
      <c r="DJ278" s="6"/>
      <c r="DK278" s="6"/>
      <c r="DL278" s="121">
        <f t="shared" si="346"/>
        <v>1</v>
      </c>
      <c r="DM278" s="184"/>
    </row>
    <row r="279" spans="1:117" ht="40.5" customHeight="1">
      <c r="A279" s="132"/>
      <c r="B279" s="167"/>
      <c r="C279" s="485" t="s">
        <v>1194</v>
      </c>
      <c r="D279" s="486"/>
      <c r="E279" s="494"/>
      <c r="F279" s="170"/>
      <c r="G279" s="172">
        <f>G280+G292+G296+G311+G315</f>
        <v>0</v>
      </c>
      <c r="H279" s="368"/>
      <c r="I279" s="188"/>
      <c r="J279" s="364"/>
      <c r="K279" s="364"/>
      <c r="L279" s="364"/>
      <c r="M279" s="5"/>
      <c r="N279" s="8" t="s">
        <v>82</v>
      </c>
      <c r="O279" s="9">
        <f>O280+O292+O296+O311+O315</f>
        <v>6</v>
      </c>
      <c r="P279" s="9">
        <f>P280+P292+P296+P311+P315</f>
        <v>2</v>
      </c>
      <c r="Q279" s="172" t="s">
        <v>142</v>
      </c>
      <c r="R279" s="172" t="s">
        <v>142</v>
      </c>
      <c r="S279" s="172" t="s">
        <v>142</v>
      </c>
      <c r="T279" s="9" t="s">
        <v>142</v>
      </c>
      <c r="U279" s="9" t="s">
        <v>142</v>
      </c>
      <c r="V279" s="9" t="s">
        <v>142</v>
      </c>
      <c r="W279" s="9" t="s">
        <v>142</v>
      </c>
      <c r="X279" s="9" t="s">
        <v>142</v>
      </c>
      <c r="Y279" s="9"/>
      <c r="Z279" s="9"/>
      <c r="AA279" s="9" t="s">
        <v>142</v>
      </c>
      <c r="AB279" s="181"/>
      <c r="AC279" s="181"/>
      <c r="AD279" s="181"/>
      <c r="AE279" s="207"/>
      <c r="AF279" s="207"/>
      <c r="AG279" s="207"/>
      <c r="AH279" s="207"/>
      <c r="AI279" s="207"/>
      <c r="AJ279" s="207"/>
      <c r="AK279" s="207"/>
      <c r="AL279" s="207"/>
      <c r="AM279" s="207"/>
      <c r="AN279" s="207"/>
      <c r="AO279" s="207"/>
      <c r="AP279" s="207"/>
      <c r="AQ279" s="207"/>
      <c r="AR279" s="207"/>
      <c r="AS279" s="207"/>
      <c r="AT279" s="207"/>
      <c r="AU279" s="207"/>
      <c r="AV279" s="207"/>
      <c r="AW279" s="207"/>
      <c r="AX279" s="207"/>
      <c r="AY279" s="207"/>
      <c r="AZ279" s="207"/>
      <c r="BA279" s="207"/>
      <c r="BB279" s="207"/>
      <c r="BC279" s="209"/>
      <c r="BD279" s="210"/>
      <c r="BE279" s="209"/>
      <c r="BF279" s="210"/>
      <c r="BG279" s="209"/>
      <c r="BH279" s="210"/>
      <c r="BI279" s="209"/>
      <c r="BJ279" s="210"/>
      <c r="BK279" s="211"/>
      <c r="BL279" s="212"/>
      <c r="BM279" s="181"/>
      <c r="BN279" s="181"/>
      <c r="BO279" s="181"/>
      <c r="BP279" s="181"/>
      <c r="BQ279" s="33"/>
      <c r="BR279" s="33"/>
      <c r="BS279" s="33"/>
      <c r="BT279" s="33"/>
      <c r="BU279" s="33"/>
      <c r="BV279" s="33"/>
      <c r="BW279" s="9"/>
      <c r="BX279" s="9"/>
      <c r="BY279" s="9"/>
      <c r="BZ279" s="9"/>
      <c r="CA279" s="9"/>
      <c r="CB279" s="9"/>
      <c r="CC279" s="9"/>
      <c r="CD279" s="9"/>
      <c r="CE279" s="9"/>
      <c r="CF279" s="9"/>
      <c r="CG279" s="9"/>
      <c r="CH279" s="9"/>
      <c r="CI279" s="9"/>
      <c r="CJ279" s="9"/>
      <c r="CK279" s="9"/>
      <c r="CL279" s="9"/>
      <c r="CM279" s="9"/>
      <c r="CN279" s="9"/>
      <c r="CO279" s="9"/>
      <c r="CP279" s="9"/>
      <c r="CQ279" s="9"/>
      <c r="CR279" s="9"/>
      <c r="CS279" s="9"/>
      <c r="CT279" s="9"/>
      <c r="CU279" s="9"/>
      <c r="CV279" s="391"/>
      <c r="CW279" s="391"/>
      <c r="CX279" s="391"/>
      <c r="CY279" s="9"/>
      <c r="CZ279" s="9"/>
      <c r="DA279" s="9"/>
      <c r="DB279" s="9"/>
      <c r="DC279" s="9"/>
      <c r="DD279" s="9"/>
      <c r="DE279" s="9"/>
      <c r="DF279" s="9"/>
      <c r="DG279" s="9"/>
      <c r="DH279" s="9"/>
      <c r="DI279" s="9"/>
      <c r="DJ279" s="9"/>
      <c r="DK279" s="9"/>
      <c r="DL279" s="121"/>
      <c r="DM279" s="173"/>
    </row>
    <row r="280" spans="1:117" ht="21.75" customHeight="1">
      <c r="A280" s="132"/>
      <c r="B280" s="167"/>
      <c r="C280" s="485" t="s">
        <v>75</v>
      </c>
      <c r="D280" s="486"/>
      <c r="E280" s="494"/>
      <c r="F280" s="170"/>
      <c r="G280" s="172">
        <f>COUNTIF(G281:G281,"x")</f>
        <v>0</v>
      </c>
      <c r="H280" s="368"/>
      <c r="I280" s="188"/>
      <c r="J280" s="364"/>
      <c r="K280" s="364"/>
      <c r="L280" s="364"/>
      <c r="M280" s="5"/>
      <c r="N280" s="8" t="s">
        <v>82</v>
      </c>
      <c r="O280" s="9">
        <f>COUNTIF(O281:O281,"x")</f>
        <v>1</v>
      </c>
      <c r="P280" s="9">
        <f>SUM(P281:P281)</f>
        <v>0</v>
      </c>
      <c r="Q280" s="172" t="s">
        <v>142</v>
      </c>
      <c r="R280" s="172" t="s">
        <v>142</v>
      </c>
      <c r="S280" s="172" t="s">
        <v>142</v>
      </c>
      <c r="T280" s="9" t="s">
        <v>142</v>
      </c>
      <c r="U280" s="9" t="s">
        <v>142</v>
      </c>
      <c r="V280" s="9" t="s">
        <v>142</v>
      </c>
      <c r="W280" s="9" t="s">
        <v>142</v>
      </c>
      <c r="X280" s="9" t="s">
        <v>142</v>
      </c>
      <c r="Y280" s="9"/>
      <c r="Z280" s="9"/>
      <c r="AA280" s="9" t="s">
        <v>142</v>
      </c>
      <c r="AB280" s="181"/>
      <c r="AC280" s="181"/>
      <c r="AD280" s="181"/>
      <c r="AE280" s="207"/>
      <c r="AF280" s="207"/>
      <c r="AG280" s="207"/>
      <c r="AH280" s="207"/>
      <c r="AI280" s="207"/>
      <c r="AJ280" s="207"/>
      <c r="AK280" s="207"/>
      <c r="AL280" s="207"/>
      <c r="AM280" s="207"/>
      <c r="AN280" s="207"/>
      <c r="AO280" s="207"/>
      <c r="AP280" s="207"/>
      <c r="AQ280" s="207"/>
      <c r="AR280" s="207"/>
      <c r="AS280" s="207"/>
      <c r="AT280" s="207"/>
      <c r="AU280" s="207"/>
      <c r="AV280" s="207"/>
      <c r="AW280" s="207"/>
      <c r="AX280" s="207"/>
      <c r="AY280" s="207"/>
      <c r="AZ280" s="207"/>
      <c r="BA280" s="207"/>
      <c r="BB280" s="207"/>
      <c r="BC280" s="209"/>
      <c r="BD280" s="210"/>
      <c r="BE280" s="209"/>
      <c r="BF280" s="210"/>
      <c r="BG280" s="209"/>
      <c r="BH280" s="210"/>
      <c r="BI280" s="209"/>
      <c r="BJ280" s="210"/>
      <c r="BK280" s="211"/>
      <c r="BL280" s="212"/>
      <c r="BM280" s="181"/>
      <c r="BN280" s="181"/>
      <c r="BO280" s="181"/>
      <c r="BP280" s="181"/>
      <c r="BQ280" s="33"/>
      <c r="BR280" s="33"/>
      <c r="BS280" s="33"/>
      <c r="BT280" s="33"/>
      <c r="BU280" s="33"/>
      <c r="BV280" s="33"/>
      <c r="BW280" s="9"/>
      <c r="BX280" s="9"/>
      <c r="BY280" s="9"/>
      <c r="BZ280" s="9"/>
      <c r="CA280" s="9"/>
      <c r="CB280" s="9"/>
      <c r="CC280" s="9"/>
      <c r="CD280" s="9"/>
      <c r="CE280" s="9"/>
      <c r="CF280" s="9"/>
      <c r="CG280" s="9"/>
      <c r="CH280" s="9"/>
      <c r="CI280" s="9"/>
      <c r="CJ280" s="9"/>
      <c r="CK280" s="9"/>
      <c r="CL280" s="9"/>
      <c r="CM280" s="9"/>
      <c r="CN280" s="9"/>
      <c r="CO280" s="9"/>
      <c r="CP280" s="9"/>
      <c r="CQ280" s="9"/>
      <c r="CR280" s="9"/>
      <c r="CS280" s="9"/>
      <c r="CT280" s="9"/>
      <c r="CU280" s="9"/>
      <c r="CV280" s="391"/>
      <c r="CW280" s="391"/>
      <c r="CX280" s="391"/>
      <c r="CY280" s="9"/>
      <c r="CZ280" s="9"/>
      <c r="DA280" s="9"/>
      <c r="DB280" s="9"/>
      <c r="DC280" s="9"/>
      <c r="DD280" s="9"/>
      <c r="DE280" s="9"/>
      <c r="DF280" s="9"/>
      <c r="DG280" s="9"/>
      <c r="DH280" s="9"/>
      <c r="DI280" s="9"/>
      <c r="DJ280" s="9"/>
      <c r="DK280" s="9"/>
      <c r="DL280" s="121"/>
      <c r="DM280" s="173"/>
    </row>
    <row r="281" spans="1:117" s="10" customFormat="1" ht="35.25" hidden="1" customHeight="1">
      <c r="A281" s="460">
        <v>261</v>
      </c>
      <c r="B281" s="414">
        <v>90</v>
      </c>
      <c r="C281" s="169" t="s">
        <v>351</v>
      </c>
      <c r="D281" s="170" t="s">
        <v>2</v>
      </c>
      <c r="E281" s="29" t="s">
        <v>352</v>
      </c>
      <c r="F281" s="135" t="s">
        <v>2</v>
      </c>
      <c r="G281" s="170"/>
      <c r="H281" s="184" t="s">
        <v>352</v>
      </c>
      <c r="I281" s="174" t="s">
        <v>738</v>
      </c>
      <c r="J281" s="176"/>
      <c r="K281" s="176" t="s">
        <v>128</v>
      </c>
      <c r="L281" s="176" t="s">
        <v>114</v>
      </c>
      <c r="M281" s="5" t="s">
        <v>80</v>
      </c>
      <c r="N281" s="4" t="s">
        <v>171</v>
      </c>
      <c r="O281" s="460" t="s">
        <v>28</v>
      </c>
      <c r="P281" s="134"/>
      <c r="Q281" s="176" t="s">
        <v>28</v>
      </c>
      <c r="R281" s="6"/>
      <c r="S281" s="6"/>
      <c r="T281" s="6"/>
      <c r="U281" s="6"/>
      <c r="V281" s="6"/>
      <c r="W281" s="6"/>
      <c r="X281" s="6"/>
      <c r="Y281" s="60"/>
      <c r="Z281" s="60"/>
      <c r="AA281" s="6"/>
      <c r="AB281" s="181" t="s">
        <v>660</v>
      </c>
      <c r="AC281" s="181" t="s">
        <v>660</v>
      </c>
      <c r="AD281" s="181" t="s">
        <v>660</v>
      </c>
      <c r="AE281" s="207">
        <v>2</v>
      </c>
      <c r="AF281" s="207">
        <v>2</v>
      </c>
      <c r="AG281" s="207">
        <v>2</v>
      </c>
      <c r="AH281" s="207">
        <v>1</v>
      </c>
      <c r="AI281" s="207">
        <v>2</v>
      </c>
      <c r="AJ281" s="207">
        <v>2</v>
      </c>
      <c r="AK281" s="207">
        <v>1</v>
      </c>
      <c r="AL281" s="207">
        <v>2</v>
      </c>
      <c r="AM281" s="207">
        <v>2</v>
      </c>
      <c r="AN281" s="207">
        <v>1</v>
      </c>
      <c r="AO281" s="207">
        <v>2</v>
      </c>
      <c r="AP281" s="207">
        <v>2</v>
      </c>
      <c r="AQ281" s="207">
        <v>1</v>
      </c>
      <c r="AR281" s="207">
        <v>2</v>
      </c>
      <c r="AS281" s="207">
        <v>2</v>
      </c>
      <c r="AT281" s="207">
        <v>2</v>
      </c>
      <c r="AU281" s="207">
        <v>2</v>
      </c>
      <c r="AV281" s="207">
        <v>1</v>
      </c>
      <c r="AW281" s="207">
        <v>2</v>
      </c>
      <c r="AX281" s="207">
        <v>2</v>
      </c>
      <c r="AY281" s="207">
        <v>2</v>
      </c>
      <c r="AZ281" s="207">
        <v>2</v>
      </c>
      <c r="BA281" s="207">
        <v>2</v>
      </c>
      <c r="BB281" s="207">
        <v>2</v>
      </c>
      <c r="BC281" s="209">
        <f t="shared" ref="BC281" si="360">COUNTIF(AE281:BB281,"2")</f>
        <v>19</v>
      </c>
      <c r="BD281" s="210">
        <f t="shared" ref="BD281" si="361">BC281/(BC281+BE281+BG281+BI281)</f>
        <v>0.79166666666666663</v>
      </c>
      <c r="BE281" s="209">
        <f t="shared" ref="BE281" si="362">COUNTIF(AE281:BB281,"1")</f>
        <v>5</v>
      </c>
      <c r="BF281" s="210">
        <f t="shared" ref="BF281" si="363">BE281/(BC281+BE281+BG281+BI281)</f>
        <v>0.20833333333333334</v>
      </c>
      <c r="BG281" s="209">
        <f t="shared" ref="BG281" si="364">COUNTIF(AE281:BB281,"0")</f>
        <v>0</v>
      </c>
      <c r="BH281" s="210">
        <f t="shared" ref="BH281" si="365">BG281/(BC281+BE281+BG281+BI281)</f>
        <v>0</v>
      </c>
      <c r="BI281" s="209">
        <f t="shared" ref="BI281" si="366">COUNTIF(AE281:BB281,"KĐG")</f>
        <v>0</v>
      </c>
      <c r="BJ281" s="210">
        <f t="shared" ref="BJ281" si="367">BI281/(BC281+BE281+BG281+BI281)</f>
        <v>0</v>
      </c>
      <c r="BK281" s="211">
        <f t="shared" ref="BK281" si="368">(((BC281*2)+(BE281*1)+(BG281*0)))/(BC281+BE281+BG281)</f>
        <v>1.7916666666666667</v>
      </c>
      <c r="BL281" s="212" t="str">
        <f t="shared" ref="BL281" si="369">IF(BJ281&gt;=50%,"KĐG",IF(BK281&gt;=1.6,"ĐMT",IF(BK281&gt;=1,"CCG","CĐ")))</f>
        <v>ĐMT</v>
      </c>
      <c r="BM281" s="33"/>
      <c r="BN281" s="33"/>
      <c r="BO281" s="33"/>
      <c r="BP281" s="33"/>
      <c r="BQ281" s="33"/>
      <c r="BR281" s="33"/>
      <c r="BS281" s="33"/>
      <c r="BT281" s="33"/>
      <c r="BU281" s="33"/>
      <c r="BV281" s="33"/>
      <c r="BW281" s="9"/>
      <c r="BX281" s="9"/>
      <c r="BY281" s="9"/>
      <c r="BZ281" s="9"/>
      <c r="CA281" s="9"/>
      <c r="CB281" s="9"/>
      <c r="CC281" s="9"/>
      <c r="CD281" s="9"/>
      <c r="CE281" s="9"/>
      <c r="CF281" s="9"/>
      <c r="CG281" s="9"/>
      <c r="CH281" s="9"/>
      <c r="CI281" s="9"/>
      <c r="CJ281" s="9"/>
      <c r="CK281" s="9"/>
      <c r="CL281" s="9"/>
      <c r="CM281" s="9"/>
      <c r="CN281" s="9"/>
      <c r="CO281" s="9"/>
      <c r="CP281" s="9"/>
      <c r="CQ281" s="9"/>
      <c r="CR281" s="9"/>
      <c r="CS281" s="9"/>
      <c r="CT281" s="9"/>
      <c r="CU281" s="9"/>
      <c r="CV281" s="9"/>
      <c r="CW281" s="9"/>
      <c r="CX281" s="9"/>
      <c r="CY281" s="9"/>
      <c r="CZ281" s="9"/>
      <c r="DA281" s="9"/>
      <c r="DB281" s="9"/>
      <c r="DC281" s="9"/>
      <c r="DD281" s="9"/>
      <c r="DE281" s="9"/>
      <c r="DF281" s="9"/>
      <c r="DG281" s="9"/>
      <c r="DH281" s="9"/>
      <c r="DI281" s="9"/>
      <c r="DJ281" s="9"/>
      <c r="DK281" s="9"/>
      <c r="DL281" s="121">
        <f t="shared" ref="DL281:DL291" si="370">COUNTIF(Q281:AA281,"x")</f>
        <v>1</v>
      </c>
      <c r="DM281" s="173"/>
    </row>
    <row r="282" spans="1:117" s="231" customFormat="1" ht="56.25" hidden="1" customHeight="1">
      <c r="A282" s="461"/>
      <c r="B282" s="414">
        <v>90</v>
      </c>
      <c r="C282" s="169" t="s">
        <v>351</v>
      </c>
      <c r="D282" s="170" t="s">
        <v>2</v>
      </c>
      <c r="E282" s="29" t="s">
        <v>352</v>
      </c>
      <c r="F282" s="69" t="s">
        <v>2</v>
      </c>
      <c r="G282" s="170"/>
      <c r="H282" s="184" t="s">
        <v>352</v>
      </c>
      <c r="I282" s="174" t="s">
        <v>738</v>
      </c>
      <c r="J282" s="256"/>
      <c r="K282" s="256" t="s">
        <v>128</v>
      </c>
      <c r="L282" s="256" t="s">
        <v>114</v>
      </c>
      <c r="M282" s="126" t="s">
        <v>80</v>
      </c>
      <c r="N282" s="123" t="s">
        <v>171</v>
      </c>
      <c r="O282" s="461"/>
      <c r="P282" s="72"/>
      <c r="Q282" s="72"/>
      <c r="R282" s="256" t="s">
        <v>28</v>
      </c>
      <c r="S282" s="72"/>
      <c r="T282" s="72"/>
      <c r="U282" s="72"/>
      <c r="V282" s="72"/>
      <c r="W282" s="72"/>
      <c r="X282" s="72"/>
      <c r="Y282" s="72"/>
      <c r="Z282" s="72"/>
      <c r="AA282" s="72"/>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181" t="s">
        <v>660</v>
      </c>
      <c r="BN282" s="181" t="s">
        <v>660</v>
      </c>
      <c r="BO282" s="181" t="s">
        <v>660</v>
      </c>
      <c r="BP282" s="181" t="s">
        <v>660</v>
      </c>
      <c r="BQ282" s="320">
        <v>2</v>
      </c>
      <c r="BR282" s="320">
        <v>2</v>
      </c>
      <c r="BS282" s="320">
        <v>2</v>
      </c>
      <c r="BT282" s="320">
        <v>1</v>
      </c>
      <c r="BU282" s="320">
        <v>2</v>
      </c>
      <c r="BV282" s="320">
        <v>2</v>
      </c>
      <c r="BW282" s="320">
        <v>1</v>
      </c>
      <c r="BX282" s="320">
        <v>2</v>
      </c>
      <c r="BY282" s="320">
        <v>2</v>
      </c>
      <c r="BZ282" s="320">
        <v>2</v>
      </c>
      <c r="CA282" s="320">
        <v>1</v>
      </c>
      <c r="CB282" s="320">
        <v>2</v>
      </c>
      <c r="CC282" s="320">
        <v>2</v>
      </c>
      <c r="CD282" s="320">
        <v>2</v>
      </c>
      <c r="CE282" s="320">
        <v>1</v>
      </c>
      <c r="CF282" s="320">
        <v>2</v>
      </c>
      <c r="CG282" s="320">
        <v>2</v>
      </c>
      <c r="CH282" s="320">
        <v>2</v>
      </c>
      <c r="CI282" s="320">
        <v>2</v>
      </c>
      <c r="CJ282" s="320">
        <v>2</v>
      </c>
      <c r="CK282" s="320">
        <v>2</v>
      </c>
      <c r="CL282" s="348">
        <f>COUNTIF(BQ282:CK282,"2")</f>
        <v>17</v>
      </c>
      <c r="CM282" s="349">
        <f t="shared" ref="CM282" si="371">CL282/(CL282+CN282+CP282+CR282)</f>
        <v>0.80952380952380953</v>
      </c>
      <c r="CN282" s="348">
        <f>COUNTIF(BQ282:CK282,"1")</f>
        <v>4</v>
      </c>
      <c r="CO282" s="349">
        <f t="shared" ref="CO282" si="372">CN282/(CL282+CN282+CP282+CR282)</f>
        <v>0.19047619047619047</v>
      </c>
      <c r="CP282" s="348">
        <f>COUNTIF(BQ282:CK282,"0")</f>
        <v>0</v>
      </c>
      <c r="CQ282" s="349">
        <f t="shared" ref="CQ282" si="373">CP282/(CL282+CN282+CP282+CR282)</f>
        <v>0</v>
      </c>
      <c r="CR282" s="348">
        <f>COUNTIF(BQ282:CK282,"KĐG")</f>
        <v>0</v>
      </c>
      <c r="CS282" s="349">
        <f t="shared" ref="CS282" si="374">CR282/(CL282+CN282+CP282+CR282)</f>
        <v>0</v>
      </c>
      <c r="CT282" s="350">
        <f t="shared" ref="CT282" si="375">(((CL282*2)+(CN282*1)+(CP282*0)))/(CL282+CN282+CP282)</f>
        <v>1.8095238095238095</v>
      </c>
      <c r="CU282" s="351" t="str">
        <f t="shared" ref="CU282" si="376">IF(CS282&gt;=50%,"KĐG",IF(CT282&gt;=1.6,"ĐMT",IF(CT282&gt;=1,"CCG","CĐ")))</f>
        <v>ĐMT</v>
      </c>
      <c r="CV282" s="9"/>
      <c r="CW282" s="9"/>
      <c r="CX282" s="9"/>
      <c r="CY282" s="9"/>
      <c r="CZ282" s="9"/>
      <c r="DA282" s="9"/>
      <c r="DB282" s="9"/>
      <c r="DC282" s="9"/>
      <c r="DD282" s="9"/>
      <c r="DE282" s="9"/>
      <c r="DF282" s="9"/>
      <c r="DG282" s="9"/>
      <c r="DH282" s="9"/>
      <c r="DI282" s="9"/>
      <c r="DJ282" s="9"/>
      <c r="DK282" s="9"/>
      <c r="DL282" s="72">
        <f t="shared" si="370"/>
        <v>1</v>
      </c>
      <c r="DM282" s="173"/>
    </row>
    <row r="283" spans="1:117" s="231" customFormat="1" ht="96" customHeight="1">
      <c r="A283" s="461"/>
      <c r="B283" s="414">
        <v>90</v>
      </c>
      <c r="C283" s="169" t="s">
        <v>351</v>
      </c>
      <c r="D283" s="377" t="s">
        <v>2</v>
      </c>
      <c r="E283" s="169" t="s">
        <v>352</v>
      </c>
      <c r="F283" s="170" t="s">
        <v>2</v>
      </c>
      <c r="G283" s="377"/>
      <c r="H283" s="184" t="s">
        <v>352</v>
      </c>
      <c r="I283" s="174" t="s">
        <v>738</v>
      </c>
      <c r="J283" s="364"/>
      <c r="K283" s="364" t="s">
        <v>128</v>
      </c>
      <c r="L283" s="364" t="s">
        <v>114</v>
      </c>
      <c r="M283" s="126" t="s">
        <v>80</v>
      </c>
      <c r="N283" s="123" t="s">
        <v>171</v>
      </c>
      <c r="O283" s="461"/>
      <c r="P283" s="72"/>
      <c r="Q283" s="72"/>
      <c r="R283" s="72"/>
      <c r="S283" s="364" t="s">
        <v>28</v>
      </c>
      <c r="T283" s="72"/>
      <c r="U283" s="72"/>
      <c r="V283" s="72"/>
      <c r="W283" s="72"/>
      <c r="X283" s="72"/>
      <c r="Y283" s="72"/>
      <c r="Z283" s="72"/>
      <c r="AA283" s="72"/>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c r="BW283" s="9"/>
      <c r="BX283" s="9"/>
      <c r="BY283" s="9"/>
      <c r="BZ283" s="9"/>
      <c r="CA283" s="9"/>
      <c r="CB283" s="9"/>
      <c r="CC283" s="9"/>
      <c r="CD283" s="9"/>
      <c r="CE283" s="9"/>
      <c r="CF283" s="9"/>
      <c r="CG283" s="9"/>
      <c r="CH283" s="9"/>
      <c r="CI283" s="9"/>
      <c r="CJ283" s="9"/>
      <c r="CK283" s="9"/>
      <c r="CL283" s="9"/>
      <c r="CM283" s="9"/>
      <c r="CN283" s="9"/>
      <c r="CO283" s="9"/>
      <c r="CP283" s="9"/>
      <c r="CQ283" s="9"/>
      <c r="CR283" s="9"/>
      <c r="CS283" s="9"/>
      <c r="CT283" s="9"/>
      <c r="CU283" s="9"/>
      <c r="CV283" s="388" t="s">
        <v>660</v>
      </c>
      <c r="CW283" s="388" t="s">
        <v>660</v>
      </c>
      <c r="CX283" s="388" t="s">
        <v>660</v>
      </c>
      <c r="CY283" s="9"/>
      <c r="CZ283" s="9"/>
      <c r="DA283" s="9"/>
      <c r="DB283" s="9"/>
      <c r="DC283" s="9"/>
      <c r="DD283" s="9"/>
      <c r="DE283" s="9"/>
      <c r="DF283" s="9"/>
      <c r="DG283" s="9"/>
      <c r="DH283" s="9"/>
      <c r="DI283" s="9"/>
      <c r="DJ283" s="9"/>
      <c r="DK283" s="9"/>
      <c r="DL283" s="72">
        <f t="shared" si="370"/>
        <v>1</v>
      </c>
      <c r="DM283" s="173"/>
    </row>
    <row r="284" spans="1:117" s="71" customFormat="1" ht="92.25" hidden="1" customHeight="1">
      <c r="A284" s="461"/>
      <c r="B284" s="414">
        <v>90</v>
      </c>
      <c r="C284" s="29" t="s">
        <v>351</v>
      </c>
      <c r="D284" s="69" t="s">
        <v>2</v>
      </c>
      <c r="E284" s="29" t="s">
        <v>352</v>
      </c>
      <c r="F284" s="69" t="s">
        <v>2</v>
      </c>
      <c r="G284" s="69"/>
      <c r="H284" s="73" t="s">
        <v>352</v>
      </c>
      <c r="I284" s="41" t="s">
        <v>738</v>
      </c>
      <c r="J284" s="72"/>
      <c r="K284" s="125" t="s">
        <v>128</v>
      </c>
      <c r="L284" s="125" t="s">
        <v>114</v>
      </c>
      <c r="M284" s="126" t="s">
        <v>80</v>
      </c>
      <c r="N284" s="123" t="s">
        <v>171</v>
      </c>
      <c r="O284" s="461"/>
      <c r="P284" s="72"/>
      <c r="Q284" s="72"/>
      <c r="R284" s="72"/>
      <c r="S284" s="72"/>
      <c r="T284" s="72" t="s">
        <v>28</v>
      </c>
      <c r="U284" s="72"/>
      <c r="V284" s="72"/>
      <c r="W284" s="72"/>
      <c r="X284" s="72"/>
      <c r="Y284" s="72"/>
      <c r="Z284" s="72"/>
      <c r="AA284" s="72"/>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c r="BW284" s="9"/>
      <c r="BX284" s="9"/>
      <c r="BY284" s="9"/>
      <c r="BZ284" s="9"/>
      <c r="CA284" s="9"/>
      <c r="CB284" s="9"/>
      <c r="CC284" s="9"/>
      <c r="CD284" s="9"/>
      <c r="CE284" s="9"/>
      <c r="CF284" s="9"/>
      <c r="CG284" s="9"/>
      <c r="CH284" s="9"/>
      <c r="CI284" s="9"/>
      <c r="CJ284" s="9"/>
      <c r="CK284" s="9"/>
      <c r="CL284" s="9"/>
      <c r="CM284" s="9"/>
      <c r="CN284" s="9"/>
      <c r="CO284" s="9"/>
      <c r="CP284" s="9"/>
      <c r="CQ284" s="9"/>
      <c r="CR284" s="9"/>
      <c r="CS284" s="9"/>
      <c r="CT284" s="9"/>
      <c r="CU284" s="9"/>
      <c r="CV284" s="9"/>
      <c r="CW284" s="9"/>
      <c r="CX284" s="9"/>
      <c r="CY284" s="9"/>
      <c r="CZ284" s="9"/>
      <c r="DA284" s="9"/>
      <c r="DB284" s="9"/>
      <c r="DC284" s="9"/>
      <c r="DD284" s="9"/>
      <c r="DE284" s="9"/>
      <c r="DF284" s="9"/>
      <c r="DG284" s="9"/>
      <c r="DH284" s="9"/>
      <c r="DI284" s="9"/>
      <c r="DJ284" s="9"/>
      <c r="DK284" s="9"/>
      <c r="DL284" s="72">
        <f t="shared" si="370"/>
        <v>1</v>
      </c>
      <c r="DM284" s="8"/>
    </row>
    <row r="285" spans="1:117" s="71" customFormat="1" ht="92.25" hidden="1" customHeight="1">
      <c r="A285" s="461"/>
      <c r="B285" s="414">
        <v>90</v>
      </c>
      <c r="C285" s="29" t="s">
        <v>351</v>
      </c>
      <c r="D285" s="69" t="s">
        <v>2</v>
      </c>
      <c r="E285" s="29" t="s">
        <v>352</v>
      </c>
      <c r="F285" s="69" t="s">
        <v>2</v>
      </c>
      <c r="G285" s="69"/>
      <c r="H285" s="73" t="s">
        <v>352</v>
      </c>
      <c r="I285" s="41" t="s">
        <v>738</v>
      </c>
      <c r="J285" s="72"/>
      <c r="K285" s="125" t="s">
        <v>128</v>
      </c>
      <c r="L285" s="125" t="s">
        <v>114</v>
      </c>
      <c r="M285" s="126" t="s">
        <v>80</v>
      </c>
      <c r="N285" s="123" t="s">
        <v>171</v>
      </c>
      <c r="O285" s="461"/>
      <c r="P285" s="72"/>
      <c r="Q285" s="72"/>
      <c r="R285" s="72"/>
      <c r="S285" s="72"/>
      <c r="T285" s="72"/>
      <c r="U285" s="72" t="s">
        <v>28</v>
      </c>
      <c r="V285" s="72"/>
      <c r="W285" s="72"/>
      <c r="X285" s="72"/>
      <c r="Y285" s="72"/>
      <c r="Z285" s="72"/>
      <c r="AA285" s="72"/>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3"/>
      <c r="BG285" s="33"/>
      <c r="BH285" s="33"/>
      <c r="BI285" s="33"/>
      <c r="BJ285" s="33"/>
      <c r="BK285" s="33"/>
      <c r="BL285" s="33"/>
      <c r="BM285" s="33"/>
      <c r="BN285" s="33"/>
      <c r="BO285" s="33"/>
      <c r="BP285" s="33"/>
      <c r="BQ285" s="33"/>
      <c r="BR285" s="33"/>
      <c r="BS285" s="33"/>
      <c r="BT285" s="33"/>
      <c r="BU285" s="33"/>
      <c r="BV285" s="33"/>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72">
        <f t="shared" si="370"/>
        <v>1</v>
      </c>
      <c r="DM285" s="8"/>
    </row>
    <row r="286" spans="1:117" s="71" customFormat="1" ht="92.25" hidden="1" customHeight="1">
      <c r="A286" s="461"/>
      <c r="B286" s="414">
        <v>90</v>
      </c>
      <c r="C286" s="29" t="s">
        <v>351</v>
      </c>
      <c r="D286" s="69" t="s">
        <v>2</v>
      </c>
      <c r="E286" s="29" t="s">
        <v>352</v>
      </c>
      <c r="F286" s="69" t="s">
        <v>2</v>
      </c>
      <c r="G286" s="69"/>
      <c r="H286" s="73" t="s">
        <v>352</v>
      </c>
      <c r="I286" s="41" t="s">
        <v>738</v>
      </c>
      <c r="J286" s="72"/>
      <c r="K286" s="125" t="s">
        <v>128</v>
      </c>
      <c r="L286" s="125" t="s">
        <v>114</v>
      </c>
      <c r="M286" s="126" t="s">
        <v>80</v>
      </c>
      <c r="N286" s="123" t="s">
        <v>171</v>
      </c>
      <c r="O286" s="461"/>
      <c r="P286" s="72"/>
      <c r="Q286" s="72"/>
      <c r="R286" s="72"/>
      <c r="S286" s="72"/>
      <c r="T286" s="72"/>
      <c r="U286" s="72"/>
      <c r="V286" s="72" t="s">
        <v>28</v>
      </c>
      <c r="W286" s="72"/>
      <c r="X286" s="72"/>
      <c r="Y286" s="72"/>
      <c r="Z286" s="72"/>
      <c r="AA286" s="72"/>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9"/>
      <c r="BX286" s="9"/>
      <c r="BY286" s="9"/>
      <c r="BZ286" s="9"/>
      <c r="CA286" s="9"/>
      <c r="CB286" s="9"/>
      <c r="CC286" s="9"/>
      <c r="CD286" s="9"/>
      <c r="CE286" s="9"/>
      <c r="CF286" s="9"/>
      <c r="CG286" s="9"/>
      <c r="CH286" s="9"/>
      <c r="CI286" s="9"/>
      <c r="CJ286" s="9"/>
      <c r="CK286" s="9"/>
      <c r="CL286" s="9"/>
      <c r="CM286" s="9"/>
      <c r="CN286" s="9"/>
      <c r="CO286" s="9"/>
      <c r="CP286" s="9"/>
      <c r="CQ286" s="9"/>
      <c r="CR286" s="9"/>
      <c r="CS286" s="9"/>
      <c r="CT286" s="9"/>
      <c r="CU286" s="9"/>
      <c r="CV286" s="9"/>
      <c r="CW286" s="9"/>
      <c r="CX286" s="9"/>
      <c r="CY286" s="9"/>
      <c r="CZ286" s="9"/>
      <c r="DA286" s="9"/>
      <c r="DB286" s="9"/>
      <c r="DC286" s="9"/>
      <c r="DD286" s="9"/>
      <c r="DE286" s="9"/>
      <c r="DF286" s="9"/>
      <c r="DG286" s="9"/>
      <c r="DH286" s="9"/>
      <c r="DI286" s="9"/>
      <c r="DJ286" s="9"/>
      <c r="DK286" s="9"/>
      <c r="DL286" s="72">
        <f t="shared" si="370"/>
        <v>1</v>
      </c>
      <c r="DM286" s="8"/>
    </row>
    <row r="287" spans="1:117" s="71" customFormat="1" ht="92.25" hidden="1" customHeight="1">
      <c r="A287" s="461"/>
      <c r="B287" s="414">
        <v>90</v>
      </c>
      <c r="C287" s="29" t="s">
        <v>351</v>
      </c>
      <c r="D287" s="69" t="s">
        <v>2</v>
      </c>
      <c r="E287" s="29" t="s">
        <v>352</v>
      </c>
      <c r="F287" s="69" t="s">
        <v>2</v>
      </c>
      <c r="G287" s="69"/>
      <c r="H287" s="73" t="s">
        <v>352</v>
      </c>
      <c r="I287" s="41" t="s">
        <v>738</v>
      </c>
      <c r="J287" s="72"/>
      <c r="K287" s="125" t="s">
        <v>128</v>
      </c>
      <c r="L287" s="125" t="s">
        <v>114</v>
      </c>
      <c r="M287" s="126" t="s">
        <v>80</v>
      </c>
      <c r="N287" s="123" t="s">
        <v>171</v>
      </c>
      <c r="O287" s="461"/>
      <c r="P287" s="72"/>
      <c r="Q287" s="72"/>
      <c r="R287" s="72"/>
      <c r="S287" s="72"/>
      <c r="T287" s="72"/>
      <c r="U287" s="72"/>
      <c r="V287" s="72"/>
      <c r="W287" s="72" t="s">
        <v>28</v>
      </c>
      <c r="X287" s="72"/>
      <c r="Y287" s="72"/>
      <c r="Z287" s="72"/>
      <c r="AA287" s="72"/>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9"/>
      <c r="DJ287" s="9"/>
      <c r="DK287" s="9"/>
      <c r="DL287" s="72">
        <f t="shared" si="370"/>
        <v>1</v>
      </c>
      <c r="DM287" s="8"/>
    </row>
    <row r="288" spans="1:117" s="71" customFormat="1" ht="92.25" hidden="1" customHeight="1">
      <c r="A288" s="461"/>
      <c r="B288" s="414">
        <v>90</v>
      </c>
      <c r="C288" s="29" t="s">
        <v>351</v>
      </c>
      <c r="D288" s="69" t="s">
        <v>2</v>
      </c>
      <c r="E288" s="29" t="s">
        <v>352</v>
      </c>
      <c r="F288" s="69" t="s">
        <v>2</v>
      </c>
      <c r="G288" s="69"/>
      <c r="H288" s="73" t="s">
        <v>352</v>
      </c>
      <c r="I288" s="41" t="s">
        <v>738</v>
      </c>
      <c r="J288" s="72"/>
      <c r="K288" s="125" t="s">
        <v>128</v>
      </c>
      <c r="L288" s="125" t="s">
        <v>114</v>
      </c>
      <c r="M288" s="126" t="s">
        <v>80</v>
      </c>
      <c r="N288" s="123" t="s">
        <v>171</v>
      </c>
      <c r="O288" s="461"/>
      <c r="P288" s="72"/>
      <c r="Q288" s="72"/>
      <c r="R288" s="72"/>
      <c r="S288" s="72"/>
      <c r="T288" s="72"/>
      <c r="U288" s="72"/>
      <c r="V288" s="72"/>
      <c r="W288" s="72"/>
      <c r="X288" s="72" t="s">
        <v>28</v>
      </c>
      <c r="Y288" s="72"/>
      <c r="Z288" s="72"/>
      <c r="AA288" s="72"/>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9"/>
      <c r="BX288" s="9"/>
      <c r="BY288" s="9"/>
      <c r="BZ288" s="9"/>
      <c r="CA288" s="9"/>
      <c r="CB288" s="9"/>
      <c r="CC288" s="9"/>
      <c r="CD288" s="9"/>
      <c r="CE288" s="9"/>
      <c r="CF288" s="9"/>
      <c r="CG288" s="9"/>
      <c r="CH288" s="9"/>
      <c r="CI288" s="9"/>
      <c r="CJ288" s="9"/>
      <c r="CK288" s="9"/>
      <c r="CL288" s="9"/>
      <c r="CM288" s="9"/>
      <c r="CN288" s="9"/>
      <c r="CO288" s="9"/>
      <c r="CP288" s="9"/>
      <c r="CQ288" s="9"/>
      <c r="CR288" s="9"/>
      <c r="CS288" s="9"/>
      <c r="CT288" s="9"/>
      <c r="CU288" s="9"/>
      <c r="CV288" s="9"/>
      <c r="CW288" s="9"/>
      <c r="CX288" s="9"/>
      <c r="CY288" s="9"/>
      <c r="CZ288" s="9"/>
      <c r="DA288" s="9"/>
      <c r="DB288" s="9"/>
      <c r="DC288" s="9"/>
      <c r="DD288" s="9"/>
      <c r="DE288" s="9"/>
      <c r="DF288" s="9"/>
      <c r="DG288" s="9"/>
      <c r="DH288" s="9"/>
      <c r="DI288" s="9"/>
      <c r="DJ288" s="9"/>
      <c r="DK288" s="9"/>
      <c r="DL288" s="72">
        <f t="shared" si="370"/>
        <v>1</v>
      </c>
      <c r="DM288" s="8"/>
    </row>
    <row r="289" spans="1:117" s="71" customFormat="1" ht="92.25" hidden="1" customHeight="1">
      <c r="A289" s="461"/>
      <c r="B289" s="414">
        <v>90</v>
      </c>
      <c r="C289" s="29" t="s">
        <v>351</v>
      </c>
      <c r="D289" s="69" t="s">
        <v>2</v>
      </c>
      <c r="E289" s="29" t="s">
        <v>352</v>
      </c>
      <c r="F289" s="69" t="s">
        <v>2</v>
      </c>
      <c r="G289" s="69"/>
      <c r="H289" s="73" t="s">
        <v>352</v>
      </c>
      <c r="I289" s="41" t="s">
        <v>738</v>
      </c>
      <c r="J289" s="72"/>
      <c r="K289" s="125" t="s">
        <v>128</v>
      </c>
      <c r="L289" s="125" t="s">
        <v>114</v>
      </c>
      <c r="M289" s="126" t="s">
        <v>80</v>
      </c>
      <c r="N289" s="123" t="s">
        <v>171</v>
      </c>
      <c r="O289" s="461"/>
      <c r="P289" s="72"/>
      <c r="Q289" s="72"/>
      <c r="R289" s="72"/>
      <c r="S289" s="72"/>
      <c r="T289" s="72"/>
      <c r="U289" s="72"/>
      <c r="V289" s="72"/>
      <c r="W289" s="72"/>
      <c r="X289" s="72"/>
      <c r="Y289" s="72" t="s">
        <v>28</v>
      </c>
      <c r="Z289" s="72"/>
      <c r="AA289" s="72"/>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9"/>
      <c r="BX289" s="9"/>
      <c r="BY289" s="9"/>
      <c r="BZ289" s="9"/>
      <c r="CA289" s="9"/>
      <c r="CB289" s="9"/>
      <c r="CC289" s="9"/>
      <c r="CD289" s="9"/>
      <c r="CE289" s="9"/>
      <c r="CF289" s="9"/>
      <c r="CG289" s="9"/>
      <c r="CH289" s="9"/>
      <c r="CI289" s="9"/>
      <c r="CJ289" s="9"/>
      <c r="CK289" s="9"/>
      <c r="CL289" s="9"/>
      <c r="CM289" s="9"/>
      <c r="CN289" s="9"/>
      <c r="CO289" s="9"/>
      <c r="CP289" s="9"/>
      <c r="CQ289" s="9"/>
      <c r="CR289" s="9"/>
      <c r="CS289" s="9"/>
      <c r="CT289" s="9"/>
      <c r="CU289" s="9"/>
      <c r="CV289" s="9"/>
      <c r="CW289" s="9"/>
      <c r="CX289" s="9"/>
      <c r="CY289" s="9"/>
      <c r="CZ289" s="9"/>
      <c r="DA289" s="9"/>
      <c r="DB289" s="9"/>
      <c r="DC289" s="9"/>
      <c r="DD289" s="9"/>
      <c r="DE289" s="9"/>
      <c r="DF289" s="9"/>
      <c r="DG289" s="9"/>
      <c r="DH289" s="9"/>
      <c r="DI289" s="9"/>
      <c r="DJ289" s="9"/>
      <c r="DK289" s="9"/>
      <c r="DL289" s="72">
        <f t="shared" si="370"/>
        <v>1</v>
      </c>
      <c r="DM289" s="8"/>
    </row>
    <row r="290" spans="1:117" s="71" customFormat="1" ht="92.25" hidden="1" customHeight="1">
      <c r="A290" s="461"/>
      <c r="B290" s="414">
        <v>90</v>
      </c>
      <c r="C290" s="29" t="s">
        <v>351</v>
      </c>
      <c r="D290" s="69" t="s">
        <v>2</v>
      </c>
      <c r="E290" s="29" t="s">
        <v>352</v>
      </c>
      <c r="F290" s="69" t="s">
        <v>2</v>
      </c>
      <c r="G290" s="69"/>
      <c r="H290" s="73" t="s">
        <v>352</v>
      </c>
      <c r="I290" s="41" t="s">
        <v>738</v>
      </c>
      <c r="J290" s="72"/>
      <c r="K290" s="125" t="s">
        <v>128</v>
      </c>
      <c r="L290" s="125" t="s">
        <v>114</v>
      </c>
      <c r="M290" s="126" t="s">
        <v>80</v>
      </c>
      <c r="N290" s="123" t="s">
        <v>171</v>
      </c>
      <c r="O290" s="461"/>
      <c r="P290" s="72"/>
      <c r="Q290" s="72"/>
      <c r="R290" s="72"/>
      <c r="S290" s="72"/>
      <c r="T290" s="72"/>
      <c r="U290" s="72"/>
      <c r="V290" s="72"/>
      <c r="W290" s="72"/>
      <c r="X290" s="72"/>
      <c r="Y290" s="72"/>
      <c r="Z290" s="72" t="s">
        <v>28</v>
      </c>
      <c r="AA290" s="72"/>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c r="BW290" s="9"/>
      <c r="BX290" s="9"/>
      <c r="BY290" s="9"/>
      <c r="BZ290" s="9"/>
      <c r="CA290" s="9"/>
      <c r="CB290" s="9"/>
      <c r="CC290" s="9"/>
      <c r="CD290" s="9"/>
      <c r="CE290" s="9"/>
      <c r="CF290" s="9"/>
      <c r="CG290" s="9"/>
      <c r="CH290" s="9"/>
      <c r="CI290" s="9"/>
      <c r="CJ290" s="9"/>
      <c r="CK290" s="9"/>
      <c r="CL290" s="9"/>
      <c r="CM290" s="9"/>
      <c r="CN290" s="9"/>
      <c r="CO290" s="9"/>
      <c r="CP290" s="9"/>
      <c r="CQ290" s="9"/>
      <c r="CR290" s="9"/>
      <c r="CS290" s="9"/>
      <c r="CT290" s="9"/>
      <c r="CU290" s="9"/>
      <c r="CV290" s="9"/>
      <c r="CW290" s="9"/>
      <c r="CX290" s="9"/>
      <c r="CY290" s="9"/>
      <c r="CZ290" s="9"/>
      <c r="DA290" s="9"/>
      <c r="DB290" s="9"/>
      <c r="DC290" s="9"/>
      <c r="DD290" s="9"/>
      <c r="DE290" s="9"/>
      <c r="DF290" s="9"/>
      <c r="DG290" s="9"/>
      <c r="DH290" s="9"/>
      <c r="DI290" s="9"/>
      <c r="DJ290" s="9"/>
      <c r="DK290" s="9"/>
      <c r="DL290" s="72">
        <f t="shared" si="370"/>
        <v>1</v>
      </c>
      <c r="DM290" s="8"/>
    </row>
    <row r="291" spans="1:117" s="71" customFormat="1" ht="92.25" hidden="1" customHeight="1">
      <c r="A291" s="462"/>
      <c r="B291" s="414">
        <v>90</v>
      </c>
      <c r="C291" s="29" t="s">
        <v>351</v>
      </c>
      <c r="D291" s="69" t="s">
        <v>2</v>
      </c>
      <c r="E291" s="29" t="s">
        <v>352</v>
      </c>
      <c r="F291" s="69" t="s">
        <v>2</v>
      </c>
      <c r="G291" s="69"/>
      <c r="H291" s="73" t="s">
        <v>352</v>
      </c>
      <c r="I291" s="41" t="s">
        <v>738</v>
      </c>
      <c r="J291" s="72"/>
      <c r="K291" s="125" t="s">
        <v>128</v>
      </c>
      <c r="L291" s="125" t="s">
        <v>114</v>
      </c>
      <c r="M291" s="126" t="s">
        <v>80</v>
      </c>
      <c r="N291" s="123" t="s">
        <v>171</v>
      </c>
      <c r="O291" s="462"/>
      <c r="P291" s="72"/>
      <c r="Q291" s="72"/>
      <c r="R291" s="72"/>
      <c r="S291" s="72"/>
      <c r="T291" s="72"/>
      <c r="U291" s="72"/>
      <c r="V291" s="72"/>
      <c r="W291" s="72"/>
      <c r="X291" s="72"/>
      <c r="Y291" s="72"/>
      <c r="Z291" s="72"/>
      <c r="AA291" s="72" t="s">
        <v>28</v>
      </c>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3"/>
      <c r="BG291" s="33"/>
      <c r="BH291" s="33"/>
      <c r="BI291" s="33"/>
      <c r="BJ291" s="33"/>
      <c r="BK291" s="33"/>
      <c r="BL291" s="33"/>
      <c r="BM291" s="33"/>
      <c r="BN291" s="33"/>
      <c r="BO291" s="33"/>
      <c r="BP291" s="33"/>
      <c r="BQ291" s="33"/>
      <c r="BR291" s="33"/>
      <c r="BS291" s="33"/>
      <c r="BT291" s="33"/>
      <c r="BU291" s="33"/>
      <c r="BV291" s="33"/>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72">
        <f t="shared" si="370"/>
        <v>1</v>
      </c>
      <c r="DM291" s="8"/>
    </row>
    <row r="292" spans="1:117" s="10" customFormat="1" ht="33.75" hidden="1" customHeight="1">
      <c r="A292" s="132"/>
      <c r="B292" s="414"/>
      <c r="C292" s="479" t="s">
        <v>9</v>
      </c>
      <c r="D292" s="479"/>
      <c r="E292" s="488"/>
      <c r="F292" s="135"/>
      <c r="G292" s="172">
        <f>COUNTIF(G293:G293,"x")</f>
        <v>0</v>
      </c>
      <c r="H292" s="183"/>
      <c r="I292" s="188"/>
      <c r="J292" s="176"/>
      <c r="K292" s="176"/>
      <c r="L292" s="176"/>
      <c r="M292" s="8" t="s">
        <v>82</v>
      </c>
      <c r="N292" s="8" t="s">
        <v>82</v>
      </c>
      <c r="O292" s="9">
        <f>COUNTIF(O293:O293,"x")</f>
        <v>1</v>
      </c>
      <c r="P292" s="9">
        <f>SUM(P293:P293)</f>
        <v>0</v>
      </c>
      <c r="Q292" s="172" t="s">
        <v>142</v>
      </c>
      <c r="R292" s="9"/>
      <c r="S292" s="9"/>
      <c r="T292" s="9"/>
      <c r="U292" s="9"/>
      <c r="V292" s="9"/>
      <c r="W292" s="9"/>
      <c r="X292" s="9"/>
      <c r="Y292" s="9"/>
      <c r="Z292" s="9"/>
      <c r="AA292" s="9"/>
      <c r="AB292" s="181"/>
      <c r="AC292" s="181"/>
      <c r="AD292" s="181"/>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3"/>
      <c r="BG292" s="33"/>
      <c r="BH292" s="33"/>
      <c r="BI292" s="33"/>
      <c r="BJ292" s="33"/>
      <c r="BK292" s="33"/>
      <c r="BL292" s="33"/>
      <c r="BM292" s="33"/>
      <c r="BN292" s="33"/>
      <c r="BO292" s="33"/>
      <c r="BP292" s="33"/>
      <c r="BQ292" s="33"/>
      <c r="BR292" s="33"/>
      <c r="BS292" s="33"/>
      <c r="BT292" s="33"/>
      <c r="BU292" s="33"/>
      <c r="BV292" s="33"/>
      <c r="BW292" s="9"/>
      <c r="BX292" s="9"/>
      <c r="BY292" s="9"/>
      <c r="BZ292" s="9"/>
      <c r="CA292" s="9"/>
      <c r="CB292" s="9"/>
      <c r="CC292" s="9"/>
      <c r="CD292" s="9"/>
      <c r="CE292" s="9"/>
      <c r="CF292" s="9"/>
      <c r="CG292" s="9"/>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6"/>
      <c r="DM292" s="173"/>
    </row>
    <row r="293" spans="1:117" s="1" customFormat="1" ht="60" hidden="1" customHeight="1">
      <c r="A293" s="460">
        <v>267</v>
      </c>
      <c r="B293" s="400">
        <v>91</v>
      </c>
      <c r="C293" s="29" t="s">
        <v>353</v>
      </c>
      <c r="D293" s="5" t="s">
        <v>2</v>
      </c>
      <c r="E293" s="29" t="s">
        <v>354</v>
      </c>
      <c r="F293" s="5" t="s">
        <v>2</v>
      </c>
      <c r="G293" s="5"/>
      <c r="H293" s="30" t="s">
        <v>354</v>
      </c>
      <c r="I293" s="41" t="s">
        <v>739</v>
      </c>
      <c r="J293" s="6"/>
      <c r="K293" s="6" t="s">
        <v>128</v>
      </c>
      <c r="L293" s="6" t="s">
        <v>206</v>
      </c>
      <c r="M293" s="5" t="s">
        <v>80</v>
      </c>
      <c r="N293" s="4" t="s">
        <v>171</v>
      </c>
      <c r="O293" s="460" t="s">
        <v>28</v>
      </c>
      <c r="P293" s="6"/>
      <c r="Q293" s="9"/>
      <c r="R293" s="6"/>
      <c r="S293" s="9"/>
      <c r="T293" s="6"/>
      <c r="U293" s="6"/>
      <c r="V293" s="6"/>
      <c r="W293" s="6"/>
      <c r="X293" s="6" t="s">
        <v>28</v>
      </c>
      <c r="Y293" s="60"/>
      <c r="Z293" s="60"/>
      <c r="AA293" s="6"/>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3"/>
      <c r="BG293" s="33"/>
      <c r="BH293" s="33"/>
      <c r="BI293" s="33"/>
      <c r="BJ293" s="33"/>
      <c r="BK293" s="33"/>
      <c r="BL293" s="33"/>
      <c r="BM293" s="33"/>
      <c r="BN293" s="33"/>
      <c r="BO293" s="33"/>
      <c r="BP293" s="33"/>
      <c r="BQ293" s="33"/>
      <c r="BR293" s="33"/>
      <c r="BS293" s="33"/>
      <c r="BT293" s="33"/>
      <c r="BU293" s="33"/>
      <c r="BV293" s="33"/>
      <c r="BW293" s="9"/>
      <c r="BX293" s="9"/>
      <c r="BY293" s="9"/>
      <c r="BZ293" s="9"/>
      <c r="CA293" s="9"/>
      <c r="CB293" s="9"/>
      <c r="CC293" s="9"/>
      <c r="CD293" s="9"/>
      <c r="CE293" s="9"/>
      <c r="CF293" s="9"/>
      <c r="CG293" s="9"/>
      <c r="CH293" s="9"/>
      <c r="CI293" s="9"/>
      <c r="CJ293" s="9"/>
      <c r="CK293" s="9"/>
      <c r="CL293" s="9"/>
      <c r="CM293" s="9"/>
      <c r="CN293" s="9"/>
      <c r="CO293" s="9"/>
      <c r="CP293" s="9"/>
      <c r="CQ293" s="9"/>
      <c r="CR293" s="9"/>
      <c r="CS293" s="9"/>
      <c r="CT293" s="9"/>
      <c r="CU293" s="9"/>
      <c r="CV293" s="9"/>
      <c r="CW293" s="9"/>
      <c r="CX293" s="9"/>
      <c r="CY293" s="9"/>
      <c r="CZ293" s="9"/>
      <c r="DA293" s="9"/>
      <c r="DB293" s="9"/>
      <c r="DC293" s="9"/>
      <c r="DD293" s="9"/>
      <c r="DE293" s="9"/>
      <c r="DF293" s="9"/>
      <c r="DG293" s="9"/>
      <c r="DH293" s="9"/>
      <c r="DI293" s="9"/>
      <c r="DJ293" s="9"/>
      <c r="DK293" s="9"/>
      <c r="DL293" s="6">
        <f>COUNTIF(Q293:AA293,"x")</f>
        <v>1</v>
      </c>
      <c r="DM293" s="8"/>
    </row>
    <row r="294" spans="1:117" s="71" customFormat="1" ht="80.25" hidden="1" customHeight="1">
      <c r="A294" s="461"/>
      <c r="B294" s="400">
        <v>91</v>
      </c>
      <c r="C294" s="29" t="s">
        <v>353</v>
      </c>
      <c r="D294" s="69" t="s">
        <v>2</v>
      </c>
      <c r="E294" s="29" t="s">
        <v>354</v>
      </c>
      <c r="F294" s="69" t="s">
        <v>2</v>
      </c>
      <c r="G294" s="69"/>
      <c r="H294" s="73" t="s">
        <v>354</v>
      </c>
      <c r="I294" s="41" t="s">
        <v>740</v>
      </c>
      <c r="J294" s="72"/>
      <c r="K294" s="125" t="s">
        <v>128</v>
      </c>
      <c r="L294" s="125" t="s">
        <v>114</v>
      </c>
      <c r="M294" s="126" t="s">
        <v>80</v>
      </c>
      <c r="N294" s="123" t="s">
        <v>171</v>
      </c>
      <c r="O294" s="461"/>
      <c r="P294" s="72"/>
      <c r="Q294" s="9"/>
      <c r="R294" s="72"/>
      <c r="S294" s="9"/>
      <c r="T294" s="72"/>
      <c r="U294" s="72"/>
      <c r="V294" s="72"/>
      <c r="W294" s="72"/>
      <c r="X294" s="72" t="s">
        <v>28</v>
      </c>
      <c r="Y294" s="72"/>
      <c r="Z294" s="72"/>
      <c r="AA294" s="72"/>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72">
        <f>COUNTIF(Q294:AA294,"x")</f>
        <v>1</v>
      </c>
      <c r="DM294" s="8"/>
    </row>
    <row r="295" spans="1:117" s="71" customFormat="1" ht="52.5" hidden="1" customHeight="1">
      <c r="A295" s="462"/>
      <c r="B295" s="400">
        <v>91</v>
      </c>
      <c r="C295" s="29" t="s">
        <v>353</v>
      </c>
      <c r="D295" s="69" t="s">
        <v>2</v>
      </c>
      <c r="E295" s="29" t="s">
        <v>354</v>
      </c>
      <c r="F295" s="69" t="s">
        <v>2</v>
      </c>
      <c r="G295" s="69"/>
      <c r="H295" s="73" t="s">
        <v>354</v>
      </c>
      <c r="I295" s="41" t="s">
        <v>741</v>
      </c>
      <c r="J295" s="72"/>
      <c r="K295" s="125" t="s">
        <v>128</v>
      </c>
      <c r="L295" s="125" t="s">
        <v>115</v>
      </c>
      <c r="M295" s="126" t="s">
        <v>80</v>
      </c>
      <c r="N295" s="123" t="s">
        <v>171</v>
      </c>
      <c r="O295" s="462"/>
      <c r="P295" s="72"/>
      <c r="Q295" s="9"/>
      <c r="R295" s="72"/>
      <c r="S295" s="9"/>
      <c r="T295" s="72"/>
      <c r="U295" s="72"/>
      <c r="V295" s="72"/>
      <c r="W295" s="72"/>
      <c r="X295" s="72" t="s">
        <v>28</v>
      </c>
      <c r="Y295" s="72"/>
      <c r="Z295" s="72"/>
      <c r="AA295" s="72"/>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c r="BW295" s="9"/>
      <c r="BX295" s="9"/>
      <c r="BY295" s="9"/>
      <c r="BZ295" s="9"/>
      <c r="CA295" s="9"/>
      <c r="CB295" s="9"/>
      <c r="CC295" s="9"/>
      <c r="CD295" s="9"/>
      <c r="CE295" s="9"/>
      <c r="CF295" s="9"/>
      <c r="CG295" s="9"/>
      <c r="CH295" s="9"/>
      <c r="CI295" s="9"/>
      <c r="CJ295" s="9"/>
      <c r="CK295" s="9"/>
      <c r="CL295" s="9"/>
      <c r="CM295" s="9"/>
      <c r="CN295" s="9"/>
      <c r="CO295" s="9"/>
      <c r="CP295" s="9"/>
      <c r="CQ295" s="9"/>
      <c r="CR295" s="9"/>
      <c r="CS295" s="9"/>
      <c r="CT295" s="9"/>
      <c r="CU295" s="9"/>
      <c r="CV295" s="9"/>
      <c r="CW295" s="9"/>
      <c r="CX295" s="9"/>
      <c r="CY295" s="9"/>
      <c r="CZ295" s="9"/>
      <c r="DA295" s="9"/>
      <c r="DB295" s="9"/>
      <c r="DC295" s="9"/>
      <c r="DD295" s="9"/>
      <c r="DE295" s="9"/>
      <c r="DF295" s="9"/>
      <c r="DG295" s="9"/>
      <c r="DH295" s="9"/>
      <c r="DI295" s="9"/>
      <c r="DJ295" s="9"/>
      <c r="DK295" s="9"/>
      <c r="DL295" s="72">
        <f>COUNTIF(Q295:AA295,"x")</f>
        <v>1</v>
      </c>
      <c r="DM295" s="8"/>
    </row>
    <row r="296" spans="1:117" ht="52.5" customHeight="1">
      <c r="A296" s="12"/>
      <c r="B296" s="167"/>
      <c r="C296" s="479" t="s">
        <v>10</v>
      </c>
      <c r="D296" s="479"/>
      <c r="E296" s="479"/>
      <c r="F296" s="170"/>
      <c r="G296" s="172">
        <f>COUNTIF(G297:G300,"x")</f>
        <v>0</v>
      </c>
      <c r="H296" s="368"/>
      <c r="I296" s="188"/>
      <c r="J296" s="364"/>
      <c r="K296" s="364"/>
      <c r="L296" s="364"/>
      <c r="M296" s="8" t="s">
        <v>82</v>
      </c>
      <c r="N296" s="8" t="s">
        <v>82</v>
      </c>
      <c r="O296" s="9">
        <f>COUNTIF(O297:O300,"x")</f>
        <v>2</v>
      </c>
      <c r="P296" s="9">
        <f>SUM(P297:P300)</f>
        <v>0</v>
      </c>
      <c r="Q296" s="172" t="s">
        <v>142</v>
      </c>
      <c r="R296" s="172" t="s">
        <v>142</v>
      </c>
      <c r="S296" s="172" t="s">
        <v>142</v>
      </c>
      <c r="T296" s="6" t="s">
        <v>142</v>
      </c>
      <c r="U296" s="6" t="s">
        <v>142</v>
      </c>
      <c r="V296" s="6" t="s">
        <v>142</v>
      </c>
      <c r="W296" s="6" t="s">
        <v>142</v>
      </c>
      <c r="X296" s="6" t="s">
        <v>142</v>
      </c>
      <c r="Y296" s="60"/>
      <c r="Z296" s="60"/>
      <c r="AA296" s="6" t="s">
        <v>142</v>
      </c>
      <c r="AB296" s="181"/>
      <c r="AC296" s="181"/>
      <c r="AD296" s="181"/>
      <c r="AE296" s="207"/>
      <c r="AF296" s="207"/>
      <c r="AG296" s="207"/>
      <c r="AH296" s="207"/>
      <c r="AI296" s="207"/>
      <c r="AJ296" s="207"/>
      <c r="AK296" s="207"/>
      <c r="AL296" s="207"/>
      <c r="AM296" s="207"/>
      <c r="AN296" s="207"/>
      <c r="AO296" s="207"/>
      <c r="AP296" s="207"/>
      <c r="AQ296" s="207"/>
      <c r="AR296" s="207"/>
      <c r="AS296" s="207"/>
      <c r="AT296" s="207"/>
      <c r="AU296" s="207"/>
      <c r="AV296" s="207"/>
      <c r="AW296" s="207"/>
      <c r="AX296" s="207"/>
      <c r="AY296" s="207"/>
      <c r="AZ296" s="207"/>
      <c r="BA296" s="207"/>
      <c r="BB296" s="207"/>
      <c r="BC296" s="209"/>
      <c r="BD296" s="210"/>
      <c r="BE296" s="209"/>
      <c r="BF296" s="210"/>
      <c r="BG296" s="209"/>
      <c r="BH296" s="210"/>
      <c r="BI296" s="209"/>
      <c r="BJ296" s="210"/>
      <c r="BK296" s="211"/>
      <c r="BL296" s="212"/>
      <c r="BM296" s="181"/>
      <c r="BN296" s="181"/>
      <c r="BO296" s="181"/>
      <c r="BP296" s="181"/>
      <c r="BQ296" s="33"/>
      <c r="BR296" s="33"/>
      <c r="BS296" s="33"/>
      <c r="BT296" s="33"/>
      <c r="BU296" s="33"/>
      <c r="BV296" s="33"/>
      <c r="BW296" s="9"/>
      <c r="BX296" s="9"/>
      <c r="BY296" s="9"/>
      <c r="BZ296" s="9"/>
      <c r="CA296" s="9"/>
      <c r="CB296" s="9"/>
      <c r="CC296" s="9"/>
      <c r="CD296" s="9"/>
      <c r="CE296" s="9"/>
      <c r="CF296" s="9"/>
      <c r="CG296" s="9"/>
      <c r="CH296" s="9"/>
      <c r="CI296" s="9"/>
      <c r="CJ296" s="9"/>
      <c r="CK296" s="9"/>
      <c r="CL296" s="9"/>
      <c r="CM296" s="9"/>
      <c r="CN296" s="9"/>
      <c r="CO296" s="9"/>
      <c r="CP296" s="9"/>
      <c r="CQ296" s="9"/>
      <c r="CR296" s="9"/>
      <c r="CS296" s="9"/>
      <c r="CT296" s="9"/>
      <c r="CU296" s="9"/>
      <c r="CV296" s="391"/>
      <c r="CW296" s="391"/>
      <c r="CX296" s="391"/>
      <c r="CY296" s="9"/>
      <c r="CZ296" s="9"/>
      <c r="DA296" s="9"/>
      <c r="DB296" s="9"/>
      <c r="DC296" s="9"/>
      <c r="DD296" s="9"/>
      <c r="DE296" s="9"/>
      <c r="DF296" s="9"/>
      <c r="DG296" s="9"/>
      <c r="DH296" s="9"/>
      <c r="DI296" s="9"/>
      <c r="DJ296" s="9"/>
      <c r="DK296" s="9"/>
      <c r="DL296" s="6"/>
      <c r="DM296" s="173"/>
    </row>
    <row r="297" spans="1:117" s="1" customFormat="1" ht="170.25" hidden="1" customHeight="1">
      <c r="A297" s="460">
        <v>270</v>
      </c>
      <c r="B297" s="400">
        <v>92</v>
      </c>
      <c r="C297" s="30" t="s">
        <v>355</v>
      </c>
      <c r="D297" s="5" t="s">
        <v>2</v>
      </c>
      <c r="E297" s="5" t="s">
        <v>356</v>
      </c>
      <c r="F297" s="5" t="s">
        <v>2</v>
      </c>
      <c r="G297" s="5"/>
      <c r="H297" s="30" t="s">
        <v>357</v>
      </c>
      <c r="I297" s="41" t="s">
        <v>742</v>
      </c>
      <c r="J297" s="6"/>
      <c r="K297" s="6" t="s">
        <v>128</v>
      </c>
      <c r="L297" s="125" t="s">
        <v>206</v>
      </c>
      <c r="M297" s="5" t="s">
        <v>80</v>
      </c>
      <c r="N297" s="4" t="s">
        <v>171</v>
      </c>
      <c r="O297" s="460" t="s">
        <v>28</v>
      </c>
      <c r="P297" s="6"/>
      <c r="Q297" s="6"/>
      <c r="R297" s="9"/>
      <c r="S297" s="6"/>
      <c r="T297" s="6"/>
      <c r="U297" s="6"/>
      <c r="V297" s="6"/>
      <c r="W297" s="6"/>
      <c r="X297" s="6" t="s">
        <v>28</v>
      </c>
      <c r="Y297" s="60"/>
      <c r="Z297" s="60"/>
      <c r="AA297" s="6"/>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c r="BW297" s="9"/>
      <c r="BX297" s="9"/>
      <c r="BY297" s="9"/>
      <c r="BZ297" s="9"/>
      <c r="CA297" s="9"/>
      <c r="CB297" s="9"/>
      <c r="CC297" s="9"/>
      <c r="CD297" s="9"/>
      <c r="CE297" s="9"/>
      <c r="CF297" s="9"/>
      <c r="CG297" s="9"/>
      <c r="CH297" s="9"/>
      <c r="CI297" s="9"/>
      <c r="CJ297" s="9"/>
      <c r="CK297" s="9"/>
      <c r="CL297" s="9"/>
      <c r="CM297" s="9"/>
      <c r="CN297" s="9"/>
      <c r="CO297" s="9"/>
      <c r="CP297" s="9"/>
      <c r="CQ297" s="9"/>
      <c r="CR297" s="9"/>
      <c r="CS297" s="9"/>
      <c r="CT297" s="9"/>
      <c r="CU297" s="9"/>
      <c r="CV297" s="9"/>
      <c r="CW297" s="9"/>
      <c r="CX297" s="9"/>
      <c r="CY297" s="9"/>
      <c r="CZ297" s="9"/>
      <c r="DA297" s="9"/>
      <c r="DB297" s="9"/>
      <c r="DC297" s="9"/>
      <c r="DD297" s="9"/>
      <c r="DE297" s="9"/>
      <c r="DF297" s="9"/>
      <c r="DG297" s="9"/>
      <c r="DH297" s="9"/>
      <c r="DI297" s="9"/>
      <c r="DJ297" s="9"/>
      <c r="DK297" s="9"/>
      <c r="DL297" s="6">
        <f t="shared" ref="DL297:DL310" si="377">COUNTIF(Q297:AA297,"x")</f>
        <v>1</v>
      </c>
      <c r="DM297" s="8"/>
    </row>
    <row r="298" spans="1:117" s="71" customFormat="1" ht="97.5" hidden="1" customHeight="1">
      <c r="A298" s="461"/>
      <c r="B298" s="400">
        <v>92</v>
      </c>
      <c r="C298" s="73" t="s">
        <v>355</v>
      </c>
      <c r="D298" s="69" t="s">
        <v>2</v>
      </c>
      <c r="E298" s="69" t="s">
        <v>356</v>
      </c>
      <c r="F298" s="69" t="s">
        <v>2</v>
      </c>
      <c r="G298" s="69"/>
      <c r="H298" s="73" t="s">
        <v>357</v>
      </c>
      <c r="I298" s="41" t="s">
        <v>743</v>
      </c>
      <c r="J298" s="72"/>
      <c r="K298" s="125" t="s">
        <v>128</v>
      </c>
      <c r="L298" s="125" t="s">
        <v>114</v>
      </c>
      <c r="M298" s="126" t="s">
        <v>80</v>
      </c>
      <c r="N298" s="123" t="s">
        <v>171</v>
      </c>
      <c r="O298" s="461"/>
      <c r="P298" s="72"/>
      <c r="Q298" s="72"/>
      <c r="R298" s="9"/>
      <c r="S298" s="72"/>
      <c r="T298" s="72"/>
      <c r="U298" s="72"/>
      <c r="V298" s="72"/>
      <c r="W298" s="72"/>
      <c r="X298" s="72" t="s">
        <v>28</v>
      </c>
      <c r="Y298" s="72"/>
      <c r="Z298" s="72"/>
      <c r="AA298" s="72"/>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c r="BW298" s="9"/>
      <c r="BX298" s="9"/>
      <c r="BY298" s="9"/>
      <c r="BZ298" s="9"/>
      <c r="CA298" s="9"/>
      <c r="CB298" s="9"/>
      <c r="CC298" s="9"/>
      <c r="CD298" s="9"/>
      <c r="CE298" s="9"/>
      <c r="CF298" s="9"/>
      <c r="CG298" s="9"/>
      <c r="CH298" s="9"/>
      <c r="CI298" s="9"/>
      <c r="CJ298" s="9"/>
      <c r="CK298" s="9"/>
      <c r="CL298" s="9"/>
      <c r="CM298" s="9"/>
      <c r="CN298" s="9"/>
      <c r="CO298" s="9"/>
      <c r="CP298" s="9"/>
      <c r="CQ298" s="9"/>
      <c r="CR298" s="9"/>
      <c r="CS298" s="9"/>
      <c r="CT298" s="9"/>
      <c r="CU298" s="9"/>
      <c r="CV298" s="9"/>
      <c r="CW298" s="9"/>
      <c r="CX298" s="9"/>
      <c r="CY298" s="9"/>
      <c r="CZ298" s="9"/>
      <c r="DA298" s="9"/>
      <c r="DB298" s="9"/>
      <c r="DC298" s="9"/>
      <c r="DD298" s="9"/>
      <c r="DE298" s="9"/>
      <c r="DF298" s="9"/>
      <c r="DG298" s="9"/>
      <c r="DH298" s="9"/>
      <c r="DI298" s="9"/>
      <c r="DJ298" s="9"/>
      <c r="DK298" s="9"/>
      <c r="DL298" s="72">
        <f t="shared" si="377"/>
        <v>1</v>
      </c>
      <c r="DM298" s="8"/>
    </row>
    <row r="299" spans="1:117" s="71" customFormat="1" ht="271.5" hidden="1" customHeight="1">
      <c r="A299" s="462"/>
      <c r="B299" s="400">
        <v>92</v>
      </c>
      <c r="C299" s="73" t="s">
        <v>355</v>
      </c>
      <c r="D299" s="69" t="s">
        <v>2</v>
      </c>
      <c r="E299" s="69" t="s">
        <v>356</v>
      </c>
      <c r="F299" s="69" t="s">
        <v>2</v>
      </c>
      <c r="G299" s="69"/>
      <c r="H299" s="73" t="s">
        <v>357</v>
      </c>
      <c r="I299" s="41" t="s">
        <v>744</v>
      </c>
      <c r="J299" s="72"/>
      <c r="K299" s="125" t="s">
        <v>128</v>
      </c>
      <c r="L299" s="125" t="s">
        <v>115</v>
      </c>
      <c r="M299" s="126" t="s">
        <v>80</v>
      </c>
      <c r="N299" s="123" t="s">
        <v>171</v>
      </c>
      <c r="O299" s="462"/>
      <c r="P299" s="72"/>
      <c r="Q299" s="72"/>
      <c r="R299" s="9"/>
      <c r="S299" s="72"/>
      <c r="T299" s="72"/>
      <c r="U299" s="72"/>
      <c r="V299" s="72"/>
      <c r="W299" s="72"/>
      <c r="X299" s="72" t="s">
        <v>28</v>
      </c>
      <c r="Y299" s="72"/>
      <c r="Z299" s="72"/>
      <c r="AA299" s="72"/>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c r="BW299" s="9"/>
      <c r="BX299" s="9"/>
      <c r="BY299" s="9"/>
      <c r="BZ299" s="9"/>
      <c r="CA299" s="9"/>
      <c r="CB299" s="9"/>
      <c r="CC299" s="9"/>
      <c r="CD299" s="9"/>
      <c r="CE299" s="9"/>
      <c r="CF299" s="9"/>
      <c r="CG299" s="9"/>
      <c r="CH299" s="9"/>
      <c r="CI299" s="9"/>
      <c r="CJ299" s="9"/>
      <c r="CK299" s="9"/>
      <c r="CL299" s="9"/>
      <c r="CM299" s="9"/>
      <c r="CN299" s="9"/>
      <c r="CO299" s="9"/>
      <c r="CP299" s="9"/>
      <c r="CQ299" s="9"/>
      <c r="CR299" s="9"/>
      <c r="CS299" s="9"/>
      <c r="CT299" s="9"/>
      <c r="CU299" s="9"/>
      <c r="CV299" s="9"/>
      <c r="CW299" s="9"/>
      <c r="CX299" s="9"/>
      <c r="CY299" s="9"/>
      <c r="CZ299" s="9"/>
      <c r="DA299" s="9"/>
      <c r="DB299" s="9"/>
      <c r="DC299" s="9"/>
      <c r="DD299" s="9"/>
      <c r="DE299" s="9"/>
      <c r="DF299" s="9"/>
      <c r="DG299" s="9"/>
      <c r="DH299" s="9"/>
      <c r="DI299" s="9"/>
      <c r="DJ299" s="9"/>
      <c r="DK299" s="9"/>
      <c r="DL299" s="72">
        <f t="shared" si="377"/>
        <v>1</v>
      </c>
      <c r="DM299" s="8"/>
    </row>
    <row r="300" spans="1:117" s="10" customFormat="1" ht="33.75" hidden="1" customHeight="1">
      <c r="A300" s="460">
        <v>271</v>
      </c>
      <c r="B300" s="414">
        <v>93</v>
      </c>
      <c r="C300" s="169" t="s">
        <v>355</v>
      </c>
      <c r="D300" s="170" t="s">
        <v>2</v>
      </c>
      <c r="E300" s="29" t="s">
        <v>358</v>
      </c>
      <c r="F300" s="135" t="s">
        <v>2</v>
      </c>
      <c r="G300" s="170"/>
      <c r="H300" s="184" t="s">
        <v>359</v>
      </c>
      <c r="I300" s="188" t="s">
        <v>745</v>
      </c>
      <c r="J300" s="176"/>
      <c r="K300" s="176" t="s">
        <v>128</v>
      </c>
      <c r="L300" s="176" t="s">
        <v>114</v>
      </c>
      <c r="M300" s="5" t="s">
        <v>80</v>
      </c>
      <c r="N300" s="4" t="s">
        <v>171</v>
      </c>
      <c r="O300" s="460" t="s">
        <v>28</v>
      </c>
      <c r="P300" s="134"/>
      <c r="Q300" s="176" t="s">
        <v>28</v>
      </c>
      <c r="R300" s="6"/>
      <c r="S300" s="6"/>
      <c r="T300" s="6"/>
      <c r="U300" s="6"/>
      <c r="V300" s="6"/>
      <c r="W300" s="6"/>
      <c r="X300" s="6"/>
      <c r="Y300" s="60"/>
      <c r="Z300" s="60"/>
      <c r="AA300" s="6"/>
      <c r="AB300" s="181" t="s">
        <v>660</v>
      </c>
      <c r="AC300" s="181" t="s">
        <v>660</v>
      </c>
      <c r="AD300" s="181" t="s">
        <v>660</v>
      </c>
      <c r="AE300" s="207">
        <v>1</v>
      </c>
      <c r="AF300" s="207">
        <v>2</v>
      </c>
      <c r="AG300" s="207">
        <v>2</v>
      </c>
      <c r="AH300" s="207">
        <v>2</v>
      </c>
      <c r="AI300" s="207">
        <v>2</v>
      </c>
      <c r="AJ300" s="207">
        <v>2</v>
      </c>
      <c r="AK300" s="207">
        <v>2</v>
      </c>
      <c r="AL300" s="207">
        <v>1</v>
      </c>
      <c r="AM300" s="207">
        <v>2</v>
      </c>
      <c r="AN300" s="207">
        <v>1</v>
      </c>
      <c r="AO300" s="207">
        <v>2</v>
      </c>
      <c r="AP300" s="207">
        <v>2</v>
      </c>
      <c r="AQ300" s="207">
        <v>2</v>
      </c>
      <c r="AR300" s="207">
        <v>2</v>
      </c>
      <c r="AS300" s="207">
        <v>2</v>
      </c>
      <c r="AT300" s="207">
        <v>2</v>
      </c>
      <c r="AU300" s="207">
        <v>1</v>
      </c>
      <c r="AV300" s="207">
        <v>1</v>
      </c>
      <c r="AW300" s="207">
        <v>2</v>
      </c>
      <c r="AX300" s="207">
        <v>2</v>
      </c>
      <c r="AY300" s="207">
        <v>2</v>
      </c>
      <c r="AZ300" s="207">
        <v>2</v>
      </c>
      <c r="BA300" s="207">
        <v>2</v>
      </c>
      <c r="BB300" s="207">
        <v>1</v>
      </c>
      <c r="BC300" s="209">
        <f t="shared" ref="BC300" si="378">COUNTIF(AE300:BB300,"2")</f>
        <v>18</v>
      </c>
      <c r="BD300" s="210">
        <f t="shared" ref="BD300" si="379">BC300/(BC300+BE300+BG300+BI300)</f>
        <v>0.75</v>
      </c>
      <c r="BE300" s="209">
        <f>COUNTIF(AE300:BB300,"1")</f>
        <v>6</v>
      </c>
      <c r="BF300" s="210">
        <f t="shared" ref="BF300" si="380">BE300/(BC300+BE300+BG300+BI300)</f>
        <v>0.25</v>
      </c>
      <c r="BG300" s="209">
        <f>COUNTIF(AE300:BB300,"0")</f>
        <v>0</v>
      </c>
      <c r="BH300" s="210">
        <f t="shared" ref="BH300" si="381">BG300/(BC300+BE300+BG300+BI300)</f>
        <v>0</v>
      </c>
      <c r="BI300" s="209">
        <f>COUNTIF(AE300:BB300,"KĐG")</f>
        <v>0</v>
      </c>
      <c r="BJ300" s="210">
        <f t="shared" ref="BJ300" si="382">BI300/(BC300+BE300+BG300+BI300)</f>
        <v>0</v>
      </c>
      <c r="BK300" s="211">
        <f t="shared" ref="BK300" si="383">(((BC300*2)+(BE300*1)+(BG300*0)))/(BC300+BE300+BG300)</f>
        <v>1.75</v>
      </c>
      <c r="BL300" s="212" t="str">
        <f t="shared" ref="BL300" si="384">IF(BJ300&gt;=50%,"KĐG",IF(BK300&gt;=1.6,"ĐMT",IF(BK300&gt;=1,"CCG","CĐ")))</f>
        <v>ĐMT</v>
      </c>
      <c r="BM300" s="33"/>
      <c r="BN300" s="33"/>
      <c r="BO300" s="33"/>
      <c r="BP300" s="33"/>
      <c r="BQ300" s="33"/>
      <c r="BR300" s="33"/>
      <c r="BS300" s="33"/>
      <c r="BT300" s="33"/>
      <c r="BU300" s="33"/>
      <c r="BV300" s="33"/>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313"/>
      <c r="CU300" s="313"/>
      <c r="CV300" s="313"/>
      <c r="CW300" s="313"/>
      <c r="CX300" s="313"/>
      <c r="CY300" s="313"/>
      <c r="CZ300" s="313"/>
      <c r="DA300" s="313"/>
      <c r="DB300" s="424"/>
      <c r="DC300" s="424"/>
      <c r="DD300" s="424"/>
      <c r="DE300" s="313"/>
      <c r="DF300" s="313"/>
      <c r="DG300" s="313"/>
      <c r="DH300" s="313"/>
      <c r="DI300" s="313"/>
      <c r="DJ300" s="6"/>
      <c r="DK300" s="6"/>
      <c r="DL300" s="6">
        <f t="shared" si="377"/>
        <v>1</v>
      </c>
      <c r="DM300" s="168"/>
    </row>
    <row r="301" spans="1:117" s="231" customFormat="1" ht="54" hidden="1" customHeight="1">
      <c r="A301" s="461"/>
      <c r="B301" s="414">
        <v>93</v>
      </c>
      <c r="C301" s="169" t="s">
        <v>355</v>
      </c>
      <c r="D301" s="170" t="s">
        <v>2</v>
      </c>
      <c r="E301" s="29" t="s">
        <v>358</v>
      </c>
      <c r="F301" s="69" t="s">
        <v>2</v>
      </c>
      <c r="G301" s="170"/>
      <c r="H301" s="184" t="s">
        <v>359</v>
      </c>
      <c r="I301" s="188" t="s">
        <v>745</v>
      </c>
      <c r="J301" s="256"/>
      <c r="K301" s="256" t="s">
        <v>128</v>
      </c>
      <c r="L301" s="256" t="s">
        <v>114</v>
      </c>
      <c r="M301" s="126" t="s">
        <v>80</v>
      </c>
      <c r="N301" s="123" t="s">
        <v>171</v>
      </c>
      <c r="O301" s="461"/>
      <c r="P301" s="72"/>
      <c r="Q301" s="72"/>
      <c r="R301" s="256" t="s">
        <v>28</v>
      </c>
      <c r="S301" s="72"/>
      <c r="T301" s="72"/>
      <c r="U301" s="72"/>
      <c r="V301" s="72"/>
      <c r="W301" s="72"/>
      <c r="X301" s="72"/>
      <c r="Y301" s="72"/>
      <c r="Z301" s="72"/>
      <c r="AA301" s="72"/>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3"/>
      <c r="BG301" s="33"/>
      <c r="BH301" s="33"/>
      <c r="BI301" s="33"/>
      <c r="BJ301" s="33"/>
      <c r="BK301" s="33"/>
      <c r="BL301" s="33"/>
      <c r="BM301" s="181" t="s">
        <v>660</v>
      </c>
      <c r="BN301" s="181" t="s">
        <v>660</v>
      </c>
      <c r="BO301" s="181" t="s">
        <v>660</v>
      </c>
      <c r="BP301" s="181" t="s">
        <v>660</v>
      </c>
      <c r="BQ301" s="320">
        <v>1</v>
      </c>
      <c r="BR301" s="320">
        <v>2</v>
      </c>
      <c r="BS301" s="320">
        <v>2</v>
      </c>
      <c r="BT301" s="320">
        <v>2</v>
      </c>
      <c r="BU301" s="320">
        <v>2</v>
      </c>
      <c r="BV301" s="320">
        <v>2</v>
      </c>
      <c r="BW301" s="320">
        <v>2</v>
      </c>
      <c r="BX301" s="320">
        <v>1</v>
      </c>
      <c r="BY301" s="320">
        <v>2</v>
      </c>
      <c r="BZ301" s="320">
        <v>2</v>
      </c>
      <c r="CA301" s="320">
        <v>2</v>
      </c>
      <c r="CB301" s="320">
        <v>2</v>
      </c>
      <c r="CC301" s="320">
        <v>2</v>
      </c>
      <c r="CD301" s="320">
        <v>2</v>
      </c>
      <c r="CE301" s="320">
        <v>1</v>
      </c>
      <c r="CF301" s="320">
        <v>2</v>
      </c>
      <c r="CG301" s="320">
        <v>2</v>
      </c>
      <c r="CH301" s="320">
        <v>2</v>
      </c>
      <c r="CI301" s="320">
        <v>2</v>
      </c>
      <c r="CJ301" s="320">
        <v>2</v>
      </c>
      <c r="CK301" s="320">
        <v>1</v>
      </c>
      <c r="CL301" s="348">
        <f>COUNTIF(BQ301:CK301,"2")</f>
        <v>17</v>
      </c>
      <c r="CM301" s="349">
        <f t="shared" ref="CM301" si="385">CL301/(CL301+CN301+CP301+CR301)</f>
        <v>0.80952380952380953</v>
      </c>
      <c r="CN301" s="348">
        <f>COUNTIF(BQ301:CK301,"1")</f>
        <v>4</v>
      </c>
      <c r="CO301" s="349">
        <f t="shared" ref="CO301" si="386">CN301/(CL301+CN301+CP301+CR301)</f>
        <v>0.19047619047619047</v>
      </c>
      <c r="CP301" s="348">
        <f>COUNTIF(BQ301:CK301,"0")</f>
        <v>0</v>
      </c>
      <c r="CQ301" s="349">
        <f t="shared" ref="CQ301" si="387">CP301/(CL301+CN301+CP301+CR301)</f>
        <v>0</v>
      </c>
      <c r="CR301" s="348">
        <f>COUNTIF(BQ301:CK301,"KĐG")</f>
        <v>0</v>
      </c>
      <c r="CS301" s="349">
        <f t="shared" ref="CS301" si="388">CR301/(CL301+CN301+CP301+CR301)</f>
        <v>0</v>
      </c>
      <c r="CT301" s="350">
        <f t="shared" ref="CT301" si="389">(((CL301*2)+(CN301*1)+(CP301*0)))/(CL301+CN301+CP301)</f>
        <v>1.8095238095238095</v>
      </c>
      <c r="CU301" s="351" t="str">
        <f t="shared" ref="CU301" si="390">IF(CS301&gt;=50%,"KĐG",IF(CT301&gt;=1.6,"ĐMT",IF(CT301&gt;=1,"CCG","CĐ")))</f>
        <v>ĐMT</v>
      </c>
      <c r="CV301" s="313"/>
      <c r="CW301" s="313"/>
      <c r="CX301" s="313"/>
      <c r="CY301" s="313"/>
      <c r="CZ301" s="313"/>
      <c r="DA301" s="313"/>
      <c r="DB301" s="424"/>
      <c r="DC301" s="424"/>
      <c r="DD301" s="424"/>
      <c r="DE301" s="313"/>
      <c r="DF301" s="313"/>
      <c r="DG301" s="313"/>
      <c r="DH301" s="313"/>
      <c r="DI301" s="313"/>
      <c r="DJ301" s="72"/>
      <c r="DK301" s="72"/>
      <c r="DL301" s="72">
        <f t="shared" si="377"/>
        <v>1</v>
      </c>
      <c r="DM301" s="261"/>
    </row>
    <row r="302" spans="1:117" s="231" customFormat="1" ht="193.5" customHeight="1">
      <c r="A302" s="461"/>
      <c r="B302" s="414">
        <v>93</v>
      </c>
      <c r="C302" s="169" t="s">
        <v>355</v>
      </c>
      <c r="D302" s="377" t="s">
        <v>2</v>
      </c>
      <c r="E302" s="169" t="s">
        <v>358</v>
      </c>
      <c r="F302" s="170" t="s">
        <v>2</v>
      </c>
      <c r="G302" s="377"/>
      <c r="H302" s="184" t="s">
        <v>359</v>
      </c>
      <c r="I302" s="188" t="s">
        <v>745</v>
      </c>
      <c r="J302" s="364"/>
      <c r="K302" s="364" t="s">
        <v>128</v>
      </c>
      <c r="L302" s="364" t="s">
        <v>114</v>
      </c>
      <c r="M302" s="126" t="s">
        <v>80</v>
      </c>
      <c r="N302" s="123" t="s">
        <v>171</v>
      </c>
      <c r="O302" s="461"/>
      <c r="P302" s="72"/>
      <c r="Q302" s="72"/>
      <c r="R302" s="72"/>
      <c r="S302" s="364" t="s">
        <v>28</v>
      </c>
      <c r="T302" s="72"/>
      <c r="U302" s="72"/>
      <c r="V302" s="72"/>
      <c r="W302" s="72"/>
      <c r="X302" s="72"/>
      <c r="Y302" s="72"/>
      <c r="Z302" s="72"/>
      <c r="AA302" s="72"/>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c r="BW302" s="72"/>
      <c r="BX302" s="72"/>
      <c r="BY302" s="72"/>
      <c r="BZ302" s="72"/>
      <c r="CA302" s="72"/>
      <c r="CB302" s="72"/>
      <c r="CC302" s="72"/>
      <c r="CD302" s="72"/>
      <c r="CE302" s="72"/>
      <c r="CF302" s="72"/>
      <c r="CG302" s="72"/>
      <c r="CH302" s="72"/>
      <c r="CI302" s="72"/>
      <c r="CJ302" s="72"/>
      <c r="CK302" s="72"/>
      <c r="CL302" s="72"/>
      <c r="CM302" s="72"/>
      <c r="CN302" s="72"/>
      <c r="CO302" s="72"/>
      <c r="CP302" s="72"/>
      <c r="CQ302" s="72"/>
      <c r="CR302" s="72"/>
      <c r="CS302" s="72"/>
      <c r="CT302" s="313"/>
      <c r="CU302" s="313"/>
      <c r="CV302" s="388" t="s">
        <v>660</v>
      </c>
      <c r="CW302" s="388" t="s">
        <v>660</v>
      </c>
      <c r="CX302" s="388" t="s">
        <v>660</v>
      </c>
      <c r="CY302" s="313"/>
      <c r="CZ302" s="313"/>
      <c r="DA302" s="313"/>
      <c r="DB302" s="424"/>
      <c r="DC302" s="424"/>
      <c r="DD302" s="424"/>
      <c r="DE302" s="313"/>
      <c r="DF302" s="313"/>
      <c r="DG302" s="313"/>
      <c r="DH302" s="313"/>
      <c r="DI302" s="313"/>
      <c r="DJ302" s="72"/>
      <c r="DK302" s="72"/>
      <c r="DL302" s="72">
        <f t="shared" si="377"/>
        <v>1</v>
      </c>
      <c r="DM302" s="353"/>
    </row>
    <row r="303" spans="1:117" s="71" customFormat="1" ht="192" hidden="1" customHeight="1">
      <c r="A303" s="461"/>
      <c r="B303" s="414">
        <v>93</v>
      </c>
      <c r="C303" s="29" t="s">
        <v>355</v>
      </c>
      <c r="D303" s="69" t="s">
        <v>2</v>
      </c>
      <c r="E303" s="29" t="s">
        <v>358</v>
      </c>
      <c r="F303" s="69" t="s">
        <v>2</v>
      </c>
      <c r="G303" s="69"/>
      <c r="H303" s="73" t="s">
        <v>359</v>
      </c>
      <c r="I303" s="11" t="s">
        <v>745</v>
      </c>
      <c r="J303" s="72"/>
      <c r="K303" s="125" t="s">
        <v>128</v>
      </c>
      <c r="L303" s="125" t="s">
        <v>114</v>
      </c>
      <c r="M303" s="126" t="s">
        <v>80</v>
      </c>
      <c r="N303" s="123" t="s">
        <v>171</v>
      </c>
      <c r="O303" s="461"/>
      <c r="P303" s="72"/>
      <c r="Q303" s="72"/>
      <c r="R303" s="72"/>
      <c r="S303" s="72"/>
      <c r="T303" s="72" t="s">
        <v>28</v>
      </c>
      <c r="U303" s="72"/>
      <c r="V303" s="72"/>
      <c r="W303" s="72"/>
      <c r="X303" s="72"/>
      <c r="Y303" s="72"/>
      <c r="Z303" s="72"/>
      <c r="AA303" s="72"/>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72"/>
      <c r="BX303" s="72"/>
      <c r="BY303" s="72"/>
      <c r="BZ303" s="72"/>
      <c r="CA303" s="72"/>
      <c r="CB303" s="72"/>
      <c r="CC303" s="72"/>
      <c r="CD303" s="72"/>
      <c r="CE303" s="72"/>
      <c r="CF303" s="72"/>
      <c r="CG303" s="72"/>
      <c r="CH303" s="72"/>
      <c r="CI303" s="72"/>
      <c r="CJ303" s="72"/>
      <c r="CK303" s="72"/>
      <c r="CL303" s="72"/>
      <c r="CM303" s="72"/>
      <c r="CN303" s="72"/>
      <c r="CO303" s="72"/>
      <c r="CP303" s="72"/>
      <c r="CQ303" s="72"/>
      <c r="CR303" s="72"/>
      <c r="CS303" s="72"/>
      <c r="CT303" s="313"/>
      <c r="CU303" s="313"/>
      <c r="CV303" s="313"/>
      <c r="CW303" s="313"/>
      <c r="CX303" s="313"/>
      <c r="CY303" s="313"/>
      <c r="CZ303" s="313"/>
      <c r="DA303" s="313"/>
      <c r="DB303" s="424"/>
      <c r="DC303" s="424"/>
      <c r="DD303" s="424"/>
      <c r="DE303" s="313"/>
      <c r="DF303" s="313"/>
      <c r="DG303" s="313"/>
      <c r="DH303" s="313"/>
      <c r="DI303" s="313"/>
      <c r="DJ303" s="72"/>
      <c r="DK303" s="72"/>
      <c r="DL303" s="72">
        <f t="shared" si="377"/>
        <v>1</v>
      </c>
      <c r="DM303" s="70"/>
    </row>
    <row r="304" spans="1:117" s="71" customFormat="1" ht="192" hidden="1" customHeight="1">
      <c r="A304" s="461"/>
      <c r="B304" s="414">
        <v>93</v>
      </c>
      <c r="C304" s="29" t="s">
        <v>355</v>
      </c>
      <c r="D304" s="69" t="s">
        <v>2</v>
      </c>
      <c r="E304" s="29" t="s">
        <v>358</v>
      </c>
      <c r="F304" s="69" t="s">
        <v>2</v>
      </c>
      <c r="G304" s="69"/>
      <c r="H304" s="73" t="s">
        <v>359</v>
      </c>
      <c r="I304" s="11" t="s">
        <v>745</v>
      </c>
      <c r="J304" s="72"/>
      <c r="K304" s="125" t="s">
        <v>128</v>
      </c>
      <c r="L304" s="125" t="s">
        <v>114</v>
      </c>
      <c r="M304" s="126" t="s">
        <v>80</v>
      </c>
      <c r="N304" s="123" t="s">
        <v>171</v>
      </c>
      <c r="O304" s="461"/>
      <c r="P304" s="72"/>
      <c r="Q304" s="72"/>
      <c r="R304" s="72"/>
      <c r="S304" s="72"/>
      <c r="T304" s="72"/>
      <c r="U304" s="72" t="s">
        <v>28</v>
      </c>
      <c r="V304" s="72"/>
      <c r="W304" s="72"/>
      <c r="X304" s="72"/>
      <c r="Y304" s="72"/>
      <c r="Z304" s="72"/>
      <c r="AA304" s="72"/>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c r="BW304" s="72"/>
      <c r="BX304" s="72"/>
      <c r="BY304" s="72"/>
      <c r="BZ304" s="72"/>
      <c r="CA304" s="72"/>
      <c r="CB304" s="72"/>
      <c r="CC304" s="72"/>
      <c r="CD304" s="72"/>
      <c r="CE304" s="72"/>
      <c r="CF304" s="72"/>
      <c r="CG304" s="72"/>
      <c r="CH304" s="72"/>
      <c r="CI304" s="72"/>
      <c r="CJ304" s="72"/>
      <c r="CK304" s="72"/>
      <c r="CL304" s="72"/>
      <c r="CM304" s="72"/>
      <c r="CN304" s="72"/>
      <c r="CO304" s="72"/>
      <c r="CP304" s="72"/>
      <c r="CQ304" s="72"/>
      <c r="CR304" s="72"/>
      <c r="CS304" s="72"/>
      <c r="CT304" s="313"/>
      <c r="CU304" s="313"/>
      <c r="CV304" s="313"/>
      <c r="CW304" s="313"/>
      <c r="CX304" s="313"/>
      <c r="CY304" s="313"/>
      <c r="CZ304" s="313"/>
      <c r="DA304" s="313"/>
      <c r="DB304" s="424"/>
      <c r="DC304" s="424"/>
      <c r="DD304" s="424"/>
      <c r="DE304" s="313"/>
      <c r="DF304" s="313"/>
      <c r="DG304" s="313"/>
      <c r="DH304" s="313"/>
      <c r="DI304" s="313"/>
      <c r="DJ304" s="72"/>
      <c r="DK304" s="72"/>
      <c r="DL304" s="72">
        <f t="shared" si="377"/>
        <v>1</v>
      </c>
      <c r="DM304" s="70"/>
    </row>
    <row r="305" spans="1:126" s="71" customFormat="1" ht="192" hidden="1" customHeight="1">
      <c r="A305" s="461"/>
      <c r="B305" s="414">
        <v>93</v>
      </c>
      <c r="C305" s="29" t="s">
        <v>355</v>
      </c>
      <c r="D305" s="69" t="s">
        <v>2</v>
      </c>
      <c r="E305" s="29" t="s">
        <v>358</v>
      </c>
      <c r="F305" s="69" t="s">
        <v>2</v>
      </c>
      <c r="G305" s="69"/>
      <c r="H305" s="73" t="s">
        <v>359</v>
      </c>
      <c r="I305" s="11" t="s">
        <v>745</v>
      </c>
      <c r="J305" s="72"/>
      <c r="K305" s="125" t="s">
        <v>128</v>
      </c>
      <c r="L305" s="125" t="s">
        <v>114</v>
      </c>
      <c r="M305" s="126" t="s">
        <v>80</v>
      </c>
      <c r="N305" s="123" t="s">
        <v>171</v>
      </c>
      <c r="O305" s="461"/>
      <c r="P305" s="72"/>
      <c r="Q305" s="72"/>
      <c r="R305" s="72"/>
      <c r="S305" s="72"/>
      <c r="T305" s="72"/>
      <c r="U305" s="72"/>
      <c r="V305" s="72" t="s">
        <v>28</v>
      </c>
      <c r="W305" s="72"/>
      <c r="X305" s="72"/>
      <c r="Y305" s="72"/>
      <c r="Z305" s="72"/>
      <c r="AA305" s="72"/>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c r="BW305" s="72"/>
      <c r="BX305" s="72"/>
      <c r="BY305" s="72"/>
      <c r="BZ305" s="72"/>
      <c r="CA305" s="72"/>
      <c r="CB305" s="72"/>
      <c r="CC305" s="72"/>
      <c r="CD305" s="72"/>
      <c r="CE305" s="72"/>
      <c r="CF305" s="72"/>
      <c r="CG305" s="72"/>
      <c r="CH305" s="72"/>
      <c r="CI305" s="72"/>
      <c r="CJ305" s="72"/>
      <c r="CK305" s="72"/>
      <c r="CL305" s="72"/>
      <c r="CM305" s="72"/>
      <c r="CN305" s="72"/>
      <c r="CO305" s="72"/>
      <c r="CP305" s="72"/>
      <c r="CQ305" s="72"/>
      <c r="CR305" s="72"/>
      <c r="CS305" s="72"/>
      <c r="CT305" s="313"/>
      <c r="CU305" s="313"/>
      <c r="CV305" s="313"/>
      <c r="CW305" s="313"/>
      <c r="CX305" s="313"/>
      <c r="CY305" s="313"/>
      <c r="CZ305" s="313"/>
      <c r="DA305" s="313"/>
      <c r="DB305" s="424"/>
      <c r="DC305" s="424"/>
      <c r="DD305" s="424"/>
      <c r="DE305" s="313"/>
      <c r="DF305" s="313"/>
      <c r="DG305" s="313"/>
      <c r="DH305" s="313"/>
      <c r="DI305" s="313"/>
      <c r="DJ305" s="72"/>
      <c r="DK305" s="72"/>
      <c r="DL305" s="72">
        <f t="shared" si="377"/>
        <v>1</v>
      </c>
      <c r="DM305" s="70"/>
    </row>
    <row r="306" spans="1:126" s="71" customFormat="1" ht="192" hidden="1" customHeight="1">
      <c r="A306" s="461"/>
      <c r="B306" s="414">
        <v>93</v>
      </c>
      <c r="C306" s="29" t="s">
        <v>355</v>
      </c>
      <c r="D306" s="69" t="s">
        <v>2</v>
      </c>
      <c r="E306" s="29" t="s">
        <v>358</v>
      </c>
      <c r="F306" s="69" t="s">
        <v>2</v>
      </c>
      <c r="G306" s="69"/>
      <c r="H306" s="73" t="s">
        <v>359</v>
      </c>
      <c r="I306" s="11" t="s">
        <v>745</v>
      </c>
      <c r="J306" s="72"/>
      <c r="K306" s="125" t="s">
        <v>128</v>
      </c>
      <c r="L306" s="125" t="s">
        <v>114</v>
      </c>
      <c r="M306" s="126" t="s">
        <v>80</v>
      </c>
      <c r="N306" s="123" t="s">
        <v>171</v>
      </c>
      <c r="O306" s="461"/>
      <c r="P306" s="72"/>
      <c r="Q306" s="72"/>
      <c r="R306" s="72"/>
      <c r="S306" s="72"/>
      <c r="T306" s="72"/>
      <c r="U306" s="72"/>
      <c r="V306" s="72"/>
      <c r="W306" s="72" t="s">
        <v>28</v>
      </c>
      <c r="X306" s="72"/>
      <c r="Y306" s="72"/>
      <c r="Z306" s="72"/>
      <c r="AA306" s="72"/>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72"/>
      <c r="BX306" s="72"/>
      <c r="BY306" s="72"/>
      <c r="BZ306" s="72"/>
      <c r="CA306" s="72"/>
      <c r="CB306" s="72"/>
      <c r="CC306" s="72"/>
      <c r="CD306" s="72"/>
      <c r="CE306" s="72"/>
      <c r="CF306" s="72"/>
      <c r="CG306" s="72"/>
      <c r="CH306" s="72"/>
      <c r="CI306" s="72"/>
      <c r="CJ306" s="72"/>
      <c r="CK306" s="72"/>
      <c r="CL306" s="72"/>
      <c r="CM306" s="72"/>
      <c r="CN306" s="72"/>
      <c r="CO306" s="72"/>
      <c r="CP306" s="72"/>
      <c r="CQ306" s="72"/>
      <c r="CR306" s="72"/>
      <c r="CS306" s="72"/>
      <c r="CT306" s="313"/>
      <c r="CU306" s="313"/>
      <c r="CV306" s="313"/>
      <c r="CW306" s="313"/>
      <c r="CX306" s="313"/>
      <c r="CY306" s="313"/>
      <c r="CZ306" s="313"/>
      <c r="DA306" s="313"/>
      <c r="DB306" s="424"/>
      <c r="DC306" s="424"/>
      <c r="DD306" s="424"/>
      <c r="DE306" s="313"/>
      <c r="DF306" s="313"/>
      <c r="DG306" s="313"/>
      <c r="DH306" s="313"/>
      <c r="DI306" s="313"/>
      <c r="DJ306" s="72"/>
      <c r="DK306" s="72"/>
      <c r="DL306" s="72">
        <f t="shared" si="377"/>
        <v>1</v>
      </c>
      <c r="DM306" s="70"/>
    </row>
    <row r="307" spans="1:126" s="71" customFormat="1" ht="192" hidden="1" customHeight="1">
      <c r="A307" s="461"/>
      <c r="B307" s="414">
        <v>93</v>
      </c>
      <c r="C307" s="29" t="s">
        <v>355</v>
      </c>
      <c r="D307" s="69" t="s">
        <v>2</v>
      </c>
      <c r="E307" s="29" t="s">
        <v>358</v>
      </c>
      <c r="F307" s="69" t="s">
        <v>2</v>
      </c>
      <c r="G307" s="69"/>
      <c r="H307" s="73" t="s">
        <v>359</v>
      </c>
      <c r="I307" s="11" t="s">
        <v>745</v>
      </c>
      <c r="J307" s="72"/>
      <c r="K307" s="125" t="s">
        <v>128</v>
      </c>
      <c r="L307" s="125" t="s">
        <v>114</v>
      </c>
      <c r="M307" s="126" t="s">
        <v>80</v>
      </c>
      <c r="N307" s="123" t="s">
        <v>171</v>
      </c>
      <c r="O307" s="461"/>
      <c r="P307" s="72"/>
      <c r="Q307" s="72"/>
      <c r="R307" s="72"/>
      <c r="S307" s="72"/>
      <c r="T307" s="72"/>
      <c r="U307" s="72"/>
      <c r="V307" s="72"/>
      <c r="W307" s="72"/>
      <c r="X307" s="72" t="s">
        <v>28</v>
      </c>
      <c r="Y307" s="72"/>
      <c r="Z307" s="72"/>
      <c r="AA307" s="72"/>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72"/>
      <c r="BX307" s="72"/>
      <c r="BY307" s="72"/>
      <c r="BZ307" s="72"/>
      <c r="CA307" s="72"/>
      <c r="CB307" s="72"/>
      <c r="CC307" s="72"/>
      <c r="CD307" s="72"/>
      <c r="CE307" s="72"/>
      <c r="CF307" s="72"/>
      <c r="CG307" s="72"/>
      <c r="CH307" s="72"/>
      <c r="CI307" s="72"/>
      <c r="CJ307" s="72"/>
      <c r="CK307" s="72"/>
      <c r="CL307" s="72"/>
      <c r="CM307" s="72"/>
      <c r="CN307" s="72"/>
      <c r="CO307" s="72"/>
      <c r="CP307" s="72"/>
      <c r="CQ307" s="72"/>
      <c r="CR307" s="72"/>
      <c r="CS307" s="72"/>
      <c r="CT307" s="313"/>
      <c r="CU307" s="313"/>
      <c r="CV307" s="313"/>
      <c r="CW307" s="313"/>
      <c r="CX307" s="313"/>
      <c r="CY307" s="313"/>
      <c r="CZ307" s="313"/>
      <c r="DA307" s="313"/>
      <c r="DB307" s="424"/>
      <c r="DC307" s="424"/>
      <c r="DD307" s="424"/>
      <c r="DE307" s="313"/>
      <c r="DF307" s="313"/>
      <c r="DG307" s="313"/>
      <c r="DH307" s="313"/>
      <c r="DI307" s="313"/>
      <c r="DJ307" s="72"/>
      <c r="DK307" s="72"/>
      <c r="DL307" s="72">
        <f t="shared" si="377"/>
        <v>1</v>
      </c>
      <c r="DM307" s="70"/>
    </row>
    <row r="308" spans="1:126" s="71" customFormat="1" ht="192" hidden="1" customHeight="1">
      <c r="A308" s="461"/>
      <c r="B308" s="414">
        <v>93</v>
      </c>
      <c r="C308" s="29" t="s">
        <v>355</v>
      </c>
      <c r="D308" s="69" t="s">
        <v>2</v>
      </c>
      <c r="E308" s="29" t="s">
        <v>358</v>
      </c>
      <c r="F308" s="69" t="s">
        <v>2</v>
      </c>
      <c r="G308" s="69"/>
      <c r="H308" s="73" t="s">
        <v>359</v>
      </c>
      <c r="I308" s="11" t="s">
        <v>745</v>
      </c>
      <c r="J308" s="72"/>
      <c r="K308" s="125" t="s">
        <v>128</v>
      </c>
      <c r="L308" s="125" t="s">
        <v>114</v>
      </c>
      <c r="M308" s="126" t="s">
        <v>80</v>
      </c>
      <c r="N308" s="123" t="s">
        <v>171</v>
      </c>
      <c r="O308" s="461"/>
      <c r="P308" s="72"/>
      <c r="Q308" s="72"/>
      <c r="R308" s="72"/>
      <c r="S308" s="72"/>
      <c r="T308" s="72"/>
      <c r="U308" s="72"/>
      <c r="V308" s="72"/>
      <c r="W308" s="72"/>
      <c r="X308" s="72"/>
      <c r="Y308" s="72" t="s">
        <v>28</v>
      </c>
      <c r="Z308" s="72"/>
      <c r="AA308" s="72"/>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33"/>
      <c r="BF308" s="33"/>
      <c r="BG308" s="33"/>
      <c r="BH308" s="33"/>
      <c r="BI308" s="33"/>
      <c r="BJ308" s="33"/>
      <c r="BK308" s="33"/>
      <c r="BL308" s="33"/>
      <c r="BM308" s="33"/>
      <c r="BN308" s="33"/>
      <c r="BO308" s="33"/>
      <c r="BP308" s="33"/>
      <c r="BQ308" s="33"/>
      <c r="BR308" s="33"/>
      <c r="BS308" s="33"/>
      <c r="BT308" s="33"/>
      <c r="BU308" s="33"/>
      <c r="BV308" s="33"/>
      <c r="BW308" s="72"/>
      <c r="BX308" s="72"/>
      <c r="BY308" s="72"/>
      <c r="BZ308" s="72"/>
      <c r="CA308" s="72"/>
      <c r="CB308" s="72"/>
      <c r="CC308" s="72"/>
      <c r="CD308" s="72"/>
      <c r="CE308" s="72"/>
      <c r="CF308" s="72"/>
      <c r="CG308" s="72"/>
      <c r="CH308" s="72"/>
      <c r="CI308" s="72"/>
      <c r="CJ308" s="72"/>
      <c r="CK308" s="72"/>
      <c r="CL308" s="72"/>
      <c r="CM308" s="72"/>
      <c r="CN308" s="72"/>
      <c r="CO308" s="72"/>
      <c r="CP308" s="72"/>
      <c r="CQ308" s="72"/>
      <c r="CR308" s="72"/>
      <c r="CS308" s="72"/>
      <c r="CT308" s="313"/>
      <c r="CU308" s="313"/>
      <c r="CV308" s="313"/>
      <c r="CW308" s="313"/>
      <c r="CX308" s="313"/>
      <c r="CY308" s="313"/>
      <c r="CZ308" s="313"/>
      <c r="DA308" s="313"/>
      <c r="DB308" s="424"/>
      <c r="DC308" s="424"/>
      <c r="DD308" s="424"/>
      <c r="DE308" s="313"/>
      <c r="DF308" s="313"/>
      <c r="DG308" s="313"/>
      <c r="DH308" s="313"/>
      <c r="DI308" s="313"/>
      <c r="DJ308" s="72"/>
      <c r="DK308" s="72"/>
      <c r="DL308" s="72">
        <f t="shared" si="377"/>
        <v>1</v>
      </c>
      <c r="DM308" s="70"/>
    </row>
    <row r="309" spans="1:126" s="71" customFormat="1" ht="192" hidden="1" customHeight="1">
      <c r="A309" s="461"/>
      <c r="B309" s="414">
        <v>93</v>
      </c>
      <c r="C309" s="29" t="s">
        <v>355</v>
      </c>
      <c r="D309" s="69" t="s">
        <v>2</v>
      </c>
      <c r="E309" s="29" t="s">
        <v>358</v>
      </c>
      <c r="F309" s="69" t="s">
        <v>2</v>
      </c>
      <c r="G309" s="69"/>
      <c r="H309" s="73" t="s">
        <v>359</v>
      </c>
      <c r="I309" s="11" t="s">
        <v>745</v>
      </c>
      <c r="J309" s="72"/>
      <c r="K309" s="125" t="s">
        <v>128</v>
      </c>
      <c r="L309" s="125" t="s">
        <v>114</v>
      </c>
      <c r="M309" s="126" t="s">
        <v>80</v>
      </c>
      <c r="N309" s="123" t="s">
        <v>171</v>
      </c>
      <c r="O309" s="461"/>
      <c r="P309" s="72"/>
      <c r="Q309" s="72"/>
      <c r="R309" s="72"/>
      <c r="S309" s="72"/>
      <c r="T309" s="72"/>
      <c r="U309" s="72"/>
      <c r="V309" s="72"/>
      <c r="W309" s="72"/>
      <c r="X309" s="72"/>
      <c r="Y309" s="72"/>
      <c r="Z309" s="72" t="s">
        <v>28</v>
      </c>
      <c r="AA309" s="72"/>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c r="BW309" s="72"/>
      <c r="BX309" s="72"/>
      <c r="BY309" s="72"/>
      <c r="BZ309" s="72"/>
      <c r="CA309" s="72"/>
      <c r="CB309" s="72"/>
      <c r="CC309" s="72"/>
      <c r="CD309" s="72"/>
      <c r="CE309" s="72"/>
      <c r="CF309" s="72"/>
      <c r="CG309" s="72"/>
      <c r="CH309" s="72"/>
      <c r="CI309" s="72"/>
      <c r="CJ309" s="72"/>
      <c r="CK309" s="72"/>
      <c r="CL309" s="72"/>
      <c r="CM309" s="72"/>
      <c r="CN309" s="72"/>
      <c r="CO309" s="72"/>
      <c r="CP309" s="72"/>
      <c r="CQ309" s="72"/>
      <c r="CR309" s="72"/>
      <c r="CS309" s="72"/>
      <c r="CT309" s="313"/>
      <c r="CU309" s="313"/>
      <c r="CV309" s="313"/>
      <c r="CW309" s="313"/>
      <c r="CX309" s="313"/>
      <c r="CY309" s="313"/>
      <c r="CZ309" s="313"/>
      <c r="DA309" s="313"/>
      <c r="DB309" s="424"/>
      <c r="DC309" s="424"/>
      <c r="DD309" s="424"/>
      <c r="DE309" s="313"/>
      <c r="DF309" s="313"/>
      <c r="DG309" s="313"/>
      <c r="DH309" s="313"/>
      <c r="DI309" s="313"/>
      <c r="DJ309" s="72"/>
      <c r="DK309" s="72"/>
      <c r="DL309" s="72">
        <f t="shared" si="377"/>
        <v>1</v>
      </c>
      <c r="DM309" s="70"/>
    </row>
    <row r="310" spans="1:126" s="71" customFormat="1" ht="188.25" hidden="1" customHeight="1">
      <c r="A310" s="462"/>
      <c r="B310" s="414">
        <v>93</v>
      </c>
      <c r="C310" s="29" t="s">
        <v>355</v>
      </c>
      <c r="D310" s="69" t="s">
        <v>2</v>
      </c>
      <c r="E310" s="29" t="s">
        <v>358</v>
      </c>
      <c r="F310" s="69" t="s">
        <v>2</v>
      </c>
      <c r="G310" s="69"/>
      <c r="H310" s="73" t="s">
        <v>359</v>
      </c>
      <c r="I310" s="11" t="s">
        <v>745</v>
      </c>
      <c r="J310" s="72"/>
      <c r="K310" s="125" t="s">
        <v>128</v>
      </c>
      <c r="L310" s="125" t="s">
        <v>114</v>
      </c>
      <c r="M310" s="126" t="s">
        <v>80</v>
      </c>
      <c r="N310" s="123" t="s">
        <v>171</v>
      </c>
      <c r="O310" s="462"/>
      <c r="P310" s="72"/>
      <c r="Q310" s="72"/>
      <c r="R310" s="72"/>
      <c r="S310" s="72"/>
      <c r="T310" s="72"/>
      <c r="U310" s="72"/>
      <c r="V310" s="72"/>
      <c r="W310" s="72"/>
      <c r="X310" s="72"/>
      <c r="Y310" s="72"/>
      <c r="Z310" s="72"/>
      <c r="AA310" s="72" t="s">
        <v>28</v>
      </c>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c r="BW310" s="72"/>
      <c r="BX310" s="72"/>
      <c r="BY310" s="72"/>
      <c r="BZ310" s="72"/>
      <c r="CA310" s="72"/>
      <c r="CB310" s="72"/>
      <c r="CC310" s="72"/>
      <c r="CD310" s="72"/>
      <c r="CE310" s="72"/>
      <c r="CF310" s="72"/>
      <c r="CG310" s="72"/>
      <c r="CH310" s="72"/>
      <c r="CI310" s="72"/>
      <c r="CJ310" s="72"/>
      <c r="CK310" s="72"/>
      <c r="CL310" s="72"/>
      <c r="CM310" s="72"/>
      <c r="CN310" s="72"/>
      <c r="CO310" s="72"/>
      <c r="CP310" s="72"/>
      <c r="CQ310" s="72"/>
      <c r="CR310" s="72"/>
      <c r="CS310" s="72"/>
      <c r="CT310" s="313"/>
      <c r="CU310" s="313"/>
      <c r="CV310" s="313"/>
      <c r="CW310" s="313"/>
      <c r="CX310" s="313"/>
      <c r="CY310" s="313"/>
      <c r="CZ310" s="313"/>
      <c r="DA310" s="313"/>
      <c r="DB310" s="424"/>
      <c r="DC310" s="424"/>
      <c r="DD310" s="424"/>
      <c r="DE310" s="313"/>
      <c r="DF310" s="313"/>
      <c r="DG310" s="313"/>
      <c r="DH310" s="313"/>
      <c r="DI310" s="313"/>
      <c r="DJ310" s="72"/>
      <c r="DK310" s="72"/>
      <c r="DL310" s="72">
        <f t="shared" si="377"/>
        <v>1</v>
      </c>
      <c r="DM310" s="70"/>
    </row>
    <row r="311" spans="1:126" ht="21" customHeight="1">
      <c r="A311" s="132"/>
      <c r="B311" s="167"/>
      <c r="C311" s="479" t="s">
        <v>11</v>
      </c>
      <c r="D311" s="479"/>
      <c r="E311" s="479"/>
      <c r="F311" s="170"/>
      <c r="G311" s="172">
        <f>COUNTIF(G312:G312,"x")</f>
        <v>0</v>
      </c>
      <c r="H311" s="368"/>
      <c r="I311" s="188"/>
      <c r="J311" s="364"/>
      <c r="K311" s="364"/>
      <c r="L311" s="364"/>
      <c r="M311" s="8" t="s">
        <v>82</v>
      </c>
      <c r="N311" s="8" t="s">
        <v>82</v>
      </c>
      <c r="O311" s="9">
        <f>COUNTIF(O312:O312,"x")</f>
        <v>1</v>
      </c>
      <c r="P311" s="9">
        <f>SUM(P312:P312)</f>
        <v>1</v>
      </c>
      <c r="Q311" s="172" t="s">
        <v>142</v>
      </c>
      <c r="R311" s="172" t="s">
        <v>142</v>
      </c>
      <c r="S311" s="172" t="s">
        <v>142</v>
      </c>
      <c r="T311" s="9" t="s">
        <v>142</v>
      </c>
      <c r="U311" s="9" t="s">
        <v>142</v>
      </c>
      <c r="V311" s="9" t="s">
        <v>142</v>
      </c>
      <c r="W311" s="9" t="s">
        <v>142</v>
      </c>
      <c r="X311" s="9" t="s">
        <v>142</v>
      </c>
      <c r="Y311" s="9"/>
      <c r="Z311" s="9"/>
      <c r="AA311" s="9" t="s">
        <v>142</v>
      </c>
      <c r="AB311" s="181"/>
      <c r="AC311" s="181"/>
      <c r="AD311" s="181"/>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181"/>
      <c r="BN311" s="181"/>
      <c r="BO311" s="181"/>
      <c r="BP311" s="181"/>
      <c r="BQ311" s="33"/>
      <c r="BR311" s="33"/>
      <c r="BS311" s="33"/>
      <c r="BT311" s="33"/>
      <c r="BU311" s="33"/>
      <c r="BV311" s="33"/>
      <c r="BW311" s="9"/>
      <c r="BX311" s="9"/>
      <c r="BY311" s="9"/>
      <c r="BZ311" s="9"/>
      <c r="CA311" s="9"/>
      <c r="CB311" s="9"/>
      <c r="CC311" s="9"/>
      <c r="CD311" s="9"/>
      <c r="CE311" s="9"/>
      <c r="CF311" s="9"/>
      <c r="CG311" s="9"/>
      <c r="CH311" s="9"/>
      <c r="CI311" s="9"/>
      <c r="CJ311" s="9"/>
      <c r="CK311" s="9"/>
      <c r="CL311" s="9"/>
      <c r="CM311" s="9"/>
      <c r="CN311" s="9"/>
      <c r="CO311" s="9"/>
      <c r="CP311" s="9"/>
      <c r="CQ311" s="9"/>
      <c r="CR311" s="9"/>
      <c r="CS311" s="9"/>
      <c r="CT311" s="9"/>
      <c r="CU311" s="9"/>
      <c r="CV311" s="391"/>
      <c r="CW311" s="391"/>
      <c r="CX311" s="391"/>
      <c r="CY311" s="9"/>
      <c r="CZ311" s="9"/>
      <c r="DA311" s="9"/>
      <c r="DB311" s="9"/>
      <c r="DC311" s="9"/>
      <c r="DD311" s="9"/>
      <c r="DE311" s="9"/>
      <c r="DF311" s="9"/>
      <c r="DG311" s="9"/>
      <c r="DH311" s="9"/>
      <c r="DI311" s="9"/>
      <c r="DJ311" s="9"/>
      <c r="DK311" s="9"/>
      <c r="DL311" s="6"/>
      <c r="DM311" s="173"/>
    </row>
    <row r="312" spans="1:126" s="231" customFormat="1" ht="94.5" customHeight="1">
      <c r="A312" s="460">
        <v>280</v>
      </c>
      <c r="B312" s="414">
        <v>94</v>
      </c>
      <c r="C312" s="169" t="s">
        <v>360</v>
      </c>
      <c r="D312" s="377" t="s">
        <v>2</v>
      </c>
      <c r="E312" s="169" t="s">
        <v>361</v>
      </c>
      <c r="F312" s="170" t="s">
        <v>2</v>
      </c>
      <c r="G312" s="377"/>
      <c r="H312" s="184" t="s">
        <v>361</v>
      </c>
      <c r="I312" s="169" t="s">
        <v>1114</v>
      </c>
      <c r="J312" s="463" t="s">
        <v>618</v>
      </c>
      <c r="K312" s="364" t="s">
        <v>128</v>
      </c>
      <c r="L312" s="364" t="s">
        <v>206</v>
      </c>
      <c r="M312" s="5" t="s">
        <v>80</v>
      </c>
      <c r="N312" s="4" t="s">
        <v>171</v>
      </c>
      <c r="O312" s="460" t="s">
        <v>28</v>
      </c>
      <c r="P312" s="458">
        <v>1</v>
      </c>
      <c r="Q312" s="6"/>
      <c r="R312" s="6"/>
      <c r="S312" s="364" t="s">
        <v>28</v>
      </c>
      <c r="T312" s="6"/>
      <c r="U312" s="6"/>
      <c r="V312" s="6"/>
      <c r="W312" s="6"/>
      <c r="X312" s="6"/>
      <c r="Y312" s="60"/>
      <c r="Z312" s="60"/>
      <c r="AA312" s="6"/>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33"/>
      <c r="BF312" s="33"/>
      <c r="BG312" s="33"/>
      <c r="BH312" s="33"/>
      <c r="BI312" s="33"/>
      <c r="BJ312" s="33"/>
      <c r="BK312" s="33"/>
      <c r="BL312" s="33"/>
      <c r="BM312" s="33"/>
      <c r="BN312" s="33"/>
      <c r="BO312" s="33"/>
      <c r="BP312" s="33"/>
      <c r="BQ312" s="33"/>
      <c r="BR312" s="33"/>
      <c r="BS312" s="33"/>
      <c r="BT312" s="33"/>
      <c r="BU312" s="33"/>
      <c r="BV312" s="33"/>
      <c r="BW312" s="6"/>
      <c r="BX312" s="6"/>
      <c r="BY312" s="6"/>
      <c r="BZ312" s="6"/>
      <c r="CA312" s="6"/>
      <c r="CB312" s="6"/>
      <c r="CC312" s="6"/>
      <c r="CD312" s="6"/>
      <c r="CE312" s="6"/>
      <c r="CF312" s="6"/>
      <c r="CG312" s="6"/>
      <c r="CH312" s="6"/>
      <c r="CI312" s="6"/>
      <c r="CJ312" s="6"/>
      <c r="CK312" s="6"/>
      <c r="CL312" s="6"/>
      <c r="CM312" s="6"/>
      <c r="CN312" s="6"/>
      <c r="CO312" s="6"/>
      <c r="CP312" s="6"/>
      <c r="CQ312" s="6"/>
      <c r="CR312" s="6"/>
      <c r="CS312" s="6"/>
      <c r="CT312" s="313"/>
      <c r="CU312" s="313"/>
      <c r="CV312" s="388" t="s">
        <v>689</v>
      </c>
      <c r="CW312" s="388" t="s">
        <v>689</v>
      </c>
      <c r="CX312" s="388" t="s">
        <v>689</v>
      </c>
      <c r="CY312" s="313"/>
      <c r="CZ312" s="313"/>
      <c r="DA312" s="313"/>
      <c r="DB312" s="424"/>
      <c r="DC312" s="424"/>
      <c r="DD312" s="424"/>
      <c r="DE312" s="313"/>
      <c r="DF312" s="313"/>
      <c r="DG312" s="313"/>
      <c r="DH312" s="313"/>
      <c r="DI312" s="313"/>
      <c r="DJ312" s="6"/>
      <c r="DK312" s="6"/>
      <c r="DL312" s="6">
        <f>COUNTIF(Q312:AA312,"x")</f>
        <v>1</v>
      </c>
      <c r="DM312" s="353"/>
    </row>
    <row r="313" spans="1:126" s="71" customFormat="1" ht="93" hidden="1" customHeight="1">
      <c r="A313" s="461"/>
      <c r="B313" s="414">
        <v>94</v>
      </c>
      <c r="C313" s="29" t="s">
        <v>360</v>
      </c>
      <c r="D313" s="69" t="s">
        <v>2</v>
      </c>
      <c r="E313" s="29" t="s">
        <v>361</v>
      </c>
      <c r="F313" s="69" t="s">
        <v>2</v>
      </c>
      <c r="G313" s="69"/>
      <c r="H313" s="73" t="s">
        <v>361</v>
      </c>
      <c r="I313" s="29" t="s">
        <v>1114</v>
      </c>
      <c r="J313" s="465"/>
      <c r="K313" s="125" t="s">
        <v>128</v>
      </c>
      <c r="L313" s="125" t="s">
        <v>206</v>
      </c>
      <c r="M313" s="126" t="s">
        <v>80</v>
      </c>
      <c r="N313" s="123" t="s">
        <v>171</v>
      </c>
      <c r="O313" s="461"/>
      <c r="P313" s="465"/>
      <c r="Q313" s="72"/>
      <c r="R313" s="72"/>
      <c r="S313" s="72"/>
      <c r="T313" s="72"/>
      <c r="U313" s="72" t="s">
        <v>28</v>
      </c>
      <c r="V313" s="72"/>
      <c r="W313" s="72"/>
      <c r="X313" s="72"/>
      <c r="Y313" s="72"/>
      <c r="Z313" s="72"/>
      <c r="AA313" s="72"/>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33"/>
      <c r="BF313" s="33"/>
      <c r="BG313" s="33"/>
      <c r="BH313" s="33"/>
      <c r="BI313" s="33"/>
      <c r="BJ313" s="33"/>
      <c r="BK313" s="33"/>
      <c r="BL313" s="33"/>
      <c r="BM313" s="33"/>
      <c r="BN313" s="33"/>
      <c r="BO313" s="33"/>
      <c r="BP313" s="33"/>
      <c r="BQ313" s="33"/>
      <c r="BR313" s="33"/>
      <c r="BS313" s="33"/>
      <c r="BT313" s="33"/>
      <c r="BU313" s="33"/>
      <c r="BV313" s="33"/>
      <c r="BW313" s="72"/>
      <c r="BX313" s="72"/>
      <c r="BY313" s="72"/>
      <c r="BZ313" s="72"/>
      <c r="CA313" s="72"/>
      <c r="CB313" s="72"/>
      <c r="CC313" s="72"/>
      <c r="CD313" s="72"/>
      <c r="CE313" s="72"/>
      <c r="CF313" s="72"/>
      <c r="CG313" s="72"/>
      <c r="CH313" s="72"/>
      <c r="CI313" s="72"/>
      <c r="CJ313" s="72"/>
      <c r="CK313" s="72"/>
      <c r="CL313" s="72"/>
      <c r="CM313" s="72"/>
      <c r="CN313" s="72"/>
      <c r="CO313" s="72"/>
      <c r="CP313" s="72"/>
      <c r="CQ313" s="72"/>
      <c r="CR313" s="72"/>
      <c r="CS313" s="72"/>
      <c r="CT313" s="313"/>
      <c r="CU313" s="313"/>
      <c r="CV313" s="313"/>
      <c r="CW313" s="313"/>
      <c r="CX313" s="313"/>
      <c r="CY313" s="313"/>
      <c r="CZ313" s="313"/>
      <c r="DA313" s="313"/>
      <c r="DB313" s="424"/>
      <c r="DC313" s="424"/>
      <c r="DD313" s="424"/>
      <c r="DE313" s="313"/>
      <c r="DF313" s="313"/>
      <c r="DG313" s="313"/>
      <c r="DH313" s="313"/>
      <c r="DI313" s="313"/>
      <c r="DJ313" s="72"/>
      <c r="DK313" s="72"/>
      <c r="DL313" s="72">
        <f>COUNTIF(Q313:AA313,"x")</f>
        <v>1</v>
      </c>
      <c r="DM313" s="70"/>
    </row>
    <row r="314" spans="1:126" s="71" customFormat="1" ht="93" hidden="1" customHeight="1">
      <c r="A314" s="461"/>
      <c r="B314" s="414">
        <v>94</v>
      </c>
      <c r="C314" s="29" t="s">
        <v>360</v>
      </c>
      <c r="D314" s="69" t="s">
        <v>2</v>
      </c>
      <c r="E314" s="29" t="s">
        <v>361</v>
      </c>
      <c r="F314" s="69" t="s">
        <v>2</v>
      </c>
      <c r="G314" s="69"/>
      <c r="H314" s="73" t="s">
        <v>361</v>
      </c>
      <c r="I314" s="29" t="s">
        <v>1114</v>
      </c>
      <c r="J314" s="465"/>
      <c r="K314" s="125" t="s">
        <v>128</v>
      </c>
      <c r="L314" s="125" t="s">
        <v>206</v>
      </c>
      <c r="M314" s="126" t="s">
        <v>80</v>
      </c>
      <c r="N314" s="123" t="s">
        <v>171</v>
      </c>
      <c r="O314" s="461"/>
      <c r="P314" s="465"/>
      <c r="Q314" s="72"/>
      <c r="R314" s="72"/>
      <c r="S314" s="72"/>
      <c r="T314" s="72"/>
      <c r="U314" s="72"/>
      <c r="V314" s="72"/>
      <c r="W314" s="72" t="s">
        <v>28</v>
      </c>
      <c r="X314" s="72"/>
      <c r="Y314" s="72"/>
      <c r="Z314" s="72"/>
      <c r="AA314" s="72"/>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33"/>
      <c r="BF314" s="33"/>
      <c r="BG314" s="33"/>
      <c r="BH314" s="33"/>
      <c r="BI314" s="33"/>
      <c r="BJ314" s="33"/>
      <c r="BK314" s="33"/>
      <c r="BL314" s="33"/>
      <c r="BM314" s="33"/>
      <c r="BN314" s="33"/>
      <c r="BO314" s="33"/>
      <c r="BP314" s="33"/>
      <c r="BQ314" s="33"/>
      <c r="BR314" s="33"/>
      <c r="BS314" s="33"/>
      <c r="BT314" s="33"/>
      <c r="BU314" s="33"/>
      <c r="BV314" s="33"/>
      <c r="BW314" s="72"/>
      <c r="BX314" s="72"/>
      <c r="BY314" s="72"/>
      <c r="BZ314" s="72"/>
      <c r="CA314" s="72"/>
      <c r="CB314" s="72"/>
      <c r="CC314" s="72"/>
      <c r="CD314" s="72"/>
      <c r="CE314" s="72"/>
      <c r="CF314" s="72"/>
      <c r="CG314" s="72"/>
      <c r="CH314" s="72"/>
      <c r="CI314" s="72"/>
      <c r="CJ314" s="72"/>
      <c r="CK314" s="72"/>
      <c r="CL314" s="72"/>
      <c r="CM314" s="72"/>
      <c r="CN314" s="72"/>
      <c r="CO314" s="72"/>
      <c r="CP314" s="72"/>
      <c r="CQ314" s="72"/>
      <c r="CR314" s="72"/>
      <c r="CS314" s="72"/>
      <c r="CT314" s="313"/>
      <c r="CU314" s="313"/>
      <c r="CV314" s="313"/>
      <c r="CW314" s="313"/>
      <c r="CX314" s="313"/>
      <c r="CY314" s="313"/>
      <c r="CZ314" s="313"/>
      <c r="DA314" s="313"/>
      <c r="DB314" s="424"/>
      <c r="DC314" s="424"/>
      <c r="DD314" s="424"/>
      <c r="DE314" s="313"/>
      <c r="DF314" s="313"/>
      <c r="DG314" s="313"/>
      <c r="DH314" s="313"/>
      <c r="DI314" s="313"/>
      <c r="DJ314" s="72"/>
      <c r="DK314" s="72"/>
      <c r="DL314" s="72">
        <f>COUNTIF(Q314:AA314,"x")</f>
        <v>1</v>
      </c>
      <c r="DM314" s="70"/>
    </row>
    <row r="315" spans="1:126" ht="26.25" customHeight="1">
      <c r="A315" s="132"/>
      <c r="B315" s="414"/>
      <c r="C315" s="479" t="s">
        <v>12</v>
      </c>
      <c r="D315" s="479"/>
      <c r="E315" s="479"/>
      <c r="F315" s="170"/>
      <c r="G315" s="172">
        <f>COUNTIF(G316:G316,"x")</f>
        <v>0</v>
      </c>
      <c r="H315" s="368"/>
      <c r="I315" s="188"/>
      <c r="J315" s="364"/>
      <c r="K315" s="364"/>
      <c r="L315" s="364"/>
      <c r="M315" s="8" t="s">
        <v>82</v>
      </c>
      <c r="N315" s="8" t="s">
        <v>82</v>
      </c>
      <c r="O315" s="9">
        <f>COUNTIF(O316:O316,"x")</f>
        <v>1</v>
      </c>
      <c r="P315" s="9">
        <f>SUM(P316:P316)</f>
        <v>1</v>
      </c>
      <c r="Q315" s="172" t="s">
        <v>142</v>
      </c>
      <c r="R315" s="172" t="s">
        <v>142</v>
      </c>
      <c r="S315" s="172" t="s">
        <v>142</v>
      </c>
      <c r="T315" s="9" t="s">
        <v>142</v>
      </c>
      <c r="U315" s="9" t="s">
        <v>142</v>
      </c>
      <c r="V315" s="9" t="s">
        <v>142</v>
      </c>
      <c r="W315" s="9" t="s">
        <v>142</v>
      </c>
      <c r="X315" s="9" t="s">
        <v>142</v>
      </c>
      <c r="Y315" s="9"/>
      <c r="Z315" s="9"/>
      <c r="AA315" s="9" t="s">
        <v>142</v>
      </c>
      <c r="AB315" s="181"/>
      <c r="AC315" s="181"/>
      <c r="AD315" s="181"/>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33"/>
      <c r="BF315" s="33"/>
      <c r="BG315" s="33"/>
      <c r="BH315" s="33"/>
      <c r="BI315" s="33"/>
      <c r="BJ315" s="33"/>
      <c r="BK315" s="33"/>
      <c r="BL315" s="33"/>
      <c r="BM315" s="181"/>
      <c r="BN315" s="181"/>
      <c r="BO315" s="181"/>
      <c r="BP315" s="181"/>
      <c r="BQ315" s="33"/>
      <c r="BR315" s="33"/>
      <c r="BS315" s="33"/>
      <c r="BT315" s="33"/>
      <c r="BU315" s="33"/>
      <c r="BV315" s="33"/>
      <c r="BW315" s="9"/>
      <c r="BX315" s="9"/>
      <c r="BY315" s="9"/>
      <c r="BZ315" s="9"/>
      <c r="CA315" s="9"/>
      <c r="CB315" s="9"/>
      <c r="CC315" s="9"/>
      <c r="CD315" s="9"/>
      <c r="CE315" s="9"/>
      <c r="CF315" s="9"/>
      <c r="CG315" s="9"/>
      <c r="CH315" s="9"/>
      <c r="CI315" s="9"/>
      <c r="CJ315" s="9"/>
      <c r="CK315" s="9"/>
      <c r="CL315" s="9"/>
      <c r="CM315" s="9"/>
      <c r="CN315" s="9"/>
      <c r="CO315" s="9"/>
      <c r="CP315" s="9"/>
      <c r="CQ315" s="9"/>
      <c r="CR315" s="9"/>
      <c r="CS315" s="9"/>
      <c r="CT315" s="9"/>
      <c r="CU315" s="9"/>
      <c r="CV315" s="391"/>
      <c r="CW315" s="391"/>
      <c r="CX315" s="391"/>
      <c r="CY315" s="9"/>
      <c r="CZ315" s="9"/>
      <c r="DA315" s="9"/>
      <c r="DB315" s="9"/>
      <c r="DC315" s="9"/>
      <c r="DD315" s="9"/>
      <c r="DE315" s="9"/>
      <c r="DF315" s="9"/>
      <c r="DG315" s="9"/>
      <c r="DH315" s="9"/>
      <c r="DI315" s="9"/>
      <c r="DJ315" s="9"/>
      <c r="DK315" s="9"/>
      <c r="DL315" s="6"/>
      <c r="DM315" s="173"/>
    </row>
    <row r="316" spans="1:126" s="1" customFormat="1" ht="86.25" hidden="1" customHeight="1">
      <c r="A316" s="460">
        <v>284</v>
      </c>
      <c r="B316" s="400">
        <v>95</v>
      </c>
      <c r="C316" s="29" t="s">
        <v>13</v>
      </c>
      <c r="D316" s="5" t="s">
        <v>2</v>
      </c>
      <c r="E316" s="29" t="s">
        <v>362</v>
      </c>
      <c r="F316" s="5" t="s">
        <v>2</v>
      </c>
      <c r="G316" s="5"/>
      <c r="H316" s="30" t="s">
        <v>362</v>
      </c>
      <c r="I316" s="41" t="s">
        <v>746</v>
      </c>
      <c r="J316" s="458" t="s">
        <v>619</v>
      </c>
      <c r="K316" s="6" t="s">
        <v>128</v>
      </c>
      <c r="L316" s="125" t="s">
        <v>115</v>
      </c>
      <c r="M316" s="5" t="s">
        <v>80</v>
      </c>
      <c r="N316" s="4" t="s">
        <v>171</v>
      </c>
      <c r="O316" s="460" t="s">
        <v>28</v>
      </c>
      <c r="P316" s="458">
        <v>1</v>
      </c>
      <c r="Q316" s="6"/>
      <c r="R316" s="6"/>
      <c r="S316" s="6"/>
      <c r="T316" s="6"/>
      <c r="U316" s="6"/>
      <c r="V316" s="6"/>
      <c r="W316" s="6"/>
      <c r="X316" s="6" t="s">
        <v>28</v>
      </c>
      <c r="Y316" s="60"/>
      <c r="Z316" s="60"/>
      <c r="AA316" s="6"/>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c r="BW316" s="9"/>
      <c r="BX316" s="9"/>
      <c r="BY316" s="9"/>
      <c r="BZ316" s="9"/>
      <c r="CA316" s="9"/>
      <c r="CB316" s="9"/>
      <c r="CC316" s="9"/>
      <c r="CD316" s="9"/>
      <c r="CE316" s="9"/>
      <c r="CF316" s="9"/>
      <c r="CG316" s="9"/>
      <c r="CH316" s="9"/>
      <c r="CI316" s="9"/>
      <c r="CJ316" s="9"/>
      <c r="CK316" s="9"/>
      <c r="CL316" s="9"/>
      <c r="CM316" s="9"/>
      <c r="CN316" s="9"/>
      <c r="CO316" s="9"/>
      <c r="CP316" s="9"/>
      <c r="CQ316" s="9"/>
      <c r="CR316" s="9"/>
      <c r="CS316" s="9"/>
      <c r="CT316" s="9"/>
      <c r="CU316" s="9"/>
      <c r="CV316" s="9"/>
      <c r="CW316" s="9"/>
      <c r="CX316" s="9"/>
      <c r="CY316" s="9"/>
      <c r="CZ316" s="9"/>
      <c r="DA316" s="9"/>
      <c r="DB316" s="9"/>
      <c r="DC316" s="9"/>
      <c r="DD316" s="9"/>
      <c r="DE316" s="9"/>
      <c r="DF316" s="9"/>
      <c r="DG316" s="9"/>
      <c r="DH316" s="9"/>
      <c r="DI316" s="9"/>
      <c r="DJ316" s="9"/>
      <c r="DK316" s="9"/>
      <c r="DL316" s="6">
        <f>COUNTIF(Q316:AA316,"x")</f>
        <v>1</v>
      </c>
      <c r="DM316" s="8"/>
    </row>
    <row r="317" spans="1:126" s="71" customFormat="1" ht="97.5" hidden="1" customHeight="1">
      <c r="A317" s="461"/>
      <c r="B317" s="400">
        <v>95</v>
      </c>
      <c r="C317" s="29" t="s">
        <v>13</v>
      </c>
      <c r="D317" s="69" t="s">
        <v>2</v>
      </c>
      <c r="E317" s="29" t="s">
        <v>362</v>
      </c>
      <c r="F317" s="69" t="s">
        <v>2</v>
      </c>
      <c r="G317" s="69"/>
      <c r="H317" s="73" t="s">
        <v>362</v>
      </c>
      <c r="I317" s="41" t="s">
        <v>747</v>
      </c>
      <c r="J317" s="465"/>
      <c r="K317" s="125" t="s">
        <v>128</v>
      </c>
      <c r="L317" s="125" t="s">
        <v>114</v>
      </c>
      <c r="M317" s="126" t="s">
        <v>80</v>
      </c>
      <c r="N317" s="123" t="s">
        <v>171</v>
      </c>
      <c r="O317" s="461"/>
      <c r="P317" s="465"/>
      <c r="Q317" s="72"/>
      <c r="R317" s="72"/>
      <c r="S317" s="72"/>
      <c r="T317" s="72"/>
      <c r="U317" s="72"/>
      <c r="V317" s="72"/>
      <c r="W317" s="72"/>
      <c r="X317" s="72" t="s">
        <v>28</v>
      </c>
      <c r="Y317" s="72"/>
      <c r="Z317" s="72"/>
      <c r="AA317" s="72"/>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c r="BW317" s="9"/>
      <c r="BX317" s="9"/>
      <c r="BY317" s="9"/>
      <c r="BZ317" s="9"/>
      <c r="CA317" s="9"/>
      <c r="CB317" s="9"/>
      <c r="CC317" s="9"/>
      <c r="CD317" s="9"/>
      <c r="CE317" s="9"/>
      <c r="CF317" s="9"/>
      <c r="CG317" s="9"/>
      <c r="CH317" s="9"/>
      <c r="CI317" s="9"/>
      <c r="CJ317" s="9"/>
      <c r="CK317" s="9"/>
      <c r="CL317" s="9"/>
      <c r="CM317" s="9"/>
      <c r="CN317" s="9"/>
      <c r="CO317" s="9"/>
      <c r="CP317" s="9"/>
      <c r="CQ317" s="9"/>
      <c r="CR317" s="9"/>
      <c r="CS317" s="9"/>
      <c r="CT317" s="9"/>
      <c r="CU317" s="9"/>
      <c r="CV317" s="9"/>
      <c r="CW317" s="9"/>
      <c r="CX317" s="9"/>
      <c r="CY317" s="9"/>
      <c r="CZ317" s="9"/>
      <c r="DA317" s="9"/>
      <c r="DB317" s="9"/>
      <c r="DC317" s="9"/>
      <c r="DD317" s="9"/>
      <c r="DE317" s="9"/>
      <c r="DF317" s="9"/>
      <c r="DG317" s="9"/>
      <c r="DH317" s="9"/>
      <c r="DI317" s="9"/>
      <c r="DJ317" s="9"/>
      <c r="DK317" s="9"/>
      <c r="DL317" s="76">
        <f>COUNTIF(Q317:AA317,"x")</f>
        <v>1</v>
      </c>
      <c r="DM317" s="8"/>
    </row>
    <row r="318" spans="1:126" s="71" customFormat="1" ht="180" hidden="1" customHeight="1">
      <c r="A318" s="462"/>
      <c r="B318" s="400">
        <v>95</v>
      </c>
      <c r="C318" s="29" t="s">
        <v>13</v>
      </c>
      <c r="D318" s="69" t="s">
        <v>2</v>
      </c>
      <c r="E318" s="29" t="s">
        <v>362</v>
      </c>
      <c r="F318" s="69" t="s">
        <v>2</v>
      </c>
      <c r="G318" s="69"/>
      <c r="H318" s="73" t="s">
        <v>362</v>
      </c>
      <c r="I318" s="41" t="s">
        <v>748</v>
      </c>
      <c r="J318" s="459"/>
      <c r="K318" s="125" t="s">
        <v>128</v>
      </c>
      <c r="L318" s="125" t="s">
        <v>115</v>
      </c>
      <c r="M318" s="126" t="s">
        <v>80</v>
      </c>
      <c r="N318" s="123" t="s">
        <v>171</v>
      </c>
      <c r="O318" s="462"/>
      <c r="P318" s="459"/>
      <c r="Q318" s="72"/>
      <c r="R318" s="72"/>
      <c r="S318" s="72"/>
      <c r="T318" s="72"/>
      <c r="U318" s="72"/>
      <c r="V318" s="72"/>
      <c r="W318" s="72"/>
      <c r="X318" s="72" t="s">
        <v>28</v>
      </c>
      <c r="Y318" s="72"/>
      <c r="Z318" s="72"/>
      <c r="AA318" s="72"/>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33"/>
      <c r="BF318" s="33"/>
      <c r="BG318" s="33"/>
      <c r="BH318" s="33"/>
      <c r="BI318" s="33"/>
      <c r="BJ318" s="33"/>
      <c r="BK318" s="33"/>
      <c r="BL318" s="33"/>
      <c r="BM318" s="33"/>
      <c r="BN318" s="33"/>
      <c r="BO318" s="33"/>
      <c r="BP318" s="33"/>
      <c r="BQ318" s="33"/>
      <c r="BR318" s="33"/>
      <c r="BS318" s="33"/>
      <c r="BT318" s="33"/>
      <c r="BU318" s="33"/>
      <c r="BV318" s="33"/>
      <c r="BW318" s="9"/>
      <c r="BX318" s="9"/>
      <c r="BY318" s="9"/>
      <c r="BZ318" s="9"/>
      <c r="CA318" s="9"/>
      <c r="CB318" s="9"/>
      <c r="CC318" s="9"/>
      <c r="CD318" s="9"/>
      <c r="CE318" s="9"/>
      <c r="CF318" s="9"/>
      <c r="CG318" s="9"/>
      <c r="CH318" s="9"/>
      <c r="CI318" s="9"/>
      <c r="CJ318" s="9"/>
      <c r="CK318" s="9"/>
      <c r="CL318" s="9"/>
      <c r="CM318" s="9"/>
      <c r="CN318" s="9"/>
      <c r="CO318" s="9"/>
      <c r="CP318" s="9"/>
      <c r="CQ318" s="9"/>
      <c r="CR318" s="9"/>
      <c r="CS318" s="9"/>
      <c r="CT318" s="9"/>
      <c r="CU318" s="9"/>
      <c r="CV318" s="9"/>
      <c r="CW318" s="9"/>
      <c r="CX318" s="9"/>
      <c r="CY318" s="9"/>
      <c r="CZ318" s="9"/>
      <c r="DA318" s="9"/>
      <c r="DB318" s="9"/>
      <c r="DC318" s="9"/>
      <c r="DD318" s="9"/>
      <c r="DE318" s="9"/>
      <c r="DF318" s="9"/>
      <c r="DG318" s="9"/>
      <c r="DH318" s="9"/>
      <c r="DI318" s="9"/>
      <c r="DJ318" s="9"/>
      <c r="DK318" s="9"/>
      <c r="DL318" s="72">
        <f>COUNTIF(Q318:AA318,"x")</f>
        <v>1</v>
      </c>
      <c r="DM318" s="8"/>
    </row>
    <row r="319" spans="1:126" s="10" customFormat="1" ht="23.25" customHeight="1">
      <c r="A319" s="132"/>
      <c r="B319" s="167"/>
      <c r="C319" s="479" t="s">
        <v>31</v>
      </c>
      <c r="D319" s="479"/>
      <c r="E319" s="488"/>
      <c r="F319" s="135"/>
      <c r="G319" s="172">
        <v>0</v>
      </c>
      <c r="H319" s="368"/>
      <c r="I319" s="188"/>
      <c r="J319" s="364"/>
      <c r="K319" s="364"/>
      <c r="L319" s="364"/>
      <c r="M319" s="8" t="s">
        <v>82</v>
      </c>
      <c r="N319" s="8" t="s">
        <v>82</v>
      </c>
      <c r="O319" s="9">
        <v>0</v>
      </c>
      <c r="P319" s="9">
        <v>0</v>
      </c>
      <c r="Q319" s="172" t="s">
        <v>142</v>
      </c>
      <c r="R319" s="9" t="s">
        <v>142</v>
      </c>
      <c r="S319" s="172" t="s">
        <v>142</v>
      </c>
      <c r="T319" s="9"/>
      <c r="U319" s="9"/>
      <c r="V319" s="9"/>
      <c r="W319" s="9"/>
      <c r="X319" s="9"/>
      <c r="Y319" s="9"/>
      <c r="Z319" s="9"/>
      <c r="AA319" s="9"/>
      <c r="AB319" s="181"/>
      <c r="AC319" s="181"/>
      <c r="AD319" s="181"/>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c r="BW319" s="9"/>
      <c r="BX319" s="9"/>
      <c r="BY319" s="9"/>
      <c r="BZ319" s="9"/>
      <c r="CA319" s="9"/>
      <c r="CB319" s="9"/>
      <c r="CC319" s="9"/>
      <c r="CD319" s="9"/>
      <c r="CE319" s="9"/>
      <c r="CF319" s="9"/>
      <c r="CG319" s="9"/>
      <c r="CH319" s="9"/>
      <c r="CI319" s="9"/>
      <c r="CJ319" s="9"/>
      <c r="CK319" s="9"/>
      <c r="CL319" s="9"/>
      <c r="CM319" s="9"/>
      <c r="CN319" s="9"/>
      <c r="CO319" s="9"/>
      <c r="CP319" s="9"/>
      <c r="CQ319" s="9"/>
      <c r="CR319" s="9"/>
      <c r="CS319" s="9"/>
      <c r="CT319" s="9"/>
      <c r="CU319" s="9"/>
      <c r="CV319" s="391"/>
      <c r="CW319" s="391"/>
      <c r="CX319" s="391"/>
      <c r="CY319" s="9"/>
      <c r="CZ319" s="9"/>
      <c r="DA319" s="9"/>
      <c r="DB319" s="9"/>
      <c r="DC319" s="9"/>
      <c r="DD319" s="9"/>
      <c r="DE319" s="9"/>
      <c r="DF319" s="9"/>
      <c r="DG319" s="9"/>
      <c r="DH319" s="9"/>
      <c r="DI319" s="9"/>
      <c r="DJ319" s="9"/>
      <c r="DK319" s="9"/>
      <c r="DL319" s="6"/>
      <c r="DM319" s="173"/>
      <c r="DN319" s="308"/>
      <c r="DO319" s="308"/>
      <c r="DP319" s="308"/>
      <c r="DQ319" s="308"/>
      <c r="DR319" s="308"/>
      <c r="DS319" s="308"/>
      <c r="DT319" s="308"/>
      <c r="DU319" s="308"/>
      <c r="DV319" s="308"/>
    </row>
    <row r="320" spans="1:126" s="10" customFormat="1" ht="30.75" customHeight="1">
      <c r="A320" s="132"/>
      <c r="B320" s="167"/>
      <c r="C320" s="479" t="s">
        <v>14</v>
      </c>
      <c r="D320" s="479"/>
      <c r="E320" s="488"/>
      <c r="F320" s="135"/>
      <c r="G320" s="172">
        <f>G321+G335+G337+G339+G342+G346</f>
        <v>1</v>
      </c>
      <c r="H320" s="368"/>
      <c r="I320" s="188"/>
      <c r="J320" s="364"/>
      <c r="K320" s="364"/>
      <c r="L320" s="364"/>
      <c r="M320" s="8" t="s">
        <v>82</v>
      </c>
      <c r="N320" s="8" t="s">
        <v>82</v>
      </c>
      <c r="O320" s="9">
        <f>O321+O335+O337+O339+O342+O346</f>
        <v>20</v>
      </c>
      <c r="P320" s="9">
        <f>P321+P335+P337+P339+P342+P346</f>
        <v>20</v>
      </c>
      <c r="Q320" s="172" t="s">
        <v>142</v>
      </c>
      <c r="R320" s="9" t="s">
        <v>142</v>
      </c>
      <c r="S320" s="172" t="s">
        <v>142</v>
      </c>
      <c r="T320" s="9"/>
      <c r="U320" s="9"/>
      <c r="V320" s="9"/>
      <c r="W320" s="9"/>
      <c r="X320" s="9"/>
      <c r="Y320" s="9"/>
      <c r="Z320" s="9"/>
      <c r="AA320" s="9"/>
      <c r="AB320" s="181"/>
      <c r="AC320" s="181"/>
      <c r="AD320" s="181"/>
      <c r="AE320" s="207"/>
      <c r="AF320" s="207"/>
      <c r="AG320" s="207"/>
      <c r="AH320" s="207"/>
      <c r="AI320" s="207"/>
      <c r="AJ320" s="207"/>
      <c r="AK320" s="207"/>
      <c r="AL320" s="207"/>
      <c r="AM320" s="207"/>
      <c r="AN320" s="207"/>
      <c r="AO320" s="207"/>
      <c r="AP320" s="207"/>
      <c r="AQ320" s="207"/>
      <c r="AR320" s="207"/>
      <c r="AS320" s="207"/>
      <c r="AT320" s="207"/>
      <c r="AU320" s="207"/>
      <c r="AV320" s="207"/>
      <c r="AW320" s="207"/>
      <c r="AX320" s="207"/>
      <c r="AY320" s="207"/>
      <c r="AZ320" s="207"/>
      <c r="BA320" s="207"/>
      <c r="BB320" s="207"/>
      <c r="BC320" s="209"/>
      <c r="BD320" s="210"/>
      <c r="BE320" s="209"/>
      <c r="BF320" s="210"/>
      <c r="BG320" s="209"/>
      <c r="BH320" s="210"/>
      <c r="BI320" s="209"/>
      <c r="BJ320" s="210"/>
      <c r="BK320" s="211"/>
      <c r="BL320" s="212"/>
      <c r="BM320" s="33"/>
      <c r="BN320" s="33"/>
      <c r="BO320" s="33"/>
      <c r="BP320" s="33"/>
      <c r="BQ320" s="33"/>
      <c r="BR320" s="33"/>
      <c r="BS320" s="33"/>
      <c r="BT320" s="33"/>
      <c r="BU320" s="33"/>
      <c r="BV320" s="33"/>
      <c r="BW320" s="9"/>
      <c r="BX320" s="9"/>
      <c r="BY320" s="9"/>
      <c r="BZ320" s="9"/>
      <c r="CA320" s="9"/>
      <c r="CB320" s="9"/>
      <c r="CC320" s="9"/>
      <c r="CD320" s="9"/>
      <c r="CE320" s="9"/>
      <c r="CF320" s="9"/>
      <c r="CG320" s="9"/>
      <c r="CH320" s="9"/>
      <c r="CI320" s="9"/>
      <c r="CJ320" s="9"/>
      <c r="CK320" s="9"/>
      <c r="CL320" s="9"/>
      <c r="CM320" s="9"/>
      <c r="CN320" s="9"/>
      <c r="CO320" s="9"/>
      <c r="CP320" s="9"/>
      <c r="CQ320" s="9"/>
      <c r="CR320" s="9"/>
      <c r="CS320" s="9"/>
      <c r="CT320" s="9"/>
      <c r="CU320" s="9"/>
      <c r="CV320" s="391"/>
      <c r="CW320" s="391"/>
      <c r="CX320" s="391"/>
      <c r="CY320" s="9"/>
      <c r="CZ320" s="9"/>
      <c r="DA320" s="9"/>
      <c r="DB320" s="9"/>
      <c r="DC320" s="9"/>
      <c r="DD320" s="9"/>
      <c r="DE320" s="9"/>
      <c r="DF320" s="9"/>
      <c r="DG320" s="9"/>
      <c r="DH320" s="9"/>
      <c r="DI320" s="9"/>
      <c r="DJ320" s="9"/>
      <c r="DK320" s="9"/>
      <c r="DL320" s="6"/>
      <c r="DM320" s="173"/>
      <c r="DN320" s="308"/>
      <c r="DO320" s="308"/>
      <c r="DP320" s="308"/>
      <c r="DQ320" s="308"/>
      <c r="DR320" s="308"/>
      <c r="DS320" s="308"/>
      <c r="DT320" s="308"/>
      <c r="DU320" s="308"/>
      <c r="DV320" s="308"/>
    </row>
    <row r="321" spans="1:126" s="10" customFormat="1" ht="36" customHeight="1">
      <c r="A321" s="132"/>
      <c r="B321" s="167"/>
      <c r="C321" s="479" t="s">
        <v>76</v>
      </c>
      <c r="D321" s="479"/>
      <c r="E321" s="488"/>
      <c r="F321" s="135"/>
      <c r="G321" s="172">
        <f>COUNTIF(G322:G333,"x")</f>
        <v>0</v>
      </c>
      <c r="H321" s="368"/>
      <c r="I321" s="188"/>
      <c r="J321" s="364"/>
      <c r="K321" s="364"/>
      <c r="L321" s="364"/>
      <c r="M321" s="8" t="s">
        <v>82</v>
      </c>
      <c r="N321" s="8" t="s">
        <v>82</v>
      </c>
      <c r="O321" s="9">
        <f>COUNTIF(O322:O333,"x")</f>
        <v>11</v>
      </c>
      <c r="P321" s="9">
        <f>SUM(P322:P333)</f>
        <v>13</v>
      </c>
      <c r="Q321" s="172" t="s">
        <v>142</v>
      </c>
      <c r="R321" s="9" t="s">
        <v>142</v>
      </c>
      <c r="S321" s="172" t="s">
        <v>142</v>
      </c>
      <c r="T321" s="9"/>
      <c r="U321" s="9"/>
      <c r="V321" s="9"/>
      <c r="W321" s="9"/>
      <c r="X321" s="9"/>
      <c r="Y321" s="9"/>
      <c r="Z321" s="9"/>
      <c r="AA321" s="9"/>
      <c r="AB321" s="181"/>
      <c r="AC321" s="181"/>
      <c r="AD321" s="181"/>
      <c r="AE321" s="207"/>
      <c r="AF321" s="207"/>
      <c r="AG321" s="207"/>
      <c r="AH321" s="207"/>
      <c r="AI321" s="207"/>
      <c r="AJ321" s="207"/>
      <c r="AK321" s="207"/>
      <c r="AL321" s="207"/>
      <c r="AM321" s="207"/>
      <c r="AN321" s="207"/>
      <c r="AO321" s="207"/>
      <c r="AP321" s="207"/>
      <c r="AQ321" s="207"/>
      <c r="AR321" s="207"/>
      <c r="AS321" s="207"/>
      <c r="AT321" s="207"/>
      <c r="AU321" s="207"/>
      <c r="AV321" s="207"/>
      <c r="AW321" s="207"/>
      <c r="AX321" s="207"/>
      <c r="AY321" s="207"/>
      <c r="AZ321" s="207"/>
      <c r="BA321" s="207"/>
      <c r="BB321" s="207"/>
      <c r="BC321" s="209"/>
      <c r="BD321" s="210"/>
      <c r="BE321" s="209"/>
      <c r="BF321" s="210"/>
      <c r="BG321" s="209"/>
      <c r="BH321" s="210"/>
      <c r="BI321" s="209"/>
      <c r="BJ321" s="210"/>
      <c r="BK321" s="211"/>
      <c r="BL321" s="212"/>
      <c r="BM321" s="33"/>
      <c r="BN321" s="33"/>
      <c r="BO321" s="33"/>
      <c r="BP321" s="33"/>
      <c r="BQ321" s="33"/>
      <c r="BR321" s="33"/>
      <c r="BS321" s="33"/>
      <c r="BT321" s="33"/>
      <c r="BU321" s="33"/>
      <c r="BV321" s="33"/>
      <c r="BW321" s="9"/>
      <c r="BX321" s="9"/>
      <c r="BY321" s="9"/>
      <c r="BZ321" s="9"/>
      <c r="CA321" s="9"/>
      <c r="CB321" s="9"/>
      <c r="CC321" s="9"/>
      <c r="CD321" s="9"/>
      <c r="CE321" s="9"/>
      <c r="CF321" s="9"/>
      <c r="CG321" s="9"/>
      <c r="CH321" s="9"/>
      <c r="CI321" s="9"/>
      <c r="CJ321" s="9"/>
      <c r="CK321" s="9"/>
      <c r="CL321" s="9"/>
      <c r="CM321" s="9"/>
      <c r="CN321" s="9"/>
      <c r="CO321" s="9"/>
      <c r="CP321" s="9"/>
      <c r="CQ321" s="9"/>
      <c r="CR321" s="9"/>
      <c r="CS321" s="9"/>
      <c r="CT321" s="9"/>
      <c r="CU321" s="9"/>
      <c r="CV321" s="391"/>
      <c r="CW321" s="391"/>
      <c r="CX321" s="391"/>
      <c r="CY321" s="9"/>
      <c r="CZ321" s="9"/>
      <c r="DA321" s="9"/>
      <c r="DB321" s="9"/>
      <c r="DC321" s="9"/>
      <c r="DD321" s="9"/>
      <c r="DE321" s="9"/>
      <c r="DF321" s="9"/>
      <c r="DG321" s="9"/>
      <c r="DH321" s="9"/>
      <c r="DI321" s="9"/>
      <c r="DJ321" s="9"/>
      <c r="DK321" s="9"/>
      <c r="DL321" s="6"/>
      <c r="DM321" s="173"/>
      <c r="DN321" s="308"/>
      <c r="DO321" s="308"/>
      <c r="DP321" s="308"/>
      <c r="DQ321" s="308"/>
      <c r="DR321" s="308"/>
      <c r="DS321" s="308"/>
      <c r="DT321" s="308"/>
      <c r="DU321" s="308"/>
      <c r="DV321" s="308"/>
    </row>
    <row r="322" spans="1:126" s="231" customFormat="1" ht="100.5" customHeight="1">
      <c r="A322" s="58">
        <v>290</v>
      </c>
      <c r="B322" s="414">
        <v>96</v>
      </c>
      <c r="C322" s="169" t="s">
        <v>363</v>
      </c>
      <c r="D322" s="377" t="s">
        <v>0</v>
      </c>
      <c r="E322" s="169" t="s">
        <v>364</v>
      </c>
      <c r="F322" s="170" t="s">
        <v>2</v>
      </c>
      <c r="G322" s="377"/>
      <c r="H322" s="184" t="s">
        <v>364</v>
      </c>
      <c r="I322" s="169" t="s">
        <v>749</v>
      </c>
      <c r="J322" s="364" t="s">
        <v>620</v>
      </c>
      <c r="K322" s="364" t="s">
        <v>128</v>
      </c>
      <c r="L322" s="364" t="s">
        <v>115</v>
      </c>
      <c r="M322" s="5" t="s">
        <v>80</v>
      </c>
      <c r="N322" s="4" t="s">
        <v>171</v>
      </c>
      <c r="O322" s="4" t="s">
        <v>28</v>
      </c>
      <c r="P322" s="6">
        <v>1</v>
      </c>
      <c r="Q322" s="6"/>
      <c r="R322" s="6"/>
      <c r="S322" s="364" t="s">
        <v>28</v>
      </c>
      <c r="T322" s="6"/>
      <c r="U322" s="6"/>
      <c r="V322" s="6"/>
      <c r="W322" s="6"/>
      <c r="X322" s="6"/>
      <c r="Y322" s="60"/>
      <c r="Z322" s="60"/>
      <c r="AA322" s="6"/>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c r="BW322" s="6"/>
      <c r="BX322" s="6"/>
      <c r="BY322" s="6"/>
      <c r="BZ322" s="6"/>
      <c r="CA322" s="6"/>
      <c r="CB322" s="6"/>
      <c r="CC322" s="6"/>
      <c r="CD322" s="6"/>
      <c r="CE322" s="6"/>
      <c r="CF322" s="6"/>
      <c r="CG322" s="6"/>
      <c r="CH322" s="6"/>
      <c r="CI322" s="6"/>
      <c r="CJ322" s="6"/>
      <c r="CK322" s="6"/>
      <c r="CL322" s="6"/>
      <c r="CM322" s="6"/>
      <c r="CN322" s="6"/>
      <c r="CO322" s="6"/>
      <c r="CP322" s="6"/>
      <c r="CQ322" s="6"/>
      <c r="CR322" s="6"/>
      <c r="CS322" s="6"/>
      <c r="CT322" s="313"/>
      <c r="CU322" s="313"/>
      <c r="CV322" s="388"/>
      <c r="CW322" s="388"/>
      <c r="CX322" s="388" t="s">
        <v>659</v>
      </c>
      <c r="CY322" s="313"/>
      <c r="CZ322" s="313"/>
      <c r="DA322" s="313"/>
      <c r="DB322" s="424"/>
      <c r="DC322" s="424"/>
      <c r="DD322" s="424"/>
      <c r="DE322" s="313"/>
      <c r="DF322" s="313"/>
      <c r="DG322" s="313"/>
      <c r="DH322" s="313"/>
      <c r="DI322" s="313"/>
      <c r="DJ322" s="6"/>
      <c r="DK322" s="6"/>
      <c r="DL322" s="6">
        <f t="shared" ref="DL322:DL331" si="391">COUNTIF(Q322:AA322,"x")</f>
        <v>1</v>
      </c>
      <c r="DM322" s="174"/>
    </row>
    <row r="323" spans="1:126" s="1" customFormat="1" ht="74.25" hidden="1" customHeight="1">
      <c r="A323" s="58">
        <v>291</v>
      </c>
      <c r="B323" s="400">
        <v>97</v>
      </c>
      <c r="C323" s="29" t="s">
        <v>365</v>
      </c>
      <c r="D323" s="5" t="s">
        <v>0</v>
      </c>
      <c r="E323" s="29" t="s">
        <v>366</v>
      </c>
      <c r="F323" s="5" t="s">
        <v>2</v>
      </c>
      <c r="G323" s="5"/>
      <c r="H323" s="30" t="s">
        <v>366</v>
      </c>
      <c r="I323" s="29" t="s">
        <v>750</v>
      </c>
      <c r="J323" s="6" t="s">
        <v>621</v>
      </c>
      <c r="K323" s="6" t="s">
        <v>128</v>
      </c>
      <c r="L323" s="6" t="s">
        <v>115</v>
      </c>
      <c r="M323" s="5" t="s">
        <v>80</v>
      </c>
      <c r="N323" s="4" t="s">
        <v>171</v>
      </c>
      <c r="O323" s="4" t="s">
        <v>28</v>
      </c>
      <c r="P323" s="6">
        <v>1</v>
      </c>
      <c r="Q323" s="6"/>
      <c r="R323" s="6"/>
      <c r="S323" s="6"/>
      <c r="T323" s="6" t="s">
        <v>28</v>
      </c>
      <c r="U323" s="40"/>
      <c r="V323" s="6"/>
      <c r="W323" s="6"/>
      <c r="X323" s="6"/>
      <c r="Y323" s="60"/>
      <c r="Z323" s="60"/>
      <c r="AA323" s="6"/>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c r="BW323" s="6"/>
      <c r="BX323" s="6"/>
      <c r="BY323" s="6"/>
      <c r="BZ323" s="6"/>
      <c r="CA323" s="6"/>
      <c r="CB323" s="6"/>
      <c r="CC323" s="6"/>
      <c r="CD323" s="6"/>
      <c r="CE323" s="6"/>
      <c r="CF323" s="6"/>
      <c r="CG323" s="6"/>
      <c r="CH323" s="6"/>
      <c r="CI323" s="6"/>
      <c r="CJ323" s="6"/>
      <c r="CK323" s="6"/>
      <c r="CL323" s="6"/>
      <c r="CM323" s="6"/>
      <c r="CN323" s="6"/>
      <c r="CO323" s="6"/>
      <c r="CP323" s="6"/>
      <c r="CQ323" s="6"/>
      <c r="CR323" s="6"/>
      <c r="CS323" s="6"/>
      <c r="CT323" s="313"/>
      <c r="CU323" s="313"/>
      <c r="CV323" s="313"/>
      <c r="CW323" s="313"/>
      <c r="CX323" s="313"/>
      <c r="CY323" s="313"/>
      <c r="CZ323" s="313"/>
      <c r="DA323" s="313"/>
      <c r="DB323" s="424"/>
      <c r="DC323" s="424"/>
      <c r="DD323" s="424"/>
      <c r="DE323" s="313"/>
      <c r="DF323" s="313"/>
      <c r="DG323" s="313"/>
      <c r="DH323" s="313"/>
      <c r="DI323" s="313"/>
      <c r="DJ323" s="6"/>
      <c r="DK323" s="6"/>
      <c r="DL323" s="6">
        <f t="shared" si="391"/>
        <v>1</v>
      </c>
      <c r="DM323" s="41"/>
    </row>
    <row r="324" spans="1:126" s="1" customFormat="1" ht="75.75" hidden="1" customHeight="1">
      <c r="A324" s="58">
        <v>292</v>
      </c>
      <c r="B324" s="400">
        <v>98</v>
      </c>
      <c r="C324" s="29" t="s">
        <v>367</v>
      </c>
      <c r="D324" s="5" t="s">
        <v>0</v>
      </c>
      <c r="E324" s="29" t="s">
        <v>368</v>
      </c>
      <c r="F324" s="5" t="s">
        <v>2</v>
      </c>
      <c r="G324" s="5"/>
      <c r="H324" s="30" t="s">
        <v>368</v>
      </c>
      <c r="I324" s="29" t="s">
        <v>751</v>
      </c>
      <c r="J324" s="6" t="s">
        <v>369</v>
      </c>
      <c r="K324" s="6" t="s">
        <v>128</v>
      </c>
      <c r="L324" s="6" t="s">
        <v>115</v>
      </c>
      <c r="M324" s="5" t="s">
        <v>80</v>
      </c>
      <c r="N324" s="4" t="s">
        <v>171</v>
      </c>
      <c r="O324" s="4" t="s">
        <v>28</v>
      </c>
      <c r="P324" s="6">
        <v>1</v>
      </c>
      <c r="Q324" s="6"/>
      <c r="R324" s="6"/>
      <c r="S324" s="6"/>
      <c r="T324" s="6"/>
      <c r="U324" s="6"/>
      <c r="V324" s="6" t="s">
        <v>28</v>
      </c>
      <c r="W324" s="6"/>
      <c r="X324" s="6"/>
      <c r="Y324" s="60"/>
      <c r="Z324" s="60"/>
      <c r="AA324" s="6"/>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c r="BW324" s="6"/>
      <c r="BX324" s="6"/>
      <c r="BY324" s="6"/>
      <c r="BZ324" s="6"/>
      <c r="CA324" s="6"/>
      <c r="CB324" s="6"/>
      <c r="CC324" s="6"/>
      <c r="CD324" s="6"/>
      <c r="CE324" s="6"/>
      <c r="CF324" s="6"/>
      <c r="CG324" s="6"/>
      <c r="CH324" s="6"/>
      <c r="CI324" s="6"/>
      <c r="CJ324" s="6"/>
      <c r="CK324" s="6"/>
      <c r="CL324" s="6"/>
      <c r="CM324" s="6"/>
      <c r="CN324" s="6"/>
      <c r="CO324" s="6"/>
      <c r="CP324" s="6"/>
      <c r="CQ324" s="6"/>
      <c r="CR324" s="6"/>
      <c r="CS324" s="6"/>
      <c r="CT324" s="313"/>
      <c r="CU324" s="313"/>
      <c r="CV324" s="313"/>
      <c r="CW324" s="313"/>
      <c r="CX324" s="313"/>
      <c r="CY324" s="313"/>
      <c r="CZ324" s="313"/>
      <c r="DA324" s="313"/>
      <c r="DB324" s="424"/>
      <c r="DC324" s="424"/>
      <c r="DD324" s="424"/>
      <c r="DE324" s="313"/>
      <c r="DF324" s="313"/>
      <c r="DG324" s="313"/>
      <c r="DH324" s="313"/>
      <c r="DI324" s="313"/>
      <c r="DJ324" s="6"/>
      <c r="DK324" s="6"/>
      <c r="DL324" s="6">
        <f t="shared" si="391"/>
        <v>1</v>
      </c>
      <c r="DM324" s="41"/>
    </row>
    <row r="325" spans="1:126" s="1" customFormat="1" ht="93" hidden="1" customHeight="1">
      <c r="A325" s="58">
        <v>293</v>
      </c>
      <c r="B325" s="400">
        <v>99</v>
      </c>
      <c r="C325" s="29" t="s">
        <v>370</v>
      </c>
      <c r="D325" s="5" t="s">
        <v>0</v>
      </c>
      <c r="E325" s="29" t="s">
        <v>371</v>
      </c>
      <c r="F325" s="5" t="s">
        <v>2</v>
      </c>
      <c r="G325" s="5"/>
      <c r="H325" s="30" t="s">
        <v>371</v>
      </c>
      <c r="I325" s="29" t="s">
        <v>752</v>
      </c>
      <c r="J325" s="6"/>
      <c r="K325" s="6" t="s">
        <v>128</v>
      </c>
      <c r="L325" s="6" t="s">
        <v>115</v>
      </c>
      <c r="M325" s="5" t="s">
        <v>80</v>
      </c>
      <c r="N325" s="4" t="s">
        <v>171</v>
      </c>
      <c r="O325" s="4" t="s">
        <v>28</v>
      </c>
      <c r="P325" s="6">
        <v>1</v>
      </c>
      <c r="Q325" s="6"/>
      <c r="R325" s="6"/>
      <c r="S325" s="6"/>
      <c r="T325" s="6"/>
      <c r="U325" s="6"/>
      <c r="V325" s="6"/>
      <c r="W325" s="6"/>
      <c r="X325" s="6" t="s">
        <v>28</v>
      </c>
      <c r="Y325" s="60"/>
      <c r="Z325" s="60"/>
      <c r="AA325" s="6"/>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c r="BW325" s="6"/>
      <c r="BX325" s="6"/>
      <c r="BY325" s="6"/>
      <c r="BZ325" s="6"/>
      <c r="CA325" s="6"/>
      <c r="CB325" s="6"/>
      <c r="CC325" s="6"/>
      <c r="CD325" s="6"/>
      <c r="CE325" s="6"/>
      <c r="CF325" s="6"/>
      <c r="CG325" s="6"/>
      <c r="CH325" s="6"/>
      <c r="CI325" s="6"/>
      <c r="CJ325" s="6"/>
      <c r="CK325" s="6"/>
      <c r="CL325" s="6"/>
      <c r="CM325" s="6"/>
      <c r="CN325" s="6"/>
      <c r="CO325" s="6"/>
      <c r="CP325" s="6"/>
      <c r="CQ325" s="6"/>
      <c r="CR325" s="6"/>
      <c r="CS325" s="6"/>
      <c r="CT325" s="313"/>
      <c r="CU325" s="313"/>
      <c r="CV325" s="313"/>
      <c r="CW325" s="313"/>
      <c r="CX325" s="313"/>
      <c r="CY325" s="313"/>
      <c r="CZ325" s="313"/>
      <c r="DA325" s="313"/>
      <c r="DB325" s="424"/>
      <c r="DC325" s="424"/>
      <c r="DD325" s="424"/>
      <c r="DE325" s="313"/>
      <c r="DF325" s="313"/>
      <c r="DG325" s="313"/>
      <c r="DH325" s="313"/>
      <c r="DI325" s="313"/>
      <c r="DJ325" s="6"/>
      <c r="DK325" s="6"/>
      <c r="DL325" s="6">
        <f t="shared" si="391"/>
        <v>1</v>
      </c>
      <c r="DM325" s="41"/>
    </row>
    <row r="326" spans="1:126" s="10" customFormat="1" ht="28.5" hidden="1" customHeight="1">
      <c r="A326" s="133">
        <v>300</v>
      </c>
      <c r="B326" s="414">
        <v>100</v>
      </c>
      <c r="C326" s="169" t="s">
        <v>372</v>
      </c>
      <c r="D326" s="170" t="s">
        <v>2</v>
      </c>
      <c r="E326" s="29" t="s">
        <v>754</v>
      </c>
      <c r="F326" s="135" t="s">
        <v>2</v>
      </c>
      <c r="G326" s="170"/>
      <c r="H326" s="184" t="s">
        <v>754</v>
      </c>
      <c r="I326" s="169" t="s">
        <v>753</v>
      </c>
      <c r="J326" s="176" t="s">
        <v>373</v>
      </c>
      <c r="K326" s="176" t="s">
        <v>128</v>
      </c>
      <c r="L326" s="176" t="s">
        <v>115</v>
      </c>
      <c r="M326" s="126" t="s">
        <v>80</v>
      </c>
      <c r="N326" s="123" t="s">
        <v>171</v>
      </c>
      <c r="O326" s="132" t="s">
        <v>28</v>
      </c>
      <c r="P326" s="134"/>
      <c r="Q326" s="176" t="s">
        <v>28</v>
      </c>
      <c r="R326" s="6"/>
      <c r="S326" s="6"/>
      <c r="T326" s="6"/>
      <c r="U326" s="6"/>
      <c r="V326" s="6"/>
      <c r="W326" s="6"/>
      <c r="X326" s="6"/>
      <c r="Y326" s="60"/>
      <c r="Z326" s="60"/>
      <c r="AA326" s="6"/>
      <c r="AB326" s="181"/>
      <c r="AC326" s="181"/>
      <c r="AD326" s="181" t="s">
        <v>659</v>
      </c>
      <c r="AE326" s="207">
        <v>2</v>
      </c>
      <c r="AF326" s="207">
        <v>2</v>
      </c>
      <c r="AG326" s="207">
        <v>1</v>
      </c>
      <c r="AH326" s="207">
        <v>1</v>
      </c>
      <c r="AI326" s="207">
        <v>2</v>
      </c>
      <c r="AJ326" s="207">
        <v>2</v>
      </c>
      <c r="AK326" s="207">
        <v>1</v>
      </c>
      <c r="AL326" s="207">
        <v>2</v>
      </c>
      <c r="AM326" s="207">
        <v>2</v>
      </c>
      <c r="AN326" s="207">
        <v>1</v>
      </c>
      <c r="AO326" s="207">
        <v>2</v>
      </c>
      <c r="AP326" s="207">
        <v>2</v>
      </c>
      <c r="AQ326" s="207">
        <v>2</v>
      </c>
      <c r="AR326" s="207">
        <v>2</v>
      </c>
      <c r="AS326" s="207">
        <v>2</v>
      </c>
      <c r="AT326" s="207">
        <v>2</v>
      </c>
      <c r="AU326" s="207">
        <v>1</v>
      </c>
      <c r="AV326" s="207">
        <v>2</v>
      </c>
      <c r="AW326" s="207">
        <v>2</v>
      </c>
      <c r="AX326" s="207">
        <v>2</v>
      </c>
      <c r="AY326" s="207">
        <v>1</v>
      </c>
      <c r="AZ326" s="207">
        <v>2</v>
      </c>
      <c r="BA326" s="207">
        <v>2</v>
      </c>
      <c r="BB326" s="207">
        <v>1</v>
      </c>
      <c r="BC326" s="209">
        <f t="shared" ref="BC326" si="392">COUNTIF(AE326:BB326,"2")</f>
        <v>17</v>
      </c>
      <c r="BD326" s="210">
        <f t="shared" ref="BD326" si="393">BC326/(BC326+BE326+BG326+BI326)</f>
        <v>0.70833333333333337</v>
      </c>
      <c r="BE326" s="209">
        <f>COUNTIF(AE326:BB326,"1")</f>
        <v>7</v>
      </c>
      <c r="BF326" s="210">
        <f t="shared" ref="BF326" si="394">BE326/(BC326+BE326+BG326+BI326)</f>
        <v>0.29166666666666669</v>
      </c>
      <c r="BG326" s="209">
        <f>COUNTIF(AE326:BB326,"0")</f>
        <v>0</v>
      </c>
      <c r="BH326" s="210">
        <f t="shared" ref="BH326" si="395">BG326/(BC326+BE326+BG326+BI326)</f>
        <v>0</v>
      </c>
      <c r="BI326" s="209">
        <f>COUNTIF(AE326:BB326,"KĐG")</f>
        <v>0</v>
      </c>
      <c r="BJ326" s="210">
        <f t="shared" ref="BJ326" si="396">BI326/(BC326+BE326+BG326+BI326)</f>
        <v>0</v>
      </c>
      <c r="BK326" s="211">
        <f t="shared" ref="BK326" si="397">(((BC326*2)+(BE326*1)+(BG326*0)))/(BC326+BE326+BG326)</f>
        <v>1.7083333333333333</v>
      </c>
      <c r="BL326" s="212" t="str">
        <f t="shared" ref="BL326" si="398">IF(BJ326&gt;=50%,"KĐG",IF(BK326&gt;=1.6,"ĐMT",IF(BK326&gt;=1,"CCG","CĐ")))</f>
        <v>ĐMT</v>
      </c>
      <c r="BM326" s="33"/>
      <c r="BN326" s="33"/>
      <c r="BO326" s="33"/>
      <c r="BP326" s="33"/>
      <c r="BQ326" s="33"/>
      <c r="BR326" s="33"/>
      <c r="BS326" s="33"/>
      <c r="BT326" s="33"/>
      <c r="BU326" s="33"/>
      <c r="BV326" s="33"/>
      <c r="BW326" s="6"/>
      <c r="BX326" s="6"/>
      <c r="BY326" s="6"/>
      <c r="BZ326" s="6"/>
      <c r="CA326" s="6"/>
      <c r="CB326" s="6"/>
      <c r="CC326" s="6"/>
      <c r="CD326" s="6"/>
      <c r="CE326" s="6"/>
      <c r="CF326" s="6"/>
      <c r="CG326" s="6"/>
      <c r="CH326" s="6"/>
      <c r="CI326" s="6"/>
      <c r="CJ326" s="6"/>
      <c r="CK326" s="6"/>
      <c r="CL326" s="6"/>
      <c r="CM326" s="6"/>
      <c r="CN326" s="6"/>
      <c r="CO326" s="6"/>
      <c r="CP326" s="6"/>
      <c r="CQ326" s="6"/>
      <c r="CR326" s="6"/>
      <c r="CS326" s="6"/>
      <c r="CT326" s="313"/>
      <c r="CU326" s="313"/>
      <c r="CV326" s="313"/>
      <c r="CW326" s="313"/>
      <c r="CX326" s="313"/>
      <c r="CY326" s="313"/>
      <c r="CZ326" s="313"/>
      <c r="DA326" s="313"/>
      <c r="DB326" s="424"/>
      <c r="DC326" s="424"/>
      <c r="DD326" s="424"/>
      <c r="DE326" s="313"/>
      <c r="DF326" s="313"/>
      <c r="DG326" s="313"/>
      <c r="DH326" s="313"/>
      <c r="DI326" s="313"/>
      <c r="DJ326" s="6"/>
      <c r="DK326" s="6"/>
      <c r="DL326" s="76">
        <f t="shared" si="391"/>
        <v>1</v>
      </c>
      <c r="DM326" s="174"/>
    </row>
    <row r="327" spans="1:126" s="1" customFormat="1" ht="114.75" hidden="1" customHeight="1">
      <c r="A327" s="58">
        <v>307</v>
      </c>
      <c r="B327" s="400">
        <v>101</v>
      </c>
      <c r="C327" s="29" t="s">
        <v>374</v>
      </c>
      <c r="D327" s="5" t="s">
        <v>0</v>
      </c>
      <c r="E327" s="29" t="s">
        <v>375</v>
      </c>
      <c r="F327" s="5" t="s">
        <v>0</v>
      </c>
      <c r="G327" s="5"/>
      <c r="H327" s="30" t="s">
        <v>375</v>
      </c>
      <c r="I327" s="29" t="s">
        <v>755</v>
      </c>
      <c r="J327" s="6"/>
      <c r="K327" s="6" t="s">
        <v>128</v>
      </c>
      <c r="L327" s="6" t="s">
        <v>115</v>
      </c>
      <c r="M327" s="5" t="s">
        <v>80</v>
      </c>
      <c r="N327" s="4" t="s">
        <v>171</v>
      </c>
      <c r="O327" s="4" t="s">
        <v>28</v>
      </c>
      <c r="P327" s="6">
        <v>1</v>
      </c>
      <c r="Q327" s="6"/>
      <c r="R327" s="6"/>
      <c r="S327" s="6"/>
      <c r="T327" s="6" t="s">
        <v>28</v>
      </c>
      <c r="U327" s="40"/>
      <c r="V327" s="6"/>
      <c r="W327" s="6"/>
      <c r="X327" s="6"/>
      <c r="Y327" s="60"/>
      <c r="Z327" s="60"/>
      <c r="AA327" s="6"/>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c r="BW327" s="6"/>
      <c r="BX327" s="6"/>
      <c r="BY327" s="6"/>
      <c r="BZ327" s="6"/>
      <c r="CA327" s="6"/>
      <c r="CB327" s="6"/>
      <c r="CC327" s="6"/>
      <c r="CD327" s="6"/>
      <c r="CE327" s="6"/>
      <c r="CF327" s="6"/>
      <c r="CG327" s="6"/>
      <c r="CH327" s="6"/>
      <c r="CI327" s="6"/>
      <c r="CJ327" s="6"/>
      <c r="CK327" s="6"/>
      <c r="CL327" s="6"/>
      <c r="CM327" s="6"/>
      <c r="CN327" s="6"/>
      <c r="CO327" s="6"/>
      <c r="CP327" s="6"/>
      <c r="CQ327" s="6"/>
      <c r="CR327" s="6"/>
      <c r="CS327" s="6"/>
      <c r="CT327" s="313"/>
      <c r="CU327" s="313"/>
      <c r="CV327" s="313"/>
      <c r="CW327" s="313"/>
      <c r="CX327" s="313"/>
      <c r="CY327" s="313"/>
      <c r="CZ327" s="313"/>
      <c r="DA327" s="313"/>
      <c r="DB327" s="424"/>
      <c r="DC327" s="424"/>
      <c r="DD327" s="424"/>
      <c r="DE327" s="313"/>
      <c r="DF327" s="313"/>
      <c r="DG327" s="313"/>
      <c r="DH327" s="313"/>
      <c r="DI327" s="313"/>
      <c r="DJ327" s="6"/>
      <c r="DK327" s="6"/>
      <c r="DL327" s="6">
        <f t="shared" si="391"/>
        <v>1</v>
      </c>
      <c r="DM327" s="41"/>
    </row>
    <row r="328" spans="1:126" s="1" customFormat="1" ht="114.75" hidden="1" customHeight="1">
      <c r="A328" s="58">
        <v>308</v>
      </c>
      <c r="B328" s="400">
        <v>102</v>
      </c>
      <c r="C328" s="29" t="s">
        <v>153</v>
      </c>
      <c r="D328" s="5" t="s">
        <v>0</v>
      </c>
      <c r="E328" s="29" t="s">
        <v>154</v>
      </c>
      <c r="F328" s="5" t="s">
        <v>0</v>
      </c>
      <c r="G328" s="5"/>
      <c r="H328" s="30" t="s">
        <v>154</v>
      </c>
      <c r="I328" s="29" t="s">
        <v>756</v>
      </c>
      <c r="J328" s="6"/>
      <c r="K328" s="6" t="s">
        <v>128</v>
      </c>
      <c r="L328" s="6" t="s">
        <v>115</v>
      </c>
      <c r="M328" s="5" t="s">
        <v>80</v>
      </c>
      <c r="N328" s="4" t="s">
        <v>171</v>
      </c>
      <c r="O328" s="4" t="s">
        <v>28</v>
      </c>
      <c r="P328" s="6">
        <v>1</v>
      </c>
      <c r="Q328" s="6"/>
      <c r="R328" s="6"/>
      <c r="S328" s="6"/>
      <c r="T328" s="6"/>
      <c r="U328" s="6"/>
      <c r="V328" s="6" t="s">
        <v>28</v>
      </c>
      <c r="W328" s="6"/>
      <c r="X328" s="6"/>
      <c r="Y328" s="60"/>
      <c r="Z328" s="60"/>
      <c r="AA328" s="6"/>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33"/>
      <c r="BF328" s="33"/>
      <c r="BG328" s="33"/>
      <c r="BH328" s="33"/>
      <c r="BI328" s="33"/>
      <c r="BJ328" s="33"/>
      <c r="BK328" s="33"/>
      <c r="BL328" s="33"/>
      <c r="BM328" s="33"/>
      <c r="BN328" s="33"/>
      <c r="BO328" s="33"/>
      <c r="BP328" s="33"/>
      <c r="BQ328" s="33"/>
      <c r="BR328" s="33"/>
      <c r="BS328" s="33"/>
      <c r="BT328" s="33"/>
      <c r="BU328" s="33"/>
      <c r="BV328" s="33"/>
      <c r="BW328" s="6"/>
      <c r="BX328" s="6"/>
      <c r="BY328" s="6"/>
      <c r="BZ328" s="6"/>
      <c r="CA328" s="6"/>
      <c r="CB328" s="6"/>
      <c r="CC328" s="6"/>
      <c r="CD328" s="6"/>
      <c r="CE328" s="6"/>
      <c r="CF328" s="6"/>
      <c r="CG328" s="6"/>
      <c r="CH328" s="6"/>
      <c r="CI328" s="6"/>
      <c r="CJ328" s="6"/>
      <c r="CK328" s="6"/>
      <c r="CL328" s="6"/>
      <c r="CM328" s="6"/>
      <c r="CN328" s="6"/>
      <c r="CO328" s="6"/>
      <c r="CP328" s="6"/>
      <c r="CQ328" s="6"/>
      <c r="CR328" s="6"/>
      <c r="CS328" s="6"/>
      <c r="CT328" s="313"/>
      <c r="CU328" s="313"/>
      <c r="CV328" s="313"/>
      <c r="CW328" s="313"/>
      <c r="CX328" s="313"/>
      <c r="CY328" s="313"/>
      <c r="CZ328" s="313"/>
      <c r="DA328" s="313"/>
      <c r="DB328" s="424"/>
      <c r="DC328" s="424"/>
      <c r="DD328" s="424"/>
      <c r="DE328" s="313"/>
      <c r="DF328" s="313"/>
      <c r="DG328" s="313"/>
      <c r="DH328" s="313"/>
      <c r="DI328" s="313"/>
      <c r="DJ328" s="6"/>
      <c r="DK328" s="6"/>
      <c r="DL328" s="6">
        <f t="shared" si="391"/>
        <v>1</v>
      </c>
      <c r="DM328" s="41"/>
    </row>
    <row r="329" spans="1:126" s="1" customFormat="1" ht="121.5" hidden="1" customHeight="1">
      <c r="A329" s="58">
        <v>309</v>
      </c>
      <c r="B329" s="400">
        <v>103</v>
      </c>
      <c r="C329" s="29" t="s">
        <v>155</v>
      </c>
      <c r="D329" s="5" t="s">
        <v>0</v>
      </c>
      <c r="E329" s="29" t="s">
        <v>156</v>
      </c>
      <c r="F329" s="5" t="s">
        <v>0</v>
      </c>
      <c r="G329" s="5"/>
      <c r="H329" s="30" t="s">
        <v>156</v>
      </c>
      <c r="I329" s="29" t="s">
        <v>757</v>
      </c>
      <c r="J329" s="6"/>
      <c r="K329" s="6" t="s">
        <v>128</v>
      </c>
      <c r="L329" s="6" t="s">
        <v>115</v>
      </c>
      <c r="M329" s="5" t="s">
        <v>80</v>
      </c>
      <c r="N329" s="4" t="s">
        <v>171</v>
      </c>
      <c r="O329" s="4" t="s">
        <v>28</v>
      </c>
      <c r="P329" s="6">
        <v>1</v>
      </c>
      <c r="Q329" s="6"/>
      <c r="R329" s="6"/>
      <c r="S329" s="6"/>
      <c r="T329" s="6"/>
      <c r="U329" s="6"/>
      <c r="V329" s="6"/>
      <c r="W329" s="6"/>
      <c r="X329" s="6" t="s">
        <v>28</v>
      </c>
      <c r="Y329" s="60"/>
      <c r="Z329" s="60"/>
      <c r="AA329" s="6"/>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c r="AY329" s="33"/>
      <c r="AZ329" s="33"/>
      <c r="BA329" s="33"/>
      <c r="BB329" s="33"/>
      <c r="BC329" s="33"/>
      <c r="BD329" s="33"/>
      <c r="BE329" s="33"/>
      <c r="BF329" s="33"/>
      <c r="BG329" s="33"/>
      <c r="BH329" s="33"/>
      <c r="BI329" s="33"/>
      <c r="BJ329" s="33"/>
      <c r="BK329" s="33"/>
      <c r="BL329" s="33"/>
      <c r="BM329" s="33"/>
      <c r="BN329" s="33"/>
      <c r="BO329" s="33"/>
      <c r="BP329" s="33"/>
      <c r="BQ329" s="33"/>
      <c r="BR329" s="33"/>
      <c r="BS329" s="33"/>
      <c r="BT329" s="33"/>
      <c r="BU329" s="33"/>
      <c r="BV329" s="33"/>
      <c r="BW329" s="6"/>
      <c r="BX329" s="6"/>
      <c r="BY329" s="6"/>
      <c r="BZ329" s="6"/>
      <c r="CA329" s="6"/>
      <c r="CB329" s="6"/>
      <c r="CC329" s="6"/>
      <c r="CD329" s="6"/>
      <c r="CE329" s="6"/>
      <c r="CF329" s="6"/>
      <c r="CG329" s="6"/>
      <c r="CH329" s="6"/>
      <c r="CI329" s="6"/>
      <c r="CJ329" s="6"/>
      <c r="CK329" s="6"/>
      <c r="CL329" s="6"/>
      <c r="CM329" s="6"/>
      <c r="CN329" s="6"/>
      <c r="CO329" s="6"/>
      <c r="CP329" s="6"/>
      <c r="CQ329" s="6"/>
      <c r="CR329" s="6"/>
      <c r="CS329" s="6"/>
      <c r="CT329" s="313"/>
      <c r="CU329" s="313"/>
      <c r="CV329" s="313"/>
      <c r="CW329" s="313"/>
      <c r="CX329" s="313"/>
      <c r="CY329" s="313"/>
      <c r="CZ329" s="313"/>
      <c r="DA329" s="313"/>
      <c r="DB329" s="424"/>
      <c r="DC329" s="424"/>
      <c r="DD329" s="424"/>
      <c r="DE329" s="313"/>
      <c r="DF329" s="313"/>
      <c r="DG329" s="313"/>
      <c r="DH329" s="313"/>
      <c r="DI329" s="313"/>
      <c r="DJ329" s="6"/>
      <c r="DK329" s="6"/>
      <c r="DL329" s="6">
        <f t="shared" si="391"/>
        <v>1</v>
      </c>
      <c r="DM329" s="41"/>
    </row>
    <row r="330" spans="1:126" s="1" customFormat="1" ht="149.25" hidden="1" customHeight="1">
      <c r="A330" s="58">
        <v>317</v>
      </c>
      <c r="B330" s="400">
        <v>104</v>
      </c>
      <c r="C330" s="29" t="s">
        <v>376</v>
      </c>
      <c r="D330" s="5" t="s">
        <v>0</v>
      </c>
      <c r="E330" s="29" t="s">
        <v>377</v>
      </c>
      <c r="F330" s="5" t="s">
        <v>2</v>
      </c>
      <c r="G330" s="5"/>
      <c r="H330" s="30" t="s">
        <v>377</v>
      </c>
      <c r="I330" s="29" t="s">
        <v>758</v>
      </c>
      <c r="J330" s="6"/>
      <c r="K330" s="6" t="s">
        <v>128</v>
      </c>
      <c r="L330" s="6" t="s">
        <v>115</v>
      </c>
      <c r="M330" s="5" t="s">
        <v>80</v>
      </c>
      <c r="N330" s="4" t="s">
        <v>171</v>
      </c>
      <c r="O330" s="4" t="s">
        <v>28</v>
      </c>
      <c r="P330" s="6">
        <v>2</v>
      </c>
      <c r="Q330" s="6"/>
      <c r="R330" s="6"/>
      <c r="S330" s="6"/>
      <c r="T330" s="6" t="s">
        <v>28</v>
      </c>
      <c r="U330" s="6"/>
      <c r="V330" s="6"/>
      <c r="W330" s="6"/>
      <c r="X330" s="6"/>
      <c r="Y330" s="60"/>
      <c r="Z330" s="60"/>
      <c r="AA330" s="6"/>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c r="BW330" s="6"/>
      <c r="BX330" s="6"/>
      <c r="BY330" s="6"/>
      <c r="BZ330" s="6"/>
      <c r="CA330" s="6"/>
      <c r="CB330" s="6"/>
      <c r="CC330" s="6"/>
      <c r="CD330" s="6"/>
      <c r="CE330" s="6"/>
      <c r="CF330" s="6"/>
      <c r="CG330" s="6"/>
      <c r="CH330" s="6"/>
      <c r="CI330" s="6"/>
      <c r="CJ330" s="6"/>
      <c r="CK330" s="6"/>
      <c r="CL330" s="6"/>
      <c r="CM330" s="6"/>
      <c r="CN330" s="6"/>
      <c r="CO330" s="6"/>
      <c r="CP330" s="6"/>
      <c r="CQ330" s="6"/>
      <c r="CR330" s="6"/>
      <c r="CS330" s="6"/>
      <c r="CT330" s="313"/>
      <c r="CU330" s="313"/>
      <c r="CV330" s="313"/>
      <c r="CW330" s="313"/>
      <c r="CX330" s="313"/>
      <c r="CY330" s="313"/>
      <c r="CZ330" s="313"/>
      <c r="DA330" s="313"/>
      <c r="DB330" s="424"/>
      <c r="DC330" s="424"/>
      <c r="DD330" s="424"/>
      <c r="DE330" s="313"/>
      <c r="DF330" s="313"/>
      <c r="DG330" s="313"/>
      <c r="DH330" s="313"/>
      <c r="DI330" s="313"/>
      <c r="DJ330" s="6"/>
      <c r="DK330" s="6"/>
      <c r="DL330" s="6">
        <f t="shared" si="391"/>
        <v>1</v>
      </c>
      <c r="DM330" s="41"/>
    </row>
    <row r="331" spans="1:126" s="1" customFormat="1" ht="78" hidden="1" customHeight="1">
      <c r="A331" s="482">
        <v>318</v>
      </c>
      <c r="B331" s="400">
        <v>105</v>
      </c>
      <c r="C331" s="29" t="s">
        <v>378</v>
      </c>
      <c r="D331" s="5" t="s">
        <v>0</v>
      </c>
      <c r="E331" s="29" t="s">
        <v>379</v>
      </c>
      <c r="F331" s="5" t="s">
        <v>2</v>
      </c>
      <c r="G331" s="5"/>
      <c r="H331" s="30" t="s">
        <v>379</v>
      </c>
      <c r="I331" s="29" t="s">
        <v>770</v>
      </c>
      <c r="J331" s="6"/>
      <c r="K331" s="6" t="s">
        <v>128</v>
      </c>
      <c r="L331" s="6" t="s">
        <v>115</v>
      </c>
      <c r="M331" s="5" t="s">
        <v>80</v>
      </c>
      <c r="N331" s="4" t="s">
        <v>171</v>
      </c>
      <c r="O331" s="460" t="s">
        <v>28</v>
      </c>
      <c r="P331" s="458">
        <v>2</v>
      </c>
      <c r="Q331" s="6"/>
      <c r="R331" s="6"/>
      <c r="S331" s="6"/>
      <c r="T331" s="6"/>
      <c r="U331" s="6"/>
      <c r="V331" s="6" t="s">
        <v>28</v>
      </c>
      <c r="W331" s="6"/>
      <c r="X331" s="6"/>
      <c r="Y331" s="60"/>
      <c r="Z331" s="60"/>
      <c r="AA331" s="6"/>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c r="AY331" s="33"/>
      <c r="AZ331" s="33"/>
      <c r="BA331" s="33"/>
      <c r="BB331" s="33"/>
      <c r="BC331" s="33"/>
      <c r="BD331" s="33"/>
      <c r="BE331" s="33"/>
      <c r="BF331" s="33"/>
      <c r="BG331" s="33"/>
      <c r="BH331" s="33"/>
      <c r="BI331" s="33"/>
      <c r="BJ331" s="33"/>
      <c r="BK331" s="33"/>
      <c r="BL331" s="33"/>
      <c r="BM331" s="33"/>
      <c r="BN331" s="33"/>
      <c r="BO331" s="33"/>
      <c r="BP331" s="33"/>
      <c r="BQ331" s="33"/>
      <c r="BR331" s="33"/>
      <c r="BS331" s="33"/>
      <c r="BT331" s="33"/>
      <c r="BU331" s="33"/>
      <c r="BV331" s="33"/>
      <c r="BW331" s="6"/>
      <c r="BX331" s="6"/>
      <c r="BY331" s="6"/>
      <c r="BZ331" s="6"/>
      <c r="CA331" s="6"/>
      <c r="CB331" s="6"/>
      <c r="CC331" s="6"/>
      <c r="CD331" s="6"/>
      <c r="CE331" s="6"/>
      <c r="CF331" s="6"/>
      <c r="CG331" s="6"/>
      <c r="CH331" s="6"/>
      <c r="CI331" s="6"/>
      <c r="CJ331" s="6"/>
      <c r="CK331" s="6"/>
      <c r="CL331" s="6"/>
      <c r="CM331" s="6"/>
      <c r="CN331" s="6"/>
      <c r="CO331" s="6"/>
      <c r="CP331" s="6"/>
      <c r="CQ331" s="6"/>
      <c r="CR331" s="6"/>
      <c r="CS331" s="6"/>
      <c r="CT331" s="313"/>
      <c r="CU331" s="313"/>
      <c r="CV331" s="313"/>
      <c r="CW331" s="313"/>
      <c r="CX331" s="313"/>
      <c r="CY331" s="313"/>
      <c r="CZ331" s="313"/>
      <c r="DA331" s="313"/>
      <c r="DB331" s="424"/>
      <c r="DC331" s="424"/>
      <c r="DD331" s="424"/>
      <c r="DE331" s="313"/>
      <c r="DF331" s="313"/>
      <c r="DG331" s="313"/>
      <c r="DH331" s="313"/>
      <c r="DI331" s="313"/>
      <c r="DJ331" s="6"/>
      <c r="DK331" s="6"/>
      <c r="DL331" s="6">
        <f t="shared" si="391"/>
        <v>1</v>
      </c>
      <c r="DM331" s="41"/>
    </row>
    <row r="332" spans="1:126" s="80" customFormat="1" ht="78" hidden="1" customHeight="1">
      <c r="A332" s="483"/>
      <c r="B332" s="400">
        <v>105</v>
      </c>
      <c r="C332" s="29" t="s">
        <v>378</v>
      </c>
      <c r="D332" s="78" t="s">
        <v>0</v>
      </c>
      <c r="E332" s="29" t="s">
        <v>379</v>
      </c>
      <c r="F332" s="78" t="s">
        <v>2</v>
      </c>
      <c r="G332" s="78"/>
      <c r="H332" s="77" t="s">
        <v>379</v>
      </c>
      <c r="I332" s="29" t="s">
        <v>769</v>
      </c>
      <c r="J332" s="75"/>
      <c r="K332" s="125" t="s">
        <v>128</v>
      </c>
      <c r="L332" s="125" t="s">
        <v>115</v>
      </c>
      <c r="M332" s="126" t="s">
        <v>80</v>
      </c>
      <c r="N332" s="123" t="s">
        <v>171</v>
      </c>
      <c r="O332" s="462"/>
      <c r="P332" s="459"/>
      <c r="Q332" s="76"/>
      <c r="R332" s="76"/>
      <c r="S332" s="76"/>
      <c r="T332" s="76"/>
      <c r="U332" s="76"/>
      <c r="V332" s="76" t="s">
        <v>28</v>
      </c>
      <c r="W332" s="76"/>
      <c r="X332" s="76"/>
      <c r="Y332" s="76"/>
      <c r="Z332" s="76"/>
      <c r="AA332" s="76"/>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313"/>
      <c r="CU332" s="313"/>
      <c r="CV332" s="313"/>
      <c r="CW332" s="313"/>
      <c r="CX332" s="313"/>
      <c r="CY332" s="313"/>
      <c r="CZ332" s="313"/>
      <c r="DA332" s="313"/>
      <c r="DB332" s="424"/>
      <c r="DC332" s="424"/>
      <c r="DD332" s="424"/>
      <c r="DE332" s="313"/>
      <c r="DF332" s="313"/>
      <c r="DG332" s="313"/>
      <c r="DH332" s="313"/>
      <c r="DI332" s="313"/>
      <c r="DJ332" s="76"/>
      <c r="DK332" s="76"/>
      <c r="DL332" s="76"/>
      <c r="DM332" s="41"/>
    </row>
    <row r="333" spans="1:126" s="1" customFormat="1" ht="96" hidden="1" customHeight="1">
      <c r="A333" s="482">
        <v>319</v>
      </c>
      <c r="B333" s="400">
        <v>106</v>
      </c>
      <c r="C333" s="29" t="s">
        <v>380</v>
      </c>
      <c r="D333" s="5" t="s">
        <v>0</v>
      </c>
      <c r="E333" s="29" t="s">
        <v>381</v>
      </c>
      <c r="F333" s="5" t="s">
        <v>2</v>
      </c>
      <c r="G333" s="5"/>
      <c r="H333" s="30" t="s">
        <v>381</v>
      </c>
      <c r="I333" s="29" t="s">
        <v>767</v>
      </c>
      <c r="J333" s="458" t="s">
        <v>382</v>
      </c>
      <c r="K333" s="6" t="s">
        <v>128</v>
      </c>
      <c r="L333" s="6" t="s">
        <v>115</v>
      </c>
      <c r="M333" s="5" t="s">
        <v>80</v>
      </c>
      <c r="N333" s="4" t="s">
        <v>171</v>
      </c>
      <c r="O333" s="460" t="s">
        <v>28</v>
      </c>
      <c r="P333" s="458">
        <v>2</v>
      </c>
      <c r="Q333" s="6"/>
      <c r="R333" s="6"/>
      <c r="S333" s="6"/>
      <c r="T333" s="6"/>
      <c r="U333" s="6"/>
      <c r="V333" s="6"/>
      <c r="W333" s="6"/>
      <c r="X333" s="6" t="s">
        <v>28</v>
      </c>
      <c r="Y333" s="60"/>
      <c r="Z333" s="60"/>
      <c r="AA333" s="6"/>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33"/>
      <c r="BF333" s="33"/>
      <c r="BG333" s="33"/>
      <c r="BH333" s="33"/>
      <c r="BI333" s="33"/>
      <c r="BJ333" s="33"/>
      <c r="BK333" s="33"/>
      <c r="BL333" s="33"/>
      <c r="BM333" s="33"/>
      <c r="BN333" s="33"/>
      <c r="BO333" s="33"/>
      <c r="BP333" s="33"/>
      <c r="BQ333" s="33"/>
      <c r="BR333" s="33"/>
      <c r="BS333" s="33"/>
      <c r="BT333" s="33"/>
      <c r="BU333" s="33"/>
      <c r="BV333" s="33"/>
      <c r="BW333" s="6"/>
      <c r="BX333" s="6"/>
      <c r="BY333" s="6"/>
      <c r="BZ333" s="6"/>
      <c r="CA333" s="6"/>
      <c r="CB333" s="6"/>
      <c r="CC333" s="6"/>
      <c r="CD333" s="6"/>
      <c r="CE333" s="6"/>
      <c r="CF333" s="6"/>
      <c r="CG333" s="6"/>
      <c r="CH333" s="6"/>
      <c r="CI333" s="6"/>
      <c r="CJ333" s="6"/>
      <c r="CK333" s="6"/>
      <c r="CL333" s="6"/>
      <c r="CM333" s="6"/>
      <c r="CN333" s="6"/>
      <c r="CO333" s="6"/>
      <c r="CP333" s="6"/>
      <c r="CQ333" s="6"/>
      <c r="CR333" s="6"/>
      <c r="CS333" s="6"/>
      <c r="CT333" s="313"/>
      <c r="CU333" s="313"/>
      <c r="CV333" s="313"/>
      <c r="CW333" s="313"/>
      <c r="CX333" s="313"/>
      <c r="CY333" s="313"/>
      <c r="CZ333" s="313"/>
      <c r="DA333" s="313"/>
      <c r="DB333" s="424"/>
      <c r="DC333" s="424"/>
      <c r="DD333" s="424"/>
      <c r="DE333" s="313"/>
      <c r="DF333" s="313"/>
      <c r="DG333" s="313"/>
      <c r="DH333" s="313"/>
      <c r="DI333" s="313"/>
      <c r="DJ333" s="6"/>
      <c r="DK333" s="6"/>
      <c r="DL333" s="6">
        <f>COUNTIF(Q333:AA333,"x")</f>
        <v>1</v>
      </c>
      <c r="DM333" s="41"/>
    </row>
    <row r="334" spans="1:126" s="80" customFormat="1" ht="96" hidden="1" customHeight="1">
      <c r="A334" s="483"/>
      <c r="B334" s="400">
        <v>106</v>
      </c>
      <c r="C334" s="29" t="s">
        <v>380</v>
      </c>
      <c r="D334" s="78" t="s">
        <v>0</v>
      </c>
      <c r="E334" s="29" t="s">
        <v>381</v>
      </c>
      <c r="F334" s="78" t="s">
        <v>2</v>
      </c>
      <c r="G334" s="78"/>
      <c r="H334" s="77" t="s">
        <v>381</v>
      </c>
      <c r="I334" s="29" t="s">
        <v>768</v>
      </c>
      <c r="J334" s="459"/>
      <c r="K334" s="125" t="s">
        <v>128</v>
      </c>
      <c r="L334" s="125" t="s">
        <v>115</v>
      </c>
      <c r="M334" s="126" t="s">
        <v>80</v>
      </c>
      <c r="N334" s="123" t="s">
        <v>171</v>
      </c>
      <c r="O334" s="462"/>
      <c r="P334" s="459"/>
      <c r="Q334" s="76"/>
      <c r="R334" s="76"/>
      <c r="S334" s="76"/>
      <c r="T334" s="76"/>
      <c r="U334" s="76"/>
      <c r="V334" s="76"/>
      <c r="W334" s="76"/>
      <c r="X334" s="76"/>
      <c r="Y334" s="76" t="s">
        <v>28</v>
      </c>
      <c r="Z334" s="76"/>
      <c r="AA334" s="76"/>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c r="AY334" s="33"/>
      <c r="AZ334" s="33"/>
      <c r="BA334" s="33"/>
      <c r="BB334" s="33"/>
      <c r="BC334" s="33"/>
      <c r="BD334" s="33"/>
      <c r="BE334" s="33"/>
      <c r="BF334" s="33"/>
      <c r="BG334" s="33"/>
      <c r="BH334" s="33"/>
      <c r="BI334" s="33"/>
      <c r="BJ334" s="33"/>
      <c r="BK334" s="33"/>
      <c r="BL334" s="33"/>
      <c r="BM334" s="33"/>
      <c r="BN334" s="33"/>
      <c r="BO334" s="33"/>
      <c r="BP334" s="33"/>
      <c r="BQ334" s="33"/>
      <c r="BR334" s="33"/>
      <c r="BS334" s="33"/>
      <c r="BT334" s="33"/>
      <c r="BU334" s="33"/>
      <c r="BV334" s="33"/>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313"/>
      <c r="CU334" s="313"/>
      <c r="CV334" s="313"/>
      <c r="CW334" s="313"/>
      <c r="CX334" s="313"/>
      <c r="CY334" s="313"/>
      <c r="CZ334" s="313"/>
      <c r="DA334" s="313"/>
      <c r="DB334" s="424"/>
      <c r="DC334" s="424"/>
      <c r="DD334" s="424"/>
      <c r="DE334" s="313"/>
      <c r="DF334" s="313"/>
      <c r="DG334" s="313"/>
      <c r="DH334" s="313"/>
      <c r="DI334" s="313"/>
      <c r="DJ334" s="76"/>
      <c r="DK334" s="76"/>
      <c r="DL334" s="76"/>
      <c r="DM334" s="41"/>
    </row>
    <row r="335" spans="1:126" ht="21.75" customHeight="1">
      <c r="A335" s="132"/>
      <c r="B335" s="167"/>
      <c r="C335" s="479" t="s">
        <v>41</v>
      </c>
      <c r="D335" s="479"/>
      <c r="E335" s="479"/>
      <c r="F335" s="170"/>
      <c r="G335" s="172">
        <f>COUNTIF(G336:G336,"x")</f>
        <v>0</v>
      </c>
      <c r="H335" s="368"/>
      <c r="I335" s="367"/>
      <c r="J335" s="364"/>
      <c r="K335" s="364"/>
      <c r="L335" s="364"/>
      <c r="M335" s="8" t="s">
        <v>82</v>
      </c>
      <c r="N335" s="8" t="s">
        <v>82</v>
      </c>
      <c r="O335" s="9">
        <f>COUNTIF(O336:O336,"x")</f>
        <v>1</v>
      </c>
      <c r="P335" s="9">
        <f>SUM(P336:P336)</f>
        <v>1</v>
      </c>
      <c r="Q335" s="172" t="s">
        <v>142</v>
      </c>
      <c r="R335" s="172" t="s">
        <v>142</v>
      </c>
      <c r="S335" s="172" t="s">
        <v>142</v>
      </c>
      <c r="T335" s="9" t="s">
        <v>142</v>
      </c>
      <c r="U335" s="9" t="s">
        <v>142</v>
      </c>
      <c r="V335" s="9" t="s">
        <v>142</v>
      </c>
      <c r="W335" s="9" t="s">
        <v>142</v>
      </c>
      <c r="X335" s="9" t="s">
        <v>142</v>
      </c>
      <c r="Y335" s="9"/>
      <c r="Z335" s="9"/>
      <c r="AA335" s="9" t="s">
        <v>142</v>
      </c>
      <c r="AB335" s="181"/>
      <c r="AC335" s="181"/>
      <c r="AD335" s="181"/>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33"/>
      <c r="BF335" s="33"/>
      <c r="BG335" s="33"/>
      <c r="BH335" s="33"/>
      <c r="BI335" s="33"/>
      <c r="BJ335" s="33"/>
      <c r="BK335" s="33"/>
      <c r="BL335" s="33"/>
      <c r="BM335" s="181"/>
      <c r="BN335" s="181"/>
      <c r="BO335" s="181"/>
      <c r="BP335" s="181"/>
      <c r="BQ335" s="33"/>
      <c r="BR335" s="33"/>
      <c r="BS335" s="33"/>
      <c r="BT335" s="33"/>
      <c r="BU335" s="33"/>
      <c r="BV335" s="33"/>
      <c r="BW335" s="9"/>
      <c r="BX335" s="9"/>
      <c r="BY335" s="9"/>
      <c r="BZ335" s="9"/>
      <c r="CA335" s="9"/>
      <c r="CB335" s="9"/>
      <c r="CC335" s="9"/>
      <c r="CD335" s="9"/>
      <c r="CE335" s="9"/>
      <c r="CF335" s="9"/>
      <c r="CG335" s="9"/>
      <c r="CH335" s="9"/>
      <c r="CI335" s="9"/>
      <c r="CJ335" s="9"/>
      <c r="CK335" s="9"/>
      <c r="CL335" s="9"/>
      <c r="CM335" s="9"/>
      <c r="CN335" s="9"/>
      <c r="CO335" s="9"/>
      <c r="CP335" s="9"/>
      <c r="CQ335" s="9"/>
      <c r="CR335" s="9"/>
      <c r="CS335" s="9"/>
      <c r="CT335" s="9"/>
      <c r="CU335" s="9"/>
      <c r="CV335" s="391"/>
      <c r="CW335" s="391"/>
      <c r="CX335" s="391"/>
      <c r="CY335" s="9"/>
      <c r="CZ335" s="9"/>
      <c r="DA335" s="9"/>
      <c r="DB335" s="9"/>
      <c r="DC335" s="9"/>
      <c r="DD335" s="9"/>
      <c r="DE335" s="9"/>
      <c r="DF335" s="9"/>
      <c r="DG335" s="9"/>
      <c r="DH335" s="9"/>
      <c r="DI335" s="9"/>
      <c r="DJ335" s="9"/>
      <c r="DK335" s="9"/>
      <c r="DL335" s="6"/>
      <c r="DM335" s="173"/>
    </row>
    <row r="336" spans="1:126" s="249" customFormat="1" ht="31.5" hidden="1" customHeight="1">
      <c r="A336" s="56">
        <v>331</v>
      </c>
      <c r="B336" s="414">
        <v>107</v>
      </c>
      <c r="C336" s="169" t="s">
        <v>383</v>
      </c>
      <c r="D336" s="170" t="s">
        <v>2</v>
      </c>
      <c r="E336" s="29" t="s">
        <v>157</v>
      </c>
      <c r="F336" s="5" t="s">
        <v>2</v>
      </c>
      <c r="G336" s="170"/>
      <c r="H336" s="184" t="s">
        <v>157</v>
      </c>
      <c r="I336" s="169" t="s">
        <v>759</v>
      </c>
      <c r="J336" s="256"/>
      <c r="K336" s="256" t="s">
        <v>128</v>
      </c>
      <c r="L336" s="256" t="s">
        <v>115</v>
      </c>
      <c r="M336" s="5" t="s">
        <v>80</v>
      </c>
      <c r="N336" s="4" t="s">
        <v>171</v>
      </c>
      <c r="O336" s="4" t="s">
        <v>28</v>
      </c>
      <c r="P336" s="6">
        <v>1</v>
      </c>
      <c r="Q336" s="6"/>
      <c r="R336" s="256" t="s">
        <v>28</v>
      </c>
      <c r="S336" s="6"/>
      <c r="T336" s="6"/>
      <c r="U336" s="6"/>
      <c r="V336" s="6"/>
      <c r="W336" s="6"/>
      <c r="X336" s="6"/>
      <c r="Y336" s="60"/>
      <c r="Z336" s="60"/>
      <c r="AA336" s="6"/>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181"/>
      <c r="BN336" s="181"/>
      <c r="BO336" s="181"/>
      <c r="BP336" s="181" t="s">
        <v>659</v>
      </c>
      <c r="BQ336" s="320">
        <v>2</v>
      </c>
      <c r="BR336" s="320">
        <v>2</v>
      </c>
      <c r="BS336" s="320">
        <v>1</v>
      </c>
      <c r="BT336" s="320">
        <v>1</v>
      </c>
      <c r="BU336" s="320">
        <v>2</v>
      </c>
      <c r="BV336" s="320">
        <v>2</v>
      </c>
      <c r="BW336" s="320">
        <v>1</v>
      </c>
      <c r="BX336" s="320">
        <v>2</v>
      </c>
      <c r="BY336" s="320">
        <v>2</v>
      </c>
      <c r="BZ336" s="320">
        <v>2</v>
      </c>
      <c r="CA336" s="320">
        <v>2</v>
      </c>
      <c r="CB336" s="320">
        <v>2</v>
      </c>
      <c r="CC336" s="320">
        <v>2</v>
      </c>
      <c r="CD336" s="320">
        <v>2</v>
      </c>
      <c r="CE336" s="320">
        <v>2</v>
      </c>
      <c r="CF336" s="320">
        <v>2</v>
      </c>
      <c r="CG336" s="320">
        <v>2</v>
      </c>
      <c r="CH336" s="320">
        <v>1</v>
      </c>
      <c r="CI336" s="320">
        <v>2</v>
      </c>
      <c r="CJ336" s="320">
        <v>2</v>
      </c>
      <c r="CK336" s="320">
        <v>1</v>
      </c>
      <c r="CL336" s="348">
        <f>COUNTIF(BQ336:CK336,"2")</f>
        <v>16</v>
      </c>
      <c r="CM336" s="349">
        <f t="shared" ref="CM336" si="399">CL336/(CL336+CN336+CP336+CR336)</f>
        <v>0.76190476190476186</v>
      </c>
      <c r="CN336" s="348">
        <f>COUNTIF(BQ336:CK336,"1")</f>
        <v>5</v>
      </c>
      <c r="CO336" s="349">
        <f t="shared" ref="CO336" si="400">CN336/(CL336+CN336+CP336+CR336)</f>
        <v>0.23809523809523808</v>
      </c>
      <c r="CP336" s="348">
        <f>COUNTIF(BQ336:CK336,"0")</f>
        <v>0</v>
      </c>
      <c r="CQ336" s="349">
        <f t="shared" ref="CQ336" si="401">CP336/(CL336+CN336+CP336+CR336)</f>
        <v>0</v>
      </c>
      <c r="CR336" s="348">
        <f>COUNTIF(BQ336:CK336,"KĐG")</f>
        <v>0</v>
      </c>
      <c r="CS336" s="349">
        <f t="shared" ref="CS336" si="402">CR336/(CL336+CN336+CP336+CR336)</f>
        <v>0</v>
      </c>
      <c r="CT336" s="350">
        <f t="shared" ref="CT336" si="403">(((CL336*2)+(CN336*1)+(CP336*0)))/(CL336+CN336+CP336)</f>
        <v>1.7619047619047619</v>
      </c>
      <c r="CU336" s="351" t="str">
        <f t="shared" ref="CU336" si="404">IF(CS336&gt;=50%,"KĐG",IF(CT336&gt;=1.6,"ĐMT",IF(CT336&gt;=1,"CCG","CĐ")))</f>
        <v>ĐMT</v>
      </c>
      <c r="CV336" s="313"/>
      <c r="CW336" s="313"/>
      <c r="CX336" s="313"/>
      <c r="CY336" s="313"/>
      <c r="CZ336" s="313"/>
      <c r="DA336" s="313"/>
      <c r="DB336" s="424"/>
      <c r="DC336" s="424"/>
      <c r="DD336" s="424"/>
      <c r="DE336" s="313"/>
      <c r="DF336" s="313"/>
      <c r="DG336" s="313"/>
      <c r="DH336" s="313"/>
      <c r="DI336" s="313"/>
      <c r="DJ336" s="6"/>
      <c r="DK336" s="6"/>
      <c r="DL336" s="6">
        <f>COUNTIF(Q336:AA336,"x")</f>
        <v>1</v>
      </c>
      <c r="DM336" s="261"/>
      <c r="DN336" s="309"/>
      <c r="DO336" s="309"/>
      <c r="DP336" s="309"/>
      <c r="DQ336" s="309"/>
      <c r="DR336" s="309"/>
      <c r="DS336" s="309"/>
      <c r="DT336" s="309"/>
      <c r="DU336" s="309"/>
      <c r="DV336" s="309"/>
    </row>
    <row r="337" spans="1:126" ht="33.75" customHeight="1">
      <c r="A337" s="12"/>
      <c r="B337" s="167"/>
      <c r="C337" s="479" t="s">
        <v>42</v>
      </c>
      <c r="D337" s="479"/>
      <c r="E337" s="479"/>
      <c r="F337" s="170"/>
      <c r="G337" s="172">
        <f>COUNTIF(G338:G338,"x")</f>
        <v>0</v>
      </c>
      <c r="H337" s="368"/>
      <c r="I337" s="367"/>
      <c r="J337" s="364"/>
      <c r="K337" s="364"/>
      <c r="L337" s="364"/>
      <c r="M337" s="8" t="s">
        <v>82</v>
      </c>
      <c r="N337" s="8" t="s">
        <v>82</v>
      </c>
      <c r="O337" s="9">
        <f>COUNTIF(O338:O338,"x")</f>
        <v>1</v>
      </c>
      <c r="P337" s="9">
        <f>SUM(P338:P338)</f>
        <v>1</v>
      </c>
      <c r="Q337" s="172" t="s">
        <v>142</v>
      </c>
      <c r="R337" s="172" t="s">
        <v>142</v>
      </c>
      <c r="S337" s="172" t="s">
        <v>142</v>
      </c>
      <c r="T337" s="9" t="s">
        <v>142</v>
      </c>
      <c r="U337" s="9" t="s">
        <v>142</v>
      </c>
      <c r="V337" s="9" t="s">
        <v>142</v>
      </c>
      <c r="W337" s="9" t="s">
        <v>142</v>
      </c>
      <c r="X337" s="9" t="s">
        <v>142</v>
      </c>
      <c r="Y337" s="9"/>
      <c r="Z337" s="9"/>
      <c r="AA337" s="9" t="s">
        <v>142</v>
      </c>
      <c r="AB337" s="181"/>
      <c r="AC337" s="181"/>
      <c r="AD337" s="181"/>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181"/>
      <c r="BN337" s="181"/>
      <c r="BO337" s="181"/>
      <c r="BP337" s="181"/>
      <c r="BQ337" s="33"/>
      <c r="BR337" s="33"/>
      <c r="BS337" s="33"/>
      <c r="BT337" s="33"/>
      <c r="BU337" s="33"/>
      <c r="BV337" s="33"/>
      <c r="BW337" s="9"/>
      <c r="BX337" s="9"/>
      <c r="BY337" s="9"/>
      <c r="BZ337" s="9"/>
      <c r="CA337" s="9"/>
      <c r="CB337" s="9"/>
      <c r="CC337" s="9"/>
      <c r="CD337" s="9"/>
      <c r="CE337" s="9"/>
      <c r="CF337" s="9"/>
      <c r="CG337" s="9"/>
      <c r="CH337" s="9"/>
      <c r="CI337" s="9"/>
      <c r="CJ337" s="9"/>
      <c r="CK337" s="9"/>
      <c r="CL337" s="9"/>
      <c r="CM337" s="9"/>
      <c r="CN337" s="9"/>
      <c r="CO337" s="9"/>
      <c r="CP337" s="9"/>
      <c r="CQ337" s="9"/>
      <c r="CR337" s="9"/>
      <c r="CS337" s="9"/>
      <c r="CT337" s="9"/>
      <c r="CU337" s="9"/>
      <c r="CV337" s="391"/>
      <c r="CW337" s="391"/>
      <c r="CX337" s="391"/>
      <c r="CY337" s="9"/>
      <c r="CZ337" s="9"/>
      <c r="DA337" s="9"/>
      <c r="DB337" s="9"/>
      <c r="DC337" s="9"/>
      <c r="DD337" s="9"/>
      <c r="DE337" s="9"/>
      <c r="DF337" s="9"/>
      <c r="DG337" s="9"/>
      <c r="DH337" s="9"/>
      <c r="DI337" s="9"/>
      <c r="DJ337" s="9"/>
      <c r="DK337" s="9"/>
      <c r="DL337" s="6"/>
      <c r="DM337" s="173"/>
    </row>
    <row r="338" spans="1:126" s="1" customFormat="1" ht="87.75" hidden="1" customHeight="1">
      <c r="A338" s="56">
        <v>334</v>
      </c>
      <c r="B338" s="400">
        <v>108</v>
      </c>
      <c r="C338" s="29" t="s">
        <v>384</v>
      </c>
      <c r="D338" s="5" t="s">
        <v>0</v>
      </c>
      <c r="E338" s="29" t="s">
        <v>385</v>
      </c>
      <c r="F338" s="5" t="s">
        <v>2</v>
      </c>
      <c r="G338" s="5"/>
      <c r="H338" s="30" t="s">
        <v>385</v>
      </c>
      <c r="I338" s="29" t="s">
        <v>760</v>
      </c>
      <c r="J338" s="6"/>
      <c r="K338" s="6" t="s">
        <v>128</v>
      </c>
      <c r="L338" s="6" t="s">
        <v>115</v>
      </c>
      <c r="M338" s="5" t="s">
        <v>80</v>
      </c>
      <c r="N338" s="4" t="s">
        <v>171</v>
      </c>
      <c r="O338" s="4" t="s">
        <v>28</v>
      </c>
      <c r="P338" s="6">
        <v>1</v>
      </c>
      <c r="Q338" s="6"/>
      <c r="R338" s="6"/>
      <c r="S338" s="6"/>
      <c r="T338" s="6"/>
      <c r="U338" s="6"/>
      <c r="V338" s="6"/>
      <c r="W338" s="6" t="s">
        <v>28</v>
      </c>
      <c r="X338" s="6"/>
      <c r="Y338" s="60"/>
      <c r="Z338" s="60"/>
      <c r="AA338" s="6"/>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c r="BV338" s="33"/>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313"/>
      <c r="CU338" s="313"/>
      <c r="CV338" s="313"/>
      <c r="CW338" s="313"/>
      <c r="CX338" s="313"/>
      <c r="CY338" s="313"/>
      <c r="CZ338" s="313"/>
      <c r="DA338" s="313"/>
      <c r="DB338" s="424"/>
      <c r="DC338" s="424"/>
      <c r="DD338" s="424"/>
      <c r="DE338" s="313"/>
      <c r="DF338" s="313"/>
      <c r="DG338" s="313"/>
      <c r="DH338" s="313"/>
      <c r="DI338" s="313"/>
      <c r="DJ338" s="6"/>
      <c r="DK338" s="6"/>
      <c r="DL338" s="6">
        <f>COUNTIF(Q338:AA338,"x")</f>
        <v>1</v>
      </c>
      <c r="DM338" s="4"/>
    </row>
    <row r="339" spans="1:126" ht="22.5" customHeight="1">
      <c r="A339" s="12"/>
      <c r="B339" s="167"/>
      <c r="C339" s="479" t="s">
        <v>44</v>
      </c>
      <c r="D339" s="479"/>
      <c r="E339" s="479"/>
      <c r="F339" s="170"/>
      <c r="G339" s="364">
        <f>COUNTIF(G340:G341,"x")</f>
        <v>0</v>
      </c>
      <c r="H339" s="368"/>
      <c r="I339" s="367"/>
      <c r="J339" s="364"/>
      <c r="K339" s="364"/>
      <c r="L339" s="364"/>
      <c r="M339" s="8" t="s">
        <v>82</v>
      </c>
      <c r="N339" s="8" t="s">
        <v>82</v>
      </c>
      <c r="O339" s="134">
        <f>COUNTIF(O340:O341,"x")</f>
        <v>2</v>
      </c>
      <c r="P339" s="9">
        <f>SUM(P340:P341)</f>
        <v>2</v>
      </c>
      <c r="Q339" s="172" t="s">
        <v>142</v>
      </c>
      <c r="R339" s="172" t="s">
        <v>142</v>
      </c>
      <c r="S339" s="172" t="s">
        <v>142</v>
      </c>
      <c r="T339" s="9" t="s">
        <v>142</v>
      </c>
      <c r="U339" s="9" t="s">
        <v>142</v>
      </c>
      <c r="V339" s="9" t="s">
        <v>142</v>
      </c>
      <c r="W339" s="9" t="s">
        <v>142</v>
      </c>
      <c r="X339" s="9" t="s">
        <v>142</v>
      </c>
      <c r="Y339" s="9"/>
      <c r="Z339" s="9"/>
      <c r="AA339" s="9" t="s">
        <v>142</v>
      </c>
      <c r="AB339" s="181"/>
      <c r="AC339" s="181"/>
      <c r="AD339" s="181"/>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181"/>
      <c r="BN339" s="181"/>
      <c r="BO339" s="181"/>
      <c r="BP339" s="181"/>
      <c r="BQ339" s="33"/>
      <c r="BR339" s="33"/>
      <c r="BS339" s="33"/>
      <c r="BT339" s="33"/>
      <c r="BU339" s="33"/>
      <c r="BV339" s="33"/>
      <c r="BW339" s="9"/>
      <c r="BX339" s="9"/>
      <c r="BY339" s="9"/>
      <c r="BZ339" s="9"/>
      <c r="CA339" s="9"/>
      <c r="CB339" s="9"/>
      <c r="CC339" s="9"/>
      <c r="CD339" s="9"/>
      <c r="CE339" s="9"/>
      <c r="CF339" s="9"/>
      <c r="CG339" s="9"/>
      <c r="CH339" s="9"/>
      <c r="CI339" s="9"/>
      <c r="CJ339" s="9"/>
      <c r="CK339" s="9"/>
      <c r="CL339" s="9"/>
      <c r="CM339" s="9"/>
      <c r="CN339" s="9"/>
      <c r="CO339" s="9"/>
      <c r="CP339" s="9"/>
      <c r="CQ339" s="9"/>
      <c r="CR339" s="9"/>
      <c r="CS339" s="9"/>
      <c r="CT339" s="9"/>
      <c r="CU339" s="9"/>
      <c r="CV339" s="391"/>
      <c r="CW339" s="391"/>
      <c r="CX339" s="391"/>
      <c r="CY339" s="9"/>
      <c r="CZ339" s="9"/>
      <c r="DA339" s="9"/>
      <c r="DB339" s="9"/>
      <c r="DC339" s="9"/>
      <c r="DD339" s="9"/>
      <c r="DE339" s="9"/>
      <c r="DF339" s="9"/>
      <c r="DG339" s="9"/>
      <c r="DH339" s="9"/>
      <c r="DI339" s="9"/>
      <c r="DJ339" s="9"/>
      <c r="DK339" s="9"/>
      <c r="DL339" s="6"/>
      <c r="DM339" s="173"/>
    </row>
    <row r="340" spans="1:126" s="1" customFormat="1" ht="90.75" hidden="1" customHeight="1">
      <c r="A340" s="56">
        <v>338</v>
      </c>
      <c r="B340" s="400">
        <v>109</v>
      </c>
      <c r="C340" s="29" t="s">
        <v>386</v>
      </c>
      <c r="D340" s="5" t="s">
        <v>0</v>
      </c>
      <c r="E340" s="29" t="s">
        <v>387</v>
      </c>
      <c r="F340" s="5" t="s">
        <v>2</v>
      </c>
      <c r="G340" s="5"/>
      <c r="H340" s="30" t="s">
        <v>387</v>
      </c>
      <c r="I340" s="29" t="s">
        <v>761</v>
      </c>
      <c r="J340" s="6"/>
      <c r="K340" s="6" t="s">
        <v>128</v>
      </c>
      <c r="L340" s="6" t="s">
        <v>115</v>
      </c>
      <c r="M340" s="5" t="s">
        <v>80</v>
      </c>
      <c r="N340" s="4" t="s">
        <v>171</v>
      </c>
      <c r="O340" s="4" t="s">
        <v>28</v>
      </c>
      <c r="P340" s="6">
        <v>1</v>
      </c>
      <c r="Q340" s="6"/>
      <c r="R340" s="6"/>
      <c r="S340" s="6"/>
      <c r="T340" s="6"/>
      <c r="U340" s="6"/>
      <c r="V340" s="6"/>
      <c r="W340" s="6" t="s">
        <v>28</v>
      </c>
      <c r="X340" s="6"/>
      <c r="Y340" s="60"/>
      <c r="Z340" s="60"/>
      <c r="AA340" s="6"/>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c r="BW340" s="6"/>
      <c r="BX340" s="6"/>
      <c r="BY340" s="6"/>
      <c r="BZ340" s="6"/>
      <c r="CA340" s="6"/>
      <c r="CB340" s="6"/>
      <c r="CC340" s="6"/>
      <c r="CD340" s="6"/>
      <c r="CE340" s="6"/>
      <c r="CF340" s="6"/>
      <c r="CG340" s="6"/>
      <c r="CH340" s="6"/>
      <c r="CI340" s="6"/>
      <c r="CJ340" s="6"/>
      <c r="CK340" s="6"/>
      <c r="CL340" s="6"/>
      <c r="CM340" s="6"/>
      <c r="CN340" s="6"/>
      <c r="CO340" s="6"/>
      <c r="CP340" s="6"/>
      <c r="CQ340" s="6"/>
      <c r="CR340" s="6"/>
      <c r="CS340" s="6"/>
      <c r="CT340" s="313"/>
      <c r="CU340" s="313"/>
      <c r="CV340" s="313"/>
      <c r="CW340" s="313"/>
      <c r="CX340" s="313"/>
      <c r="CY340" s="313"/>
      <c r="CZ340" s="313"/>
      <c r="DA340" s="313"/>
      <c r="DB340" s="424"/>
      <c r="DC340" s="424"/>
      <c r="DD340" s="424"/>
      <c r="DE340" s="313"/>
      <c r="DF340" s="313"/>
      <c r="DG340" s="313"/>
      <c r="DH340" s="313"/>
      <c r="DI340" s="313"/>
      <c r="DJ340" s="6"/>
      <c r="DK340" s="6"/>
      <c r="DL340" s="6">
        <f>COUNTIF(Q340:AA340,"x")</f>
        <v>1</v>
      </c>
      <c r="DM340" s="4"/>
    </row>
    <row r="341" spans="1:126" s="1" customFormat="1" ht="81.75" hidden="1" customHeight="1">
      <c r="A341" s="56">
        <v>339</v>
      </c>
      <c r="B341" s="400">
        <v>110</v>
      </c>
      <c r="C341" s="29" t="s">
        <v>388</v>
      </c>
      <c r="D341" s="5" t="s">
        <v>0</v>
      </c>
      <c r="E341" s="29" t="s">
        <v>389</v>
      </c>
      <c r="F341" s="5" t="s">
        <v>2</v>
      </c>
      <c r="G341" s="5"/>
      <c r="H341" s="30" t="s">
        <v>389</v>
      </c>
      <c r="I341" s="29" t="s">
        <v>762</v>
      </c>
      <c r="J341" s="6"/>
      <c r="K341" s="6" t="s">
        <v>128</v>
      </c>
      <c r="L341" s="6" t="s">
        <v>115</v>
      </c>
      <c r="M341" s="5" t="s">
        <v>80</v>
      </c>
      <c r="N341" s="4" t="s">
        <v>171</v>
      </c>
      <c r="O341" s="79" t="s">
        <v>28</v>
      </c>
      <c r="P341" s="6">
        <v>1</v>
      </c>
      <c r="Q341" s="6"/>
      <c r="R341" s="6"/>
      <c r="S341" s="6"/>
      <c r="T341" s="6"/>
      <c r="U341" s="6" t="s">
        <v>28</v>
      </c>
      <c r="V341" s="6"/>
      <c r="W341" s="6"/>
      <c r="X341" s="6"/>
      <c r="Y341" s="60"/>
      <c r="Z341" s="60"/>
      <c r="AA341" s="6"/>
      <c r="AB341" s="33"/>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c r="BW341" s="6"/>
      <c r="BX341" s="6"/>
      <c r="BY341" s="6"/>
      <c r="BZ341" s="6"/>
      <c r="CA341" s="6"/>
      <c r="CB341" s="6"/>
      <c r="CC341" s="6"/>
      <c r="CD341" s="6"/>
      <c r="CE341" s="6"/>
      <c r="CF341" s="6"/>
      <c r="CG341" s="6"/>
      <c r="CH341" s="6"/>
      <c r="CI341" s="6"/>
      <c r="CJ341" s="6"/>
      <c r="CK341" s="6"/>
      <c r="CL341" s="6"/>
      <c r="CM341" s="6"/>
      <c r="CN341" s="6"/>
      <c r="CO341" s="6"/>
      <c r="CP341" s="6"/>
      <c r="CQ341" s="6"/>
      <c r="CR341" s="6"/>
      <c r="CS341" s="6"/>
      <c r="CT341" s="313"/>
      <c r="CU341" s="313"/>
      <c r="CV341" s="313"/>
      <c r="CW341" s="313"/>
      <c r="CX341" s="313"/>
      <c r="CY341" s="313"/>
      <c r="CZ341" s="313"/>
      <c r="DA341" s="313"/>
      <c r="DB341" s="424"/>
      <c r="DC341" s="424"/>
      <c r="DD341" s="424"/>
      <c r="DE341" s="313"/>
      <c r="DF341" s="313"/>
      <c r="DG341" s="313"/>
      <c r="DH341" s="313"/>
      <c r="DI341" s="313"/>
      <c r="DJ341" s="6"/>
      <c r="DK341" s="6"/>
      <c r="DL341" s="6">
        <f>COUNTIF(Q341:AA341,"x")</f>
        <v>1</v>
      </c>
      <c r="DM341" s="4"/>
    </row>
    <row r="342" spans="1:126" ht="19.5" customHeight="1">
      <c r="A342" s="132"/>
      <c r="B342" s="414"/>
      <c r="C342" s="479" t="s">
        <v>77</v>
      </c>
      <c r="D342" s="479"/>
      <c r="E342" s="479"/>
      <c r="F342" s="170"/>
      <c r="G342" s="364">
        <f>COUNTIF(G343:G345,"x")</f>
        <v>0</v>
      </c>
      <c r="H342" s="368"/>
      <c r="I342" s="174"/>
      <c r="J342" s="364"/>
      <c r="K342" s="364"/>
      <c r="L342" s="364"/>
      <c r="M342" s="8" t="s">
        <v>82</v>
      </c>
      <c r="N342" s="8" t="s">
        <v>82</v>
      </c>
      <c r="O342" s="134">
        <f>COUNTIF(O343:O345,"x")</f>
        <v>3</v>
      </c>
      <c r="P342" s="9">
        <f>SUM(P343:P345)</f>
        <v>2</v>
      </c>
      <c r="Q342" s="172" t="s">
        <v>142</v>
      </c>
      <c r="R342" s="172" t="s">
        <v>142</v>
      </c>
      <c r="S342" s="172" t="s">
        <v>142</v>
      </c>
      <c r="T342" s="9" t="s">
        <v>142</v>
      </c>
      <c r="U342" s="9" t="s">
        <v>142</v>
      </c>
      <c r="V342" s="9" t="s">
        <v>142</v>
      </c>
      <c r="W342" s="9" t="s">
        <v>142</v>
      </c>
      <c r="X342" s="9" t="s">
        <v>142</v>
      </c>
      <c r="Y342" s="9"/>
      <c r="Z342" s="9"/>
      <c r="AA342" s="9" t="s">
        <v>142</v>
      </c>
      <c r="AB342" s="181"/>
      <c r="AC342" s="181"/>
      <c r="AD342" s="181"/>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33"/>
      <c r="BF342" s="33"/>
      <c r="BG342" s="33"/>
      <c r="BH342" s="33"/>
      <c r="BI342" s="33"/>
      <c r="BJ342" s="33"/>
      <c r="BK342" s="33"/>
      <c r="BL342" s="33"/>
      <c r="BM342" s="181"/>
      <c r="BN342" s="181"/>
      <c r="BO342" s="181"/>
      <c r="BP342" s="181"/>
      <c r="BQ342" s="33"/>
      <c r="BR342" s="33"/>
      <c r="BS342" s="33"/>
      <c r="BT342" s="33"/>
      <c r="BU342" s="33"/>
      <c r="BV342" s="33"/>
      <c r="BW342" s="9"/>
      <c r="BX342" s="9"/>
      <c r="BY342" s="9"/>
      <c r="BZ342" s="9"/>
      <c r="CA342" s="9"/>
      <c r="CB342" s="9"/>
      <c r="CC342" s="9"/>
      <c r="CD342" s="9"/>
      <c r="CE342" s="9"/>
      <c r="CF342" s="9"/>
      <c r="CG342" s="9"/>
      <c r="CH342" s="9"/>
      <c r="CI342" s="9"/>
      <c r="CJ342" s="9"/>
      <c r="CK342" s="9"/>
      <c r="CL342" s="9"/>
      <c r="CM342" s="9"/>
      <c r="CN342" s="9"/>
      <c r="CO342" s="9"/>
      <c r="CP342" s="9"/>
      <c r="CQ342" s="9"/>
      <c r="CR342" s="9"/>
      <c r="CS342" s="9"/>
      <c r="CT342" s="9"/>
      <c r="CU342" s="9"/>
      <c r="CV342" s="391"/>
      <c r="CW342" s="391"/>
      <c r="CX342" s="391"/>
      <c r="CY342" s="9"/>
      <c r="CZ342" s="9"/>
      <c r="DA342" s="9"/>
      <c r="DB342" s="9"/>
      <c r="DC342" s="9"/>
      <c r="DD342" s="9"/>
      <c r="DE342" s="9"/>
      <c r="DF342" s="9"/>
      <c r="DG342" s="9"/>
      <c r="DH342" s="9"/>
      <c r="DI342" s="9"/>
      <c r="DJ342" s="9"/>
      <c r="DK342" s="9"/>
      <c r="DL342" s="6"/>
      <c r="DM342" s="173"/>
    </row>
    <row r="343" spans="1:126" s="1" customFormat="1" ht="106.5" hidden="1" customHeight="1">
      <c r="A343" s="56">
        <v>346</v>
      </c>
      <c r="B343" s="400">
        <v>111</v>
      </c>
      <c r="C343" s="30" t="s">
        <v>390</v>
      </c>
      <c r="D343" s="5" t="s">
        <v>0</v>
      </c>
      <c r="E343" s="30" t="s">
        <v>390</v>
      </c>
      <c r="F343" s="5" t="s">
        <v>2</v>
      </c>
      <c r="G343" s="6"/>
      <c r="H343" s="77" t="s">
        <v>390</v>
      </c>
      <c r="I343" s="46" t="s">
        <v>701</v>
      </c>
      <c r="J343" s="6"/>
      <c r="K343" s="125" t="s">
        <v>128</v>
      </c>
      <c r="L343" s="125" t="s">
        <v>115</v>
      </c>
      <c r="M343" s="126" t="s">
        <v>80</v>
      </c>
      <c r="N343" s="123" t="s">
        <v>171</v>
      </c>
      <c r="O343" s="6" t="s">
        <v>28</v>
      </c>
      <c r="P343" s="6">
        <v>1</v>
      </c>
      <c r="Q343" s="6"/>
      <c r="R343" s="6"/>
      <c r="S343" s="9"/>
      <c r="T343" s="6"/>
      <c r="U343" s="9"/>
      <c r="V343" s="76" t="s">
        <v>28</v>
      </c>
      <c r="W343" s="9"/>
      <c r="X343" s="9"/>
      <c r="Y343" s="9"/>
      <c r="Z343" s="9"/>
      <c r="AA343" s="9"/>
      <c r="AB343" s="33"/>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c r="BW343" s="9"/>
      <c r="BX343" s="9"/>
      <c r="BY343" s="9"/>
      <c r="BZ343" s="9"/>
      <c r="CA343" s="9"/>
      <c r="CB343" s="9"/>
      <c r="CC343" s="9"/>
      <c r="CD343" s="9"/>
      <c r="CE343" s="9"/>
      <c r="CF343" s="9"/>
      <c r="CG343" s="9"/>
      <c r="CH343" s="9"/>
      <c r="CI343" s="9"/>
      <c r="CJ343" s="9"/>
      <c r="CK343" s="9"/>
      <c r="CL343" s="9"/>
      <c r="CM343" s="9"/>
      <c r="CN343" s="9"/>
      <c r="CO343" s="9"/>
      <c r="CP343" s="9"/>
      <c r="CQ343" s="9"/>
      <c r="CR343" s="9"/>
      <c r="CS343" s="9"/>
      <c r="CT343" s="9"/>
      <c r="CU343" s="9"/>
      <c r="CV343" s="9"/>
      <c r="CW343" s="9"/>
      <c r="CX343" s="9"/>
      <c r="CY343" s="9"/>
      <c r="CZ343" s="9"/>
      <c r="DA343" s="9"/>
      <c r="DB343" s="9"/>
      <c r="DC343" s="9"/>
      <c r="DD343" s="9"/>
      <c r="DE343" s="9"/>
      <c r="DF343" s="9"/>
      <c r="DG343" s="9"/>
      <c r="DH343" s="9"/>
      <c r="DI343" s="9"/>
      <c r="DJ343" s="9"/>
      <c r="DK343" s="9"/>
      <c r="DL343" s="6">
        <f>COUNTIF(Q343:AA343,"x")</f>
        <v>1</v>
      </c>
      <c r="DM343" s="8"/>
    </row>
    <row r="344" spans="1:126" s="1" customFormat="1" ht="106.5" hidden="1" customHeight="1">
      <c r="A344" s="56">
        <v>347</v>
      </c>
      <c r="B344" s="400">
        <v>112</v>
      </c>
      <c r="C344" s="30" t="s">
        <v>391</v>
      </c>
      <c r="D344" s="5" t="s">
        <v>0</v>
      </c>
      <c r="E344" s="30" t="s">
        <v>663</v>
      </c>
      <c r="F344" s="5" t="s">
        <v>2</v>
      </c>
      <c r="G344" s="6"/>
      <c r="H344" s="77" t="s">
        <v>663</v>
      </c>
      <c r="I344" s="46" t="s">
        <v>700</v>
      </c>
      <c r="J344" s="6"/>
      <c r="K344" s="125" t="s">
        <v>128</v>
      </c>
      <c r="L344" s="125" t="s">
        <v>115</v>
      </c>
      <c r="M344" s="126" t="s">
        <v>80</v>
      </c>
      <c r="N344" s="123" t="s">
        <v>171</v>
      </c>
      <c r="O344" s="4" t="s">
        <v>28</v>
      </c>
      <c r="P344" s="6">
        <v>1</v>
      </c>
      <c r="Q344" s="40"/>
      <c r="R344" s="6"/>
      <c r="S344" s="6"/>
      <c r="T344" s="6"/>
      <c r="U344" s="6"/>
      <c r="V344" s="6"/>
      <c r="W344" s="6" t="s">
        <v>28</v>
      </c>
      <c r="X344" s="6"/>
      <c r="Y344" s="60"/>
      <c r="Z344" s="60"/>
      <c r="AA344" s="6"/>
      <c r="AB344" s="33"/>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c r="BW344" s="6"/>
      <c r="BX344" s="6"/>
      <c r="BY344" s="6"/>
      <c r="BZ344" s="6"/>
      <c r="CA344" s="6"/>
      <c r="CB344" s="6"/>
      <c r="CC344" s="6"/>
      <c r="CD344" s="6"/>
      <c r="CE344" s="6"/>
      <c r="CF344" s="6"/>
      <c r="CG344" s="6"/>
      <c r="CH344" s="6"/>
      <c r="CI344" s="6"/>
      <c r="CJ344" s="6"/>
      <c r="CK344" s="6"/>
      <c r="CL344" s="6"/>
      <c r="CM344" s="6"/>
      <c r="CN344" s="6"/>
      <c r="CO344" s="6"/>
      <c r="CP344" s="6"/>
      <c r="CQ344" s="6"/>
      <c r="CR344" s="6"/>
      <c r="CS344" s="6"/>
      <c r="CT344" s="313"/>
      <c r="CU344" s="313"/>
      <c r="CV344" s="313"/>
      <c r="CW344" s="313"/>
      <c r="CX344" s="313"/>
      <c r="CY344" s="313"/>
      <c r="CZ344" s="313"/>
      <c r="DA344" s="313"/>
      <c r="DB344" s="424"/>
      <c r="DC344" s="424"/>
      <c r="DD344" s="424"/>
      <c r="DE344" s="313"/>
      <c r="DF344" s="313"/>
      <c r="DG344" s="313"/>
      <c r="DH344" s="313"/>
      <c r="DI344" s="313"/>
      <c r="DJ344" s="6"/>
      <c r="DK344" s="6"/>
      <c r="DL344" s="6">
        <f>COUNTIF(Q344:AA344,"x")</f>
        <v>1</v>
      </c>
      <c r="DM344" s="4"/>
    </row>
    <row r="345" spans="1:126" s="231" customFormat="1" ht="51" customHeight="1">
      <c r="A345" s="56">
        <v>354</v>
      </c>
      <c r="B345" s="414">
        <v>113</v>
      </c>
      <c r="C345" s="169" t="s">
        <v>392</v>
      </c>
      <c r="D345" s="377" t="s">
        <v>2</v>
      </c>
      <c r="E345" s="169" t="s">
        <v>393</v>
      </c>
      <c r="F345" s="170" t="s">
        <v>2</v>
      </c>
      <c r="G345" s="377"/>
      <c r="H345" s="184" t="s">
        <v>393</v>
      </c>
      <c r="I345" s="174" t="s">
        <v>1332</v>
      </c>
      <c r="J345" s="364"/>
      <c r="K345" s="364" t="s">
        <v>128</v>
      </c>
      <c r="L345" s="364" t="s">
        <v>115</v>
      </c>
      <c r="M345" s="5" t="s">
        <v>80</v>
      </c>
      <c r="N345" s="4" t="s">
        <v>171</v>
      </c>
      <c r="O345" s="4" t="s">
        <v>28</v>
      </c>
      <c r="P345" s="6"/>
      <c r="Q345" s="6"/>
      <c r="R345" s="6"/>
      <c r="S345" s="364" t="s">
        <v>28</v>
      </c>
      <c r="T345" s="6"/>
      <c r="U345" s="6"/>
      <c r="V345" s="6"/>
      <c r="W345" s="6"/>
      <c r="X345" s="6"/>
      <c r="Y345" s="60"/>
      <c r="Z345" s="60"/>
      <c r="AA345" s="6"/>
      <c r="AB345" s="33"/>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33"/>
      <c r="BF345" s="33"/>
      <c r="BG345" s="33"/>
      <c r="BH345" s="33"/>
      <c r="BI345" s="33"/>
      <c r="BJ345" s="33"/>
      <c r="BK345" s="33"/>
      <c r="BL345" s="33"/>
      <c r="BM345" s="33"/>
      <c r="BN345" s="33"/>
      <c r="BO345" s="33"/>
      <c r="BP345" s="33"/>
      <c r="BQ345" s="33"/>
      <c r="BR345" s="33"/>
      <c r="BS345" s="33"/>
      <c r="BT345" s="33"/>
      <c r="BU345" s="33"/>
      <c r="BV345" s="33"/>
      <c r="BW345" s="6"/>
      <c r="BX345" s="6"/>
      <c r="BY345" s="6"/>
      <c r="BZ345" s="6"/>
      <c r="CA345" s="6"/>
      <c r="CB345" s="6"/>
      <c r="CC345" s="6"/>
      <c r="CD345" s="6"/>
      <c r="CE345" s="6"/>
      <c r="CF345" s="6"/>
      <c r="CG345" s="6"/>
      <c r="CH345" s="6"/>
      <c r="CI345" s="6"/>
      <c r="CJ345" s="6"/>
      <c r="CK345" s="6"/>
      <c r="CL345" s="6"/>
      <c r="CM345" s="6"/>
      <c r="CN345" s="6"/>
      <c r="CO345" s="6"/>
      <c r="CP345" s="6"/>
      <c r="CQ345" s="6"/>
      <c r="CR345" s="6"/>
      <c r="CS345" s="6"/>
      <c r="CT345" s="313"/>
      <c r="CU345" s="313"/>
      <c r="CV345" s="388" t="s">
        <v>666</v>
      </c>
      <c r="CW345" s="388"/>
      <c r="CX345" s="388"/>
      <c r="CY345" s="313"/>
      <c r="CZ345" s="313"/>
      <c r="DA345" s="313"/>
      <c r="DB345" s="424"/>
      <c r="DC345" s="424"/>
      <c r="DD345" s="424"/>
      <c r="DE345" s="313"/>
      <c r="DF345" s="313"/>
      <c r="DG345" s="313"/>
      <c r="DH345" s="313"/>
      <c r="DI345" s="313"/>
      <c r="DJ345" s="6"/>
      <c r="DK345" s="6"/>
      <c r="DL345" s="6">
        <f>COUNTIF(Q345:AA345,"x")</f>
        <v>1</v>
      </c>
      <c r="DM345" s="353"/>
    </row>
    <row r="346" spans="1:126" ht="40.5" customHeight="1">
      <c r="A346" s="12"/>
      <c r="B346" s="167"/>
      <c r="C346" s="479" t="s">
        <v>43</v>
      </c>
      <c r="D346" s="479"/>
      <c r="E346" s="479"/>
      <c r="F346" s="170"/>
      <c r="G346" s="172">
        <f>COUNTIF(G347:G349,"x")</f>
        <v>1</v>
      </c>
      <c r="H346" s="368"/>
      <c r="I346" s="174"/>
      <c r="J346" s="364"/>
      <c r="K346" s="364"/>
      <c r="L346" s="364"/>
      <c r="M346" s="8" t="s">
        <v>82</v>
      </c>
      <c r="N346" s="8" t="s">
        <v>82</v>
      </c>
      <c r="O346" s="9">
        <f>COUNTIF(O347:O349,"x")</f>
        <v>2</v>
      </c>
      <c r="P346" s="9">
        <f>SUM(P347:P349)</f>
        <v>1</v>
      </c>
      <c r="Q346" s="172" t="s">
        <v>142</v>
      </c>
      <c r="R346" s="172" t="s">
        <v>142</v>
      </c>
      <c r="S346" s="172" t="s">
        <v>142</v>
      </c>
      <c r="T346" s="9" t="s">
        <v>142</v>
      </c>
      <c r="U346" s="9" t="s">
        <v>142</v>
      </c>
      <c r="V346" s="9" t="s">
        <v>142</v>
      </c>
      <c r="W346" s="9" t="s">
        <v>142</v>
      </c>
      <c r="X346" s="9" t="s">
        <v>142</v>
      </c>
      <c r="Y346" s="9"/>
      <c r="Z346" s="9"/>
      <c r="AA346" s="9" t="s">
        <v>142</v>
      </c>
      <c r="AB346" s="181"/>
      <c r="AC346" s="181"/>
      <c r="AD346" s="181"/>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181"/>
      <c r="BN346" s="181"/>
      <c r="BO346" s="181"/>
      <c r="BP346" s="181"/>
      <c r="BQ346" s="33"/>
      <c r="BR346" s="33"/>
      <c r="BS346" s="33"/>
      <c r="BT346" s="33"/>
      <c r="BU346" s="33"/>
      <c r="BV346" s="33"/>
      <c r="BW346" s="9"/>
      <c r="BX346" s="9"/>
      <c r="BY346" s="9"/>
      <c r="BZ346" s="9"/>
      <c r="CA346" s="9"/>
      <c r="CB346" s="9"/>
      <c r="CC346" s="9"/>
      <c r="CD346" s="9"/>
      <c r="CE346" s="9"/>
      <c r="CF346" s="9"/>
      <c r="CG346" s="9"/>
      <c r="CH346" s="9"/>
      <c r="CI346" s="9"/>
      <c r="CJ346" s="9"/>
      <c r="CK346" s="9"/>
      <c r="CL346" s="9"/>
      <c r="CM346" s="9"/>
      <c r="CN346" s="9"/>
      <c r="CO346" s="9"/>
      <c r="CP346" s="9"/>
      <c r="CQ346" s="9"/>
      <c r="CR346" s="9"/>
      <c r="CS346" s="9"/>
      <c r="CT346" s="9"/>
      <c r="CU346" s="9"/>
      <c r="CV346" s="391"/>
      <c r="CW346" s="391"/>
      <c r="CX346" s="391"/>
      <c r="CY346" s="9"/>
      <c r="CZ346" s="9"/>
      <c r="DA346" s="9"/>
      <c r="DB346" s="9"/>
      <c r="DC346" s="9"/>
      <c r="DD346" s="9"/>
      <c r="DE346" s="9"/>
      <c r="DF346" s="9"/>
      <c r="DG346" s="9"/>
      <c r="DH346" s="9"/>
      <c r="DI346" s="9"/>
      <c r="DJ346" s="9"/>
      <c r="DK346" s="9"/>
      <c r="DL346" s="6"/>
      <c r="DM346" s="173"/>
    </row>
    <row r="347" spans="1:126" s="249" customFormat="1" ht="56.25" hidden="1" customHeight="1">
      <c r="A347" s="460">
        <v>358</v>
      </c>
      <c r="B347" s="414">
        <v>114</v>
      </c>
      <c r="C347" s="169" t="s">
        <v>394</v>
      </c>
      <c r="D347" s="170" t="s">
        <v>2</v>
      </c>
      <c r="E347" s="30" t="s">
        <v>395</v>
      </c>
      <c r="F347" s="5" t="s">
        <v>2</v>
      </c>
      <c r="G347" s="170"/>
      <c r="H347" s="184" t="s">
        <v>395</v>
      </c>
      <c r="I347" s="174" t="s">
        <v>763</v>
      </c>
      <c r="J347" s="256" t="s">
        <v>622</v>
      </c>
      <c r="K347" s="256" t="s">
        <v>128</v>
      </c>
      <c r="L347" s="256" t="s">
        <v>115</v>
      </c>
      <c r="M347" s="5" t="s">
        <v>80</v>
      </c>
      <c r="N347" s="4" t="s">
        <v>171</v>
      </c>
      <c r="O347" s="460" t="s">
        <v>28</v>
      </c>
      <c r="P347" s="458">
        <v>1</v>
      </c>
      <c r="Q347" s="6"/>
      <c r="R347" s="256" t="s">
        <v>28</v>
      </c>
      <c r="S347" s="6"/>
      <c r="T347" s="6"/>
      <c r="U347" s="6"/>
      <c r="V347" s="6"/>
      <c r="W347" s="6"/>
      <c r="X347" s="6"/>
      <c r="Y347" s="60"/>
      <c r="Z347" s="60"/>
      <c r="AA347" s="6"/>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181" t="s">
        <v>659</v>
      </c>
      <c r="BN347" s="181"/>
      <c r="BO347" s="181"/>
      <c r="BP347" s="181"/>
      <c r="BQ347" s="320">
        <v>2</v>
      </c>
      <c r="BR347" s="320">
        <v>2</v>
      </c>
      <c r="BS347" s="320">
        <v>1</v>
      </c>
      <c r="BT347" s="320">
        <v>1</v>
      </c>
      <c r="BU347" s="320">
        <v>2</v>
      </c>
      <c r="BV347" s="320">
        <v>2</v>
      </c>
      <c r="BW347" s="320">
        <v>1</v>
      </c>
      <c r="BX347" s="320">
        <v>2</v>
      </c>
      <c r="BY347" s="320">
        <v>2</v>
      </c>
      <c r="BZ347" s="320">
        <v>2</v>
      </c>
      <c r="CA347" s="320">
        <v>2</v>
      </c>
      <c r="CB347" s="320">
        <v>2</v>
      </c>
      <c r="CC347" s="320">
        <v>2</v>
      </c>
      <c r="CD347" s="320">
        <v>2</v>
      </c>
      <c r="CE347" s="320">
        <v>1</v>
      </c>
      <c r="CF347" s="320">
        <v>2</v>
      </c>
      <c r="CG347" s="320">
        <v>2</v>
      </c>
      <c r="CH347" s="320">
        <v>2</v>
      </c>
      <c r="CI347" s="320">
        <v>2</v>
      </c>
      <c r="CJ347" s="320">
        <v>2</v>
      </c>
      <c r="CK347" s="320">
        <v>1</v>
      </c>
      <c r="CL347" s="348">
        <f>COUNTIF(BQ347:CK347,"2")</f>
        <v>16</v>
      </c>
      <c r="CM347" s="349">
        <f t="shared" ref="CM347" si="405">CL347/(CL347+CN347+CP347+CR347)</f>
        <v>0.76190476190476186</v>
      </c>
      <c r="CN347" s="348">
        <f>COUNTIF(BQ347:CK347,"1")</f>
        <v>5</v>
      </c>
      <c r="CO347" s="349">
        <f t="shared" ref="CO347" si="406">CN347/(CL347+CN347+CP347+CR347)</f>
        <v>0.23809523809523808</v>
      </c>
      <c r="CP347" s="348">
        <f>COUNTIF(BQ347:CK347,"0")</f>
        <v>0</v>
      </c>
      <c r="CQ347" s="349">
        <f t="shared" ref="CQ347" si="407">CP347/(CL347+CN347+CP347+CR347)</f>
        <v>0</v>
      </c>
      <c r="CR347" s="348">
        <f>COUNTIF(BQ347:CK347,"KĐG")</f>
        <v>0</v>
      </c>
      <c r="CS347" s="349">
        <f t="shared" ref="CS347" si="408">CR347/(CL347+CN347+CP347+CR347)</f>
        <v>0</v>
      </c>
      <c r="CT347" s="350">
        <f t="shared" ref="CT347" si="409">(((CL347*2)+(CN347*1)+(CP347*0)))/(CL347+CN347+CP347)</f>
        <v>1.7619047619047619</v>
      </c>
      <c r="CU347" s="351" t="str">
        <f t="shared" ref="CU347" si="410">IF(CS347&gt;=50%,"KĐG",IF(CT347&gt;=1.6,"ĐMT",IF(CT347&gt;=1,"CCG","CĐ")))</f>
        <v>ĐMT</v>
      </c>
      <c r="CV347" s="313"/>
      <c r="CW347" s="313"/>
      <c r="CX347" s="313"/>
      <c r="CY347" s="313"/>
      <c r="CZ347" s="313"/>
      <c r="DA347" s="313"/>
      <c r="DB347" s="424"/>
      <c r="DC347" s="424"/>
      <c r="DD347" s="424"/>
      <c r="DE347" s="313"/>
      <c r="DF347" s="313"/>
      <c r="DG347" s="313"/>
      <c r="DH347" s="313"/>
      <c r="DI347" s="313"/>
      <c r="DJ347" s="6"/>
      <c r="DK347" s="6"/>
      <c r="DL347" s="6">
        <f>COUNTIF(Q347:AA347,"x")</f>
        <v>1</v>
      </c>
      <c r="DM347" s="261"/>
      <c r="DN347" s="309"/>
      <c r="DO347" s="309"/>
      <c r="DP347" s="309"/>
      <c r="DQ347" s="309"/>
      <c r="DR347" s="309"/>
      <c r="DS347" s="309"/>
      <c r="DT347" s="309"/>
      <c r="DU347" s="309"/>
      <c r="DV347" s="309"/>
    </row>
    <row r="348" spans="1:126" s="231" customFormat="1" ht="144" hidden="1" customHeight="1">
      <c r="A348" s="462"/>
      <c r="B348" s="414">
        <v>114</v>
      </c>
      <c r="C348" s="169" t="s">
        <v>394</v>
      </c>
      <c r="D348" s="170" t="s">
        <v>2</v>
      </c>
      <c r="E348" s="77" t="s">
        <v>395</v>
      </c>
      <c r="F348" s="78" t="s">
        <v>2</v>
      </c>
      <c r="G348" s="170"/>
      <c r="H348" s="184" t="s">
        <v>395</v>
      </c>
      <c r="I348" s="174" t="s">
        <v>766</v>
      </c>
      <c r="J348" s="256"/>
      <c r="K348" s="256" t="s">
        <v>128</v>
      </c>
      <c r="L348" s="256" t="s">
        <v>115</v>
      </c>
      <c r="M348" s="126" t="s">
        <v>80</v>
      </c>
      <c r="N348" s="123" t="s">
        <v>171</v>
      </c>
      <c r="O348" s="462"/>
      <c r="P348" s="459"/>
      <c r="Q348" s="76"/>
      <c r="R348" s="256" t="s">
        <v>28</v>
      </c>
      <c r="S348" s="76"/>
      <c r="T348" s="76"/>
      <c r="U348" s="76"/>
      <c r="V348" s="76"/>
      <c r="W348" s="76"/>
      <c r="X348" s="76"/>
      <c r="Y348" s="76"/>
      <c r="Z348" s="76"/>
      <c r="AA348" s="76"/>
      <c r="AB348" s="33"/>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33"/>
      <c r="BF348" s="33"/>
      <c r="BG348" s="33"/>
      <c r="BH348" s="33"/>
      <c r="BI348" s="33"/>
      <c r="BJ348" s="33"/>
      <c r="BK348" s="33"/>
      <c r="BL348" s="33"/>
      <c r="BM348" s="181" t="s">
        <v>666</v>
      </c>
      <c r="BN348" s="181" t="s">
        <v>666</v>
      </c>
      <c r="BO348" s="181"/>
      <c r="BP348" s="181"/>
      <c r="BQ348" s="33"/>
      <c r="BR348" s="33"/>
      <c r="BS348" s="33"/>
      <c r="BT348" s="33"/>
      <c r="BU348" s="33"/>
      <c r="BV348" s="33"/>
      <c r="BW348" s="321"/>
      <c r="BX348" s="321"/>
      <c r="BY348" s="321"/>
      <c r="BZ348" s="321"/>
      <c r="CA348" s="321"/>
      <c r="CB348" s="321"/>
      <c r="CC348" s="321"/>
      <c r="CD348" s="321"/>
      <c r="CE348" s="321"/>
      <c r="CF348" s="321"/>
      <c r="CG348" s="321"/>
      <c r="CH348" s="321"/>
      <c r="CI348" s="321"/>
      <c r="CJ348" s="321"/>
      <c r="CK348" s="321"/>
      <c r="CL348" s="321"/>
      <c r="CM348" s="321"/>
      <c r="CN348" s="321"/>
      <c r="CO348" s="321"/>
      <c r="CP348" s="321"/>
      <c r="CQ348" s="321"/>
      <c r="CR348" s="321"/>
      <c r="CS348" s="321"/>
      <c r="CT348" s="321"/>
      <c r="CU348" s="321"/>
      <c r="CV348" s="313"/>
      <c r="CW348" s="313"/>
      <c r="CX348" s="313"/>
      <c r="CY348" s="313"/>
      <c r="CZ348" s="313"/>
      <c r="DA348" s="313"/>
      <c r="DB348" s="424"/>
      <c r="DC348" s="424"/>
      <c r="DD348" s="424"/>
      <c r="DE348" s="313"/>
      <c r="DF348" s="313"/>
      <c r="DG348" s="313"/>
      <c r="DH348" s="313"/>
      <c r="DI348" s="313"/>
      <c r="DJ348" s="76"/>
      <c r="DK348" s="76"/>
      <c r="DL348" s="76">
        <f>COUNTIF(Q348:AA348,"x")</f>
        <v>1</v>
      </c>
      <c r="DM348" s="261"/>
    </row>
    <row r="349" spans="1:126" s="1" customFormat="1" ht="30" hidden="1" customHeight="1">
      <c r="A349" s="79"/>
      <c r="B349" s="400">
        <v>115</v>
      </c>
      <c r="C349" s="43" t="s">
        <v>396</v>
      </c>
      <c r="D349" s="44" t="s">
        <v>0</v>
      </c>
      <c r="E349" s="30" t="s">
        <v>396</v>
      </c>
      <c r="F349" s="44" t="s">
        <v>0</v>
      </c>
      <c r="G349" s="6" t="s">
        <v>28</v>
      </c>
      <c r="H349" s="30" t="s">
        <v>765</v>
      </c>
      <c r="I349" s="29" t="s">
        <v>764</v>
      </c>
      <c r="J349" s="6"/>
      <c r="K349" s="6" t="s">
        <v>128</v>
      </c>
      <c r="L349" s="6" t="s">
        <v>115</v>
      </c>
      <c r="M349" s="5" t="s">
        <v>80</v>
      </c>
      <c r="N349" s="4" t="s">
        <v>171</v>
      </c>
      <c r="O349" s="4" t="s">
        <v>28</v>
      </c>
      <c r="P349" s="6"/>
      <c r="Q349" s="6"/>
      <c r="R349" s="6"/>
      <c r="S349" s="6"/>
      <c r="T349" s="6"/>
      <c r="U349" s="6"/>
      <c r="V349" s="6"/>
      <c r="W349" s="6"/>
      <c r="X349" s="6"/>
      <c r="Y349" s="60"/>
      <c r="Z349" s="60"/>
      <c r="AA349" s="6" t="s">
        <v>28</v>
      </c>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c r="BW349" s="6"/>
      <c r="BX349" s="6"/>
      <c r="BY349" s="6"/>
      <c r="BZ349" s="6"/>
      <c r="CA349" s="6"/>
      <c r="CB349" s="6"/>
      <c r="CC349" s="6"/>
      <c r="CD349" s="6"/>
      <c r="CE349" s="6"/>
      <c r="CF349" s="6"/>
      <c r="CG349" s="6"/>
      <c r="CH349" s="6"/>
      <c r="CI349" s="6"/>
      <c r="CJ349" s="6"/>
      <c r="CK349" s="6"/>
      <c r="CL349" s="6"/>
      <c r="CM349" s="6"/>
      <c r="CN349" s="6"/>
      <c r="CO349" s="6"/>
      <c r="CP349" s="6"/>
      <c r="CQ349" s="6"/>
      <c r="CR349" s="6"/>
      <c r="CS349" s="6"/>
      <c r="CT349" s="313"/>
      <c r="CU349" s="313"/>
      <c r="CV349" s="313"/>
      <c r="CW349" s="313"/>
      <c r="CX349" s="313"/>
      <c r="CY349" s="313"/>
      <c r="CZ349" s="313"/>
      <c r="DA349" s="313"/>
      <c r="DB349" s="424"/>
      <c r="DC349" s="424"/>
      <c r="DD349" s="424"/>
      <c r="DE349" s="313"/>
      <c r="DF349" s="313"/>
      <c r="DG349" s="313"/>
      <c r="DH349" s="313"/>
      <c r="DI349" s="313"/>
      <c r="DJ349" s="6"/>
      <c r="DK349" s="6"/>
      <c r="DL349" s="6">
        <f>COUNTIF(Q349:AA349,"x")</f>
        <v>1</v>
      </c>
      <c r="DM349" s="4"/>
    </row>
    <row r="350" spans="1:126" ht="24.75" customHeight="1">
      <c r="A350" s="12"/>
      <c r="B350" s="167"/>
      <c r="C350" s="479" t="s">
        <v>15</v>
      </c>
      <c r="D350" s="479"/>
      <c r="E350" s="479"/>
      <c r="F350" s="170"/>
      <c r="G350" s="167">
        <f>G351+G362+G367</f>
        <v>1</v>
      </c>
      <c r="H350" s="368"/>
      <c r="I350" s="174"/>
      <c r="J350" s="364"/>
      <c r="K350" s="364"/>
      <c r="L350" s="364"/>
      <c r="M350" s="8" t="s">
        <v>82</v>
      </c>
      <c r="N350" s="8" t="s">
        <v>82</v>
      </c>
      <c r="O350" s="9">
        <f>O351+O362+O367</f>
        <v>9</v>
      </c>
      <c r="P350" s="9">
        <f>P351+P362+P367</f>
        <v>7</v>
      </c>
      <c r="Q350" s="172" t="s">
        <v>142</v>
      </c>
      <c r="R350" s="172" t="s">
        <v>142</v>
      </c>
      <c r="S350" s="172" t="s">
        <v>142</v>
      </c>
      <c r="T350" s="9" t="s">
        <v>142</v>
      </c>
      <c r="U350" s="9" t="s">
        <v>142</v>
      </c>
      <c r="V350" s="9" t="s">
        <v>142</v>
      </c>
      <c r="W350" s="9" t="s">
        <v>142</v>
      </c>
      <c r="X350" s="9" t="s">
        <v>142</v>
      </c>
      <c r="Y350" s="9"/>
      <c r="Z350" s="9"/>
      <c r="AA350" s="9" t="s">
        <v>142</v>
      </c>
      <c r="AB350" s="181"/>
      <c r="AC350" s="181"/>
      <c r="AD350" s="181"/>
      <c r="AE350" s="207"/>
      <c r="AF350" s="207"/>
      <c r="AG350" s="207"/>
      <c r="AH350" s="207"/>
      <c r="AI350" s="207"/>
      <c r="AJ350" s="207"/>
      <c r="AK350" s="207"/>
      <c r="AL350" s="207"/>
      <c r="AM350" s="207"/>
      <c r="AN350" s="207"/>
      <c r="AO350" s="207"/>
      <c r="AP350" s="207"/>
      <c r="AQ350" s="207"/>
      <c r="AR350" s="207"/>
      <c r="AS350" s="207"/>
      <c r="AT350" s="207"/>
      <c r="AU350" s="207"/>
      <c r="AV350" s="207"/>
      <c r="AW350" s="207"/>
      <c r="AX350" s="207"/>
      <c r="AY350" s="207"/>
      <c r="AZ350" s="207"/>
      <c r="BA350" s="207"/>
      <c r="BB350" s="207"/>
      <c r="BC350" s="209"/>
      <c r="BD350" s="210"/>
      <c r="BE350" s="209"/>
      <c r="BF350" s="210"/>
      <c r="BG350" s="209"/>
      <c r="BH350" s="210"/>
      <c r="BI350" s="209"/>
      <c r="BJ350" s="210"/>
      <c r="BK350" s="211"/>
      <c r="BL350" s="212"/>
      <c r="BM350" s="181"/>
      <c r="BN350" s="181"/>
      <c r="BO350" s="181"/>
      <c r="BP350" s="181"/>
      <c r="BQ350" s="33"/>
      <c r="BR350" s="33"/>
      <c r="BS350" s="33"/>
      <c r="BT350" s="33"/>
      <c r="BU350" s="33"/>
      <c r="BV350" s="33"/>
      <c r="BW350" s="9"/>
      <c r="BX350" s="9"/>
      <c r="BY350" s="9"/>
      <c r="BZ350" s="9"/>
      <c r="CA350" s="9"/>
      <c r="CB350" s="9"/>
      <c r="CC350" s="9"/>
      <c r="CD350" s="9"/>
      <c r="CE350" s="9"/>
      <c r="CF350" s="9"/>
      <c r="CG350" s="9"/>
      <c r="CH350" s="9"/>
      <c r="CI350" s="9"/>
      <c r="CJ350" s="9"/>
      <c r="CK350" s="9"/>
      <c r="CL350" s="9"/>
      <c r="CM350" s="9"/>
      <c r="CN350" s="9"/>
      <c r="CO350" s="9"/>
      <c r="CP350" s="9"/>
      <c r="CQ350" s="9"/>
      <c r="CR350" s="9"/>
      <c r="CS350" s="9"/>
      <c r="CT350" s="9"/>
      <c r="CU350" s="9"/>
      <c r="CV350" s="391"/>
      <c r="CW350" s="391"/>
      <c r="CX350" s="391"/>
      <c r="CY350" s="9"/>
      <c r="CZ350" s="9"/>
      <c r="DA350" s="9"/>
      <c r="DB350" s="9"/>
      <c r="DC350" s="9"/>
      <c r="DD350" s="9"/>
      <c r="DE350" s="9"/>
      <c r="DF350" s="9"/>
      <c r="DG350" s="9"/>
      <c r="DH350" s="9"/>
      <c r="DI350" s="9"/>
      <c r="DJ350" s="9"/>
      <c r="DK350" s="9"/>
      <c r="DL350" s="6"/>
      <c r="DM350" s="173"/>
    </row>
    <row r="351" spans="1:126" ht="43.5" customHeight="1">
      <c r="A351" s="12"/>
      <c r="B351" s="167"/>
      <c r="C351" s="479" t="s">
        <v>598</v>
      </c>
      <c r="D351" s="479"/>
      <c r="E351" s="479"/>
      <c r="F351" s="170"/>
      <c r="G351" s="172">
        <f>COUNTIF(G352:G361,"x")</f>
        <v>0</v>
      </c>
      <c r="H351" s="368"/>
      <c r="I351" s="174"/>
      <c r="J351" s="364"/>
      <c r="K351" s="364"/>
      <c r="L351" s="364"/>
      <c r="M351" s="8" t="s">
        <v>82</v>
      </c>
      <c r="N351" s="8" t="s">
        <v>82</v>
      </c>
      <c r="O351" s="9">
        <f>COUNTIF(O352:O361,"x")</f>
        <v>4</v>
      </c>
      <c r="P351" s="9">
        <f>SUM(P352:P361)</f>
        <v>3</v>
      </c>
      <c r="Q351" s="172" t="s">
        <v>142</v>
      </c>
      <c r="R351" s="172" t="s">
        <v>142</v>
      </c>
      <c r="S351" s="172" t="s">
        <v>142</v>
      </c>
      <c r="T351" s="9" t="s">
        <v>142</v>
      </c>
      <c r="U351" s="9" t="s">
        <v>142</v>
      </c>
      <c r="V351" s="9" t="s">
        <v>142</v>
      </c>
      <c r="W351" s="9" t="s">
        <v>142</v>
      </c>
      <c r="X351" s="9" t="s">
        <v>142</v>
      </c>
      <c r="Y351" s="9"/>
      <c r="Z351" s="9"/>
      <c r="AA351" s="9" t="s">
        <v>142</v>
      </c>
      <c r="AB351" s="181"/>
      <c r="AC351" s="181"/>
      <c r="AD351" s="181"/>
      <c r="AE351" s="207"/>
      <c r="AF351" s="207"/>
      <c r="AG351" s="207"/>
      <c r="AH351" s="207"/>
      <c r="AI351" s="207"/>
      <c r="AJ351" s="207"/>
      <c r="AK351" s="207"/>
      <c r="AL351" s="207"/>
      <c r="AM351" s="207"/>
      <c r="AN351" s="207"/>
      <c r="AO351" s="207"/>
      <c r="AP351" s="207"/>
      <c r="AQ351" s="207"/>
      <c r="AR351" s="207"/>
      <c r="AS351" s="207"/>
      <c r="AT351" s="207"/>
      <c r="AU351" s="207"/>
      <c r="AV351" s="207"/>
      <c r="AW351" s="207"/>
      <c r="AX351" s="207"/>
      <c r="AY351" s="207"/>
      <c r="AZ351" s="207"/>
      <c r="BA351" s="207"/>
      <c r="BB351" s="207"/>
      <c r="BC351" s="209"/>
      <c r="BD351" s="210"/>
      <c r="BE351" s="209"/>
      <c r="BF351" s="210"/>
      <c r="BG351" s="209"/>
      <c r="BH351" s="210"/>
      <c r="BI351" s="209"/>
      <c r="BJ351" s="210"/>
      <c r="BK351" s="211"/>
      <c r="BL351" s="212"/>
      <c r="BM351" s="181"/>
      <c r="BN351" s="181"/>
      <c r="BO351" s="181"/>
      <c r="BP351" s="181"/>
      <c r="BQ351" s="33"/>
      <c r="BR351" s="33"/>
      <c r="BS351" s="33"/>
      <c r="BT351" s="33"/>
      <c r="BU351" s="33"/>
      <c r="BV351" s="33"/>
      <c r="BW351" s="9"/>
      <c r="BX351" s="9"/>
      <c r="BY351" s="9"/>
      <c r="BZ351" s="9"/>
      <c r="CA351" s="9"/>
      <c r="CB351" s="9"/>
      <c r="CC351" s="9"/>
      <c r="CD351" s="9"/>
      <c r="CE351" s="9"/>
      <c r="CF351" s="9"/>
      <c r="CG351" s="9"/>
      <c r="CH351" s="9"/>
      <c r="CI351" s="9"/>
      <c r="CJ351" s="9"/>
      <c r="CK351" s="9"/>
      <c r="CL351" s="9"/>
      <c r="CM351" s="9"/>
      <c r="CN351" s="9"/>
      <c r="CO351" s="9"/>
      <c r="CP351" s="9"/>
      <c r="CQ351" s="9"/>
      <c r="CR351" s="9"/>
      <c r="CS351" s="9"/>
      <c r="CT351" s="9"/>
      <c r="CU351" s="9"/>
      <c r="CV351" s="391"/>
      <c r="CW351" s="391"/>
      <c r="CX351" s="391"/>
      <c r="CY351" s="9"/>
      <c r="CZ351" s="9"/>
      <c r="DA351" s="9"/>
      <c r="DB351" s="9"/>
      <c r="DC351" s="9"/>
      <c r="DD351" s="9"/>
      <c r="DE351" s="9"/>
      <c r="DF351" s="9"/>
      <c r="DG351" s="9"/>
      <c r="DH351" s="9"/>
      <c r="DI351" s="9"/>
      <c r="DJ351" s="9"/>
      <c r="DK351" s="9"/>
      <c r="DL351" s="6"/>
      <c r="DM351" s="173"/>
    </row>
    <row r="352" spans="1:126" s="249" customFormat="1" ht="36.75" hidden="1" customHeight="1">
      <c r="A352" s="482"/>
      <c r="B352" s="414">
        <v>116</v>
      </c>
      <c r="C352" s="169" t="s">
        <v>397</v>
      </c>
      <c r="D352" s="169" t="s">
        <v>2</v>
      </c>
      <c r="E352" s="29" t="s">
        <v>398</v>
      </c>
      <c r="F352" s="416" t="s">
        <v>2</v>
      </c>
      <c r="G352" s="169"/>
      <c r="H352" s="169" t="s">
        <v>398</v>
      </c>
      <c r="I352" s="194" t="s">
        <v>1276</v>
      </c>
      <c r="J352" s="256"/>
      <c r="K352" s="256" t="s">
        <v>128</v>
      </c>
      <c r="L352" s="256" t="s">
        <v>115</v>
      </c>
      <c r="M352" s="5" t="s">
        <v>80</v>
      </c>
      <c r="N352" s="4" t="s">
        <v>171</v>
      </c>
      <c r="O352" s="460" t="s">
        <v>28</v>
      </c>
      <c r="P352" s="458">
        <v>1</v>
      </c>
      <c r="Q352" s="6"/>
      <c r="R352" s="256" t="s">
        <v>28</v>
      </c>
      <c r="S352" s="6"/>
      <c r="T352" s="6"/>
      <c r="U352" s="6"/>
      <c r="V352" s="6"/>
      <c r="W352" s="6"/>
      <c r="X352" s="6"/>
      <c r="Y352" s="60"/>
      <c r="Z352" s="60"/>
      <c r="AA352" s="6"/>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181"/>
      <c r="BN352" s="181" t="s">
        <v>659</v>
      </c>
      <c r="BO352" s="181"/>
      <c r="BP352" s="181"/>
      <c r="BQ352" s="320">
        <v>2</v>
      </c>
      <c r="BR352" s="320">
        <v>2</v>
      </c>
      <c r="BS352" s="320">
        <v>1</v>
      </c>
      <c r="BT352" s="320">
        <v>1</v>
      </c>
      <c r="BU352" s="320">
        <v>2</v>
      </c>
      <c r="BV352" s="320">
        <v>2</v>
      </c>
      <c r="BW352" s="320">
        <v>1</v>
      </c>
      <c r="BX352" s="320">
        <v>1</v>
      </c>
      <c r="BY352" s="320">
        <v>2</v>
      </c>
      <c r="BZ352" s="320">
        <v>2</v>
      </c>
      <c r="CA352" s="320">
        <v>2</v>
      </c>
      <c r="CB352" s="320">
        <v>2</v>
      </c>
      <c r="CC352" s="320">
        <v>2</v>
      </c>
      <c r="CD352" s="320">
        <v>2</v>
      </c>
      <c r="CE352" s="320">
        <v>1</v>
      </c>
      <c r="CF352" s="320">
        <v>2</v>
      </c>
      <c r="CG352" s="320">
        <v>2</v>
      </c>
      <c r="CH352" s="320">
        <v>1</v>
      </c>
      <c r="CI352" s="320">
        <v>2</v>
      </c>
      <c r="CJ352" s="320">
        <v>2</v>
      </c>
      <c r="CK352" s="320">
        <v>1</v>
      </c>
      <c r="CL352" s="348">
        <f>COUNTIF(BQ352:CK352,"2")</f>
        <v>14</v>
      </c>
      <c r="CM352" s="349">
        <f t="shared" ref="CM352" si="411">CL352/(CL352+CN352+CP352+CR352)</f>
        <v>0.66666666666666663</v>
      </c>
      <c r="CN352" s="348">
        <f>COUNTIF(BQ352:CK352,"1")</f>
        <v>7</v>
      </c>
      <c r="CO352" s="349">
        <f t="shared" ref="CO352" si="412">CN352/(CL352+CN352+CP352+CR352)</f>
        <v>0.33333333333333331</v>
      </c>
      <c r="CP352" s="348">
        <f>COUNTIF(BQ352:CK352,"0")</f>
        <v>0</v>
      </c>
      <c r="CQ352" s="349">
        <f t="shared" ref="CQ352" si="413">CP352/(CL352+CN352+CP352+CR352)</f>
        <v>0</v>
      </c>
      <c r="CR352" s="348">
        <f>COUNTIF(BQ352:CK352,"KĐG")</f>
        <v>0</v>
      </c>
      <c r="CS352" s="349">
        <f t="shared" ref="CS352" si="414">CR352/(CL352+CN352+CP352+CR352)</f>
        <v>0</v>
      </c>
      <c r="CT352" s="350">
        <f t="shared" ref="CT352" si="415">(((CL352*2)+(CN352*1)+(CP352*0)))/(CL352+CN352+CP352)</f>
        <v>1.6666666666666667</v>
      </c>
      <c r="CU352" s="351" t="str">
        <f t="shared" ref="CU352" si="416">IF(CS352&gt;=50%,"KĐG",IF(CT352&gt;=1.6,"ĐMT",IF(CT352&gt;=1,"CCG","CĐ")))</f>
        <v>ĐMT</v>
      </c>
      <c r="CV352" s="313"/>
      <c r="CW352" s="313"/>
      <c r="CX352" s="313"/>
      <c r="CY352" s="313"/>
      <c r="CZ352" s="313"/>
      <c r="DA352" s="313"/>
      <c r="DB352" s="424"/>
      <c r="DC352" s="424"/>
      <c r="DD352" s="424"/>
      <c r="DE352" s="313"/>
      <c r="DF352" s="313"/>
      <c r="DG352" s="313"/>
      <c r="DH352" s="313"/>
      <c r="DI352" s="313"/>
      <c r="DJ352" s="6"/>
      <c r="DK352" s="6"/>
      <c r="DL352" s="6">
        <f>COUNTIF(Q352:AA352,"x")</f>
        <v>1</v>
      </c>
      <c r="DM352" s="261"/>
      <c r="DN352" s="309"/>
      <c r="DO352" s="309"/>
      <c r="DP352" s="309"/>
      <c r="DQ352" s="309"/>
      <c r="DR352" s="309"/>
      <c r="DS352" s="309"/>
      <c r="DT352" s="309"/>
      <c r="DU352" s="309"/>
      <c r="DV352" s="309"/>
    </row>
    <row r="353" spans="1:117" s="231" customFormat="1" ht="112.5" hidden="1" customHeight="1">
      <c r="A353" s="493"/>
      <c r="B353" s="414">
        <v>116</v>
      </c>
      <c r="C353" s="169" t="s">
        <v>397</v>
      </c>
      <c r="D353" s="169" t="s">
        <v>2</v>
      </c>
      <c r="E353" s="29" t="s">
        <v>398</v>
      </c>
      <c r="F353" s="416" t="s">
        <v>2</v>
      </c>
      <c r="G353" s="169"/>
      <c r="H353" s="169" t="s">
        <v>398</v>
      </c>
      <c r="I353" s="194" t="s">
        <v>771</v>
      </c>
      <c r="J353" s="256"/>
      <c r="K353" s="256" t="s">
        <v>128</v>
      </c>
      <c r="L353" s="256" t="s">
        <v>114</v>
      </c>
      <c r="M353" s="126" t="s">
        <v>80</v>
      </c>
      <c r="N353" s="123" t="s">
        <v>171</v>
      </c>
      <c r="O353" s="461"/>
      <c r="P353" s="465"/>
      <c r="Q353" s="76"/>
      <c r="R353" s="256" t="s">
        <v>28</v>
      </c>
      <c r="S353" s="76"/>
      <c r="T353" s="76"/>
      <c r="U353" s="76"/>
      <c r="V353" s="76"/>
      <c r="W353" s="76"/>
      <c r="X353" s="76"/>
      <c r="Y353" s="76"/>
      <c r="Z353" s="76"/>
      <c r="AA353" s="76"/>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181" t="s">
        <v>660</v>
      </c>
      <c r="BN353" s="181" t="s">
        <v>660</v>
      </c>
      <c r="BO353" s="181"/>
      <c r="BP353" s="181"/>
      <c r="BQ353" s="33"/>
      <c r="BR353" s="33"/>
      <c r="BS353" s="33"/>
      <c r="BT353" s="33"/>
      <c r="BU353" s="33"/>
      <c r="BV353" s="33"/>
      <c r="BW353" s="321"/>
      <c r="BX353" s="321"/>
      <c r="BY353" s="321"/>
      <c r="BZ353" s="321"/>
      <c r="CA353" s="321"/>
      <c r="CB353" s="321"/>
      <c r="CC353" s="321"/>
      <c r="CD353" s="321"/>
      <c r="CE353" s="321"/>
      <c r="CF353" s="321"/>
      <c r="CG353" s="321"/>
      <c r="CH353" s="321"/>
      <c r="CI353" s="321"/>
      <c r="CJ353" s="321"/>
      <c r="CK353" s="321"/>
      <c r="CL353" s="321"/>
      <c r="CM353" s="321"/>
      <c r="CN353" s="321"/>
      <c r="CO353" s="321"/>
      <c r="CP353" s="321"/>
      <c r="CQ353" s="321"/>
      <c r="CR353" s="321"/>
      <c r="CS353" s="321"/>
      <c r="CT353" s="321"/>
      <c r="CU353" s="321"/>
      <c r="CV353" s="313"/>
      <c r="CW353" s="313"/>
      <c r="CX353" s="313"/>
      <c r="CY353" s="313"/>
      <c r="CZ353" s="313"/>
      <c r="DA353" s="313"/>
      <c r="DB353" s="424"/>
      <c r="DC353" s="424"/>
      <c r="DD353" s="424"/>
      <c r="DE353" s="313"/>
      <c r="DF353" s="313"/>
      <c r="DG353" s="313"/>
      <c r="DH353" s="313"/>
      <c r="DI353" s="313"/>
      <c r="DJ353" s="76"/>
      <c r="DK353" s="76"/>
      <c r="DL353" s="76">
        <f>COUNTIF(Q353:AA353,"x")</f>
        <v>1</v>
      </c>
      <c r="DM353" s="261"/>
    </row>
    <row r="354" spans="1:117" s="231" customFormat="1" ht="153.75" hidden="1" customHeight="1">
      <c r="A354" s="493"/>
      <c r="B354" s="414">
        <v>116</v>
      </c>
      <c r="C354" s="169" t="s">
        <v>397</v>
      </c>
      <c r="D354" s="169" t="s">
        <v>2</v>
      </c>
      <c r="E354" s="29" t="s">
        <v>398</v>
      </c>
      <c r="F354" s="416" t="s">
        <v>2</v>
      </c>
      <c r="G354" s="169"/>
      <c r="H354" s="169" t="s">
        <v>398</v>
      </c>
      <c r="I354" s="188" t="s">
        <v>1273</v>
      </c>
      <c r="J354" s="188"/>
      <c r="K354" s="188" t="s">
        <v>128</v>
      </c>
      <c r="L354" s="188" t="s">
        <v>115</v>
      </c>
      <c r="M354" s="416" t="s">
        <v>80</v>
      </c>
      <c r="N354" s="400" t="s">
        <v>171</v>
      </c>
      <c r="O354" s="461"/>
      <c r="P354" s="465"/>
      <c r="Q354" s="225"/>
      <c r="R354" s="188" t="s">
        <v>28</v>
      </c>
      <c r="S354" s="225"/>
      <c r="T354" s="225"/>
      <c r="U354" s="225"/>
      <c r="V354" s="225"/>
      <c r="W354" s="225"/>
      <c r="X354" s="225"/>
      <c r="Y354" s="225"/>
      <c r="Z354" s="225"/>
      <c r="AA354" s="225"/>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409" t="s">
        <v>665</v>
      </c>
      <c r="BN354" s="303" t="s">
        <v>665</v>
      </c>
      <c r="BO354" s="409" t="s">
        <v>665</v>
      </c>
      <c r="BP354" s="409" t="s">
        <v>665</v>
      </c>
      <c r="BQ354" s="33"/>
      <c r="BR354" s="33"/>
      <c r="BS354" s="33"/>
      <c r="BT354" s="33"/>
      <c r="BU354" s="33"/>
      <c r="BV354" s="33"/>
      <c r="BW354" s="321"/>
      <c r="BX354" s="321"/>
      <c r="BY354" s="321"/>
      <c r="BZ354" s="321"/>
      <c r="CA354" s="321"/>
      <c r="CB354" s="321"/>
      <c r="CC354" s="321"/>
      <c r="CD354" s="321"/>
      <c r="CE354" s="321"/>
      <c r="CF354" s="321"/>
      <c r="CG354" s="321"/>
      <c r="CH354" s="321"/>
      <c r="CI354" s="321"/>
      <c r="CJ354" s="321"/>
      <c r="CK354" s="321"/>
      <c r="CL354" s="321"/>
      <c r="CM354" s="321"/>
      <c r="CN354" s="321"/>
      <c r="CO354" s="321"/>
      <c r="CP354" s="321"/>
      <c r="CQ354" s="321"/>
      <c r="CR354" s="321"/>
      <c r="CS354" s="321"/>
      <c r="CT354" s="321"/>
      <c r="CU354" s="321"/>
      <c r="CV354" s="313"/>
      <c r="CW354" s="313"/>
      <c r="CX354" s="313"/>
      <c r="CY354" s="313"/>
      <c r="CZ354" s="313"/>
      <c r="DA354" s="313"/>
      <c r="DB354" s="424"/>
      <c r="DC354" s="424"/>
      <c r="DD354" s="424"/>
      <c r="DE354" s="313"/>
      <c r="DF354" s="313"/>
      <c r="DG354" s="313"/>
      <c r="DH354" s="313"/>
      <c r="DI354" s="313"/>
      <c r="DJ354" s="225"/>
      <c r="DK354" s="225"/>
      <c r="DL354" s="225"/>
      <c r="DM354" s="412"/>
    </row>
    <row r="355" spans="1:117" s="1" customFormat="1" ht="83.25" hidden="1" customHeight="1">
      <c r="A355" s="482"/>
      <c r="B355" s="400">
        <v>117</v>
      </c>
      <c r="C355" s="29" t="s">
        <v>399</v>
      </c>
      <c r="D355" s="5" t="s">
        <v>2</v>
      </c>
      <c r="E355" s="29" t="s">
        <v>400</v>
      </c>
      <c r="F355" s="5" t="s">
        <v>2</v>
      </c>
      <c r="G355" s="5"/>
      <c r="H355" s="30" t="s">
        <v>400</v>
      </c>
      <c r="I355" s="47" t="s">
        <v>772</v>
      </c>
      <c r="J355" s="6"/>
      <c r="K355" s="6" t="s">
        <v>128</v>
      </c>
      <c r="L355" s="6" t="s">
        <v>115</v>
      </c>
      <c r="M355" s="5" t="s">
        <v>80</v>
      </c>
      <c r="N355" s="4" t="s">
        <v>171</v>
      </c>
      <c r="O355" s="460" t="s">
        <v>28</v>
      </c>
      <c r="P355" s="458">
        <v>1</v>
      </c>
      <c r="Q355" s="6"/>
      <c r="R355" s="6"/>
      <c r="S355" s="6"/>
      <c r="T355" s="6"/>
      <c r="U355" s="6"/>
      <c r="V355" s="6"/>
      <c r="W355" s="6" t="s">
        <v>28</v>
      </c>
      <c r="X355" s="6"/>
      <c r="Y355" s="60"/>
      <c r="Z355" s="60"/>
      <c r="AA355" s="6"/>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c r="BW355" s="6"/>
      <c r="BX355" s="6"/>
      <c r="BY355" s="6"/>
      <c r="BZ355" s="6"/>
      <c r="CA355" s="6"/>
      <c r="CB355" s="6"/>
      <c r="CC355" s="6"/>
      <c r="CD355" s="6"/>
      <c r="CE355" s="6"/>
      <c r="CF355" s="6"/>
      <c r="CG355" s="6"/>
      <c r="CH355" s="6"/>
      <c r="CI355" s="6"/>
      <c r="CJ355" s="6"/>
      <c r="CK355" s="6"/>
      <c r="CL355" s="6"/>
      <c r="CM355" s="6"/>
      <c r="CN355" s="6"/>
      <c r="CO355" s="6"/>
      <c r="CP355" s="6"/>
      <c r="CQ355" s="6"/>
      <c r="CR355" s="6"/>
      <c r="CS355" s="6"/>
      <c r="CT355" s="313"/>
      <c r="CU355" s="313"/>
      <c r="CV355" s="313"/>
      <c r="CW355" s="313"/>
      <c r="CX355" s="313"/>
      <c r="CY355" s="313"/>
      <c r="CZ355" s="313"/>
      <c r="DA355" s="313"/>
      <c r="DB355" s="424"/>
      <c r="DC355" s="424"/>
      <c r="DD355" s="424"/>
      <c r="DE355" s="313"/>
      <c r="DF355" s="313"/>
      <c r="DG355" s="313"/>
      <c r="DH355" s="313"/>
      <c r="DI355" s="313"/>
      <c r="DJ355" s="6"/>
      <c r="DK355" s="6"/>
      <c r="DL355" s="6">
        <f t="shared" ref="DL355:DL361" si="417">COUNTIF(Q355:AA355,"x")</f>
        <v>1</v>
      </c>
      <c r="DM355" s="4"/>
    </row>
    <row r="356" spans="1:117" s="10" customFormat="1" ht="83.25" hidden="1" customHeight="1">
      <c r="A356" s="493"/>
      <c r="B356" s="400">
        <v>117</v>
      </c>
      <c r="C356" s="29" t="s">
        <v>399</v>
      </c>
      <c r="D356" s="126" t="s">
        <v>2</v>
      </c>
      <c r="E356" s="29" t="s">
        <v>400</v>
      </c>
      <c r="F356" s="126" t="s">
        <v>2</v>
      </c>
      <c r="G356" s="126"/>
      <c r="H356" s="112" t="s">
        <v>400</v>
      </c>
      <c r="I356" s="47" t="s">
        <v>1154</v>
      </c>
      <c r="J356" s="125"/>
      <c r="K356" s="125" t="s">
        <v>128</v>
      </c>
      <c r="L356" s="125" t="s">
        <v>114</v>
      </c>
      <c r="M356" s="126" t="s">
        <v>80</v>
      </c>
      <c r="N356" s="123" t="s">
        <v>171</v>
      </c>
      <c r="O356" s="461"/>
      <c r="P356" s="465"/>
      <c r="Q356" s="125"/>
      <c r="R356" s="125"/>
      <c r="S356" s="125"/>
      <c r="T356" s="125"/>
      <c r="U356" s="125"/>
      <c r="V356" s="125"/>
      <c r="W356" s="125" t="s">
        <v>28</v>
      </c>
      <c r="X356" s="125"/>
      <c r="Y356" s="125"/>
      <c r="Z356" s="125"/>
      <c r="AA356" s="125"/>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c r="BW356" s="125"/>
      <c r="BX356" s="125"/>
      <c r="BY356" s="125"/>
      <c r="BZ356" s="125"/>
      <c r="CA356" s="125"/>
      <c r="CB356" s="125"/>
      <c r="CC356" s="125"/>
      <c r="CD356" s="125"/>
      <c r="CE356" s="125"/>
      <c r="CF356" s="125"/>
      <c r="CG356" s="125"/>
      <c r="CH356" s="125"/>
      <c r="CI356" s="125"/>
      <c r="CJ356" s="125"/>
      <c r="CK356" s="125"/>
      <c r="CL356" s="125"/>
      <c r="CM356" s="125"/>
      <c r="CN356" s="125"/>
      <c r="CO356" s="125"/>
      <c r="CP356" s="125"/>
      <c r="CQ356" s="125"/>
      <c r="CR356" s="125"/>
      <c r="CS356" s="125"/>
      <c r="CT356" s="313"/>
      <c r="CU356" s="313"/>
      <c r="CV356" s="313"/>
      <c r="CW356" s="313"/>
      <c r="CX356" s="313"/>
      <c r="CY356" s="313"/>
      <c r="CZ356" s="313"/>
      <c r="DA356" s="313"/>
      <c r="DB356" s="424"/>
      <c r="DC356" s="424"/>
      <c r="DD356" s="424"/>
      <c r="DE356" s="313"/>
      <c r="DF356" s="313"/>
      <c r="DG356" s="313"/>
      <c r="DH356" s="313"/>
      <c r="DI356" s="313"/>
      <c r="DJ356" s="125"/>
      <c r="DK356" s="125"/>
      <c r="DL356" s="125">
        <f t="shared" si="417"/>
        <v>1</v>
      </c>
      <c r="DM356" s="123"/>
    </row>
    <row r="357" spans="1:117" s="80" customFormat="1" ht="83.25" hidden="1" customHeight="1">
      <c r="A357" s="483"/>
      <c r="B357" s="400">
        <v>117</v>
      </c>
      <c r="C357" s="29" t="s">
        <v>399</v>
      </c>
      <c r="D357" s="78" t="s">
        <v>2</v>
      </c>
      <c r="E357" s="29" t="s">
        <v>400</v>
      </c>
      <c r="F357" s="78" t="s">
        <v>2</v>
      </c>
      <c r="G357" s="78"/>
      <c r="H357" s="77" t="s">
        <v>400</v>
      </c>
      <c r="I357" s="47" t="s">
        <v>773</v>
      </c>
      <c r="J357" s="76"/>
      <c r="K357" s="125" t="s">
        <v>128</v>
      </c>
      <c r="L357" s="125" t="s">
        <v>115</v>
      </c>
      <c r="M357" s="126" t="s">
        <v>80</v>
      </c>
      <c r="N357" s="123" t="s">
        <v>171</v>
      </c>
      <c r="O357" s="462"/>
      <c r="P357" s="459"/>
      <c r="Q357" s="76"/>
      <c r="R357" s="76"/>
      <c r="S357" s="76"/>
      <c r="T357" s="76"/>
      <c r="U357" s="76"/>
      <c r="V357" s="76"/>
      <c r="W357" s="76" t="s">
        <v>28</v>
      </c>
      <c r="X357" s="76"/>
      <c r="Y357" s="76"/>
      <c r="Z357" s="76"/>
      <c r="AA357" s="76"/>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c r="BW357" s="76"/>
      <c r="BX357" s="76"/>
      <c r="BY357" s="76"/>
      <c r="BZ357" s="76"/>
      <c r="CA357" s="76"/>
      <c r="CB357" s="76"/>
      <c r="CC357" s="76"/>
      <c r="CD357" s="76"/>
      <c r="CE357" s="76"/>
      <c r="CF357" s="76"/>
      <c r="CG357" s="76"/>
      <c r="CH357" s="76"/>
      <c r="CI357" s="76"/>
      <c r="CJ357" s="76"/>
      <c r="CK357" s="76"/>
      <c r="CL357" s="76"/>
      <c r="CM357" s="76"/>
      <c r="CN357" s="76"/>
      <c r="CO357" s="76"/>
      <c r="CP357" s="76"/>
      <c r="CQ357" s="76"/>
      <c r="CR357" s="76"/>
      <c r="CS357" s="76"/>
      <c r="CT357" s="313"/>
      <c r="CU357" s="313"/>
      <c r="CV357" s="313"/>
      <c r="CW357" s="313"/>
      <c r="CX357" s="313"/>
      <c r="CY357" s="313"/>
      <c r="CZ357" s="313"/>
      <c r="DA357" s="313"/>
      <c r="DB357" s="424"/>
      <c r="DC357" s="424"/>
      <c r="DD357" s="424"/>
      <c r="DE357" s="313"/>
      <c r="DF357" s="313"/>
      <c r="DG357" s="313"/>
      <c r="DH357" s="313"/>
      <c r="DI357" s="313"/>
      <c r="DJ357" s="76"/>
      <c r="DK357" s="76"/>
      <c r="DL357" s="122">
        <f t="shared" si="417"/>
        <v>1</v>
      </c>
      <c r="DM357" s="79"/>
    </row>
    <row r="358" spans="1:117" s="10" customFormat="1" ht="38.25" hidden="1" customHeight="1">
      <c r="A358" s="482">
        <v>374</v>
      </c>
      <c r="B358" s="414">
        <v>118</v>
      </c>
      <c r="C358" s="169" t="s">
        <v>1249</v>
      </c>
      <c r="D358" s="170" t="s">
        <v>2</v>
      </c>
      <c r="E358" s="29" t="s">
        <v>401</v>
      </c>
      <c r="F358" s="135" t="s">
        <v>2</v>
      </c>
      <c r="G358" s="170"/>
      <c r="H358" s="184" t="s">
        <v>401</v>
      </c>
      <c r="I358" s="194" t="s">
        <v>775</v>
      </c>
      <c r="J358" s="176"/>
      <c r="K358" s="176" t="s">
        <v>128</v>
      </c>
      <c r="L358" s="176" t="s">
        <v>115</v>
      </c>
      <c r="M358" s="5" t="s">
        <v>80</v>
      </c>
      <c r="N358" s="4" t="s">
        <v>171</v>
      </c>
      <c r="O358" s="460" t="s">
        <v>28</v>
      </c>
      <c r="P358" s="458"/>
      <c r="Q358" s="176" t="s">
        <v>28</v>
      </c>
      <c r="R358" s="6"/>
      <c r="S358" s="6"/>
      <c r="T358" s="6"/>
      <c r="U358" s="6"/>
      <c r="V358" s="6"/>
      <c r="W358" s="6"/>
      <c r="X358" s="6"/>
      <c r="Y358" s="60"/>
      <c r="Z358" s="60"/>
      <c r="AA358" s="6"/>
      <c r="AB358" s="181" t="s">
        <v>659</v>
      </c>
      <c r="AC358" s="181"/>
      <c r="AD358" s="181"/>
      <c r="AE358" s="207">
        <v>2</v>
      </c>
      <c r="AF358" s="207">
        <v>2</v>
      </c>
      <c r="AG358" s="207">
        <v>1</v>
      </c>
      <c r="AH358" s="207">
        <v>1</v>
      </c>
      <c r="AI358" s="207">
        <v>2</v>
      </c>
      <c r="AJ358" s="207">
        <v>2</v>
      </c>
      <c r="AK358" s="207">
        <v>1</v>
      </c>
      <c r="AL358" s="207">
        <v>2</v>
      </c>
      <c r="AM358" s="207">
        <v>2</v>
      </c>
      <c r="AN358" s="207">
        <v>1</v>
      </c>
      <c r="AO358" s="207">
        <v>2</v>
      </c>
      <c r="AP358" s="207">
        <v>2</v>
      </c>
      <c r="AQ358" s="207">
        <v>2</v>
      </c>
      <c r="AR358" s="207">
        <v>2</v>
      </c>
      <c r="AS358" s="207">
        <v>2</v>
      </c>
      <c r="AT358" s="207">
        <v>2</v>
      </c>
      <c r="AU358" s="207">
        <v>1</v>
      </c>
      <c r="AV358" s="207">
        <v>1</v>
      </c>
      <c r="AW358" s="207">
        <v>2</v>
      </c>
      <c r="AX358" s="207">
        <v>2</v>
      </c>
      <c r="AY358" s="207">
        <v>2</v>
      </c>
      <c r="AZ358" s="207">
        <v>2</v>
      </c>
      <c r="BA358" s="207">
        <v>2</v>
      </c>
      <c r="BB358" s="207">
        <v>1</v>
      </c>
      <c r="BC358" s="209">
        <f t="shared" ref="BC358:BC361" si="418">COUNTIF(AE358:BB358,"2")</f>
        <v>17</v>
      </c>
      <c r="BD358" s="210">
        <f t="shared" ref="BD358:BD361" si="419">BC358/(BC358+BE358+BG358+BI358)</f>
        <v>0.70833333333333337</v>
      </c>
      <c r="BE358" s="209">
        <f t="shared" ref="BE358:BE361" si="420">COUNTIF(AE358:BB358,"1")</f>
        <v>7</v>
      </c>
      <c r="BF358" s="210">
        <f t="shared" ref="BF358:BF361" si="421">BE358/(BC358+BE358+BG358+BI358)</f>
        <v>0.29166666666666669</v>
      </c>
      <c r="BG358" s="209">
        <f t="shared" ref="BG358:BG361" si="422">COUNTIF(AE358:BB358,"0")</f>
        <v>0</v>
      </c>
      <c r="BH358" s="210">
        <f t="shared" ref="BH358:BH361" si="423">BG358/(BC358+BE358+BG358+BI358)</f>
        <v>0</v>
      </c>
      <c r="BI358" s="209">
        <f t="shared" ref="BI358:BI361" si="424">COUNTIF(AE358:BB358,"KĐG")</f>
        <v>0</v>
      </c>
      <c r="BJ358" s="210">
        <f t="shared" ref="BJ358:BJ361" si="425">BI358/(BC358+BE358+BG358+BI358)</f>
        <v>0</v>
      </c>
      <c r="BK358" s="211">
        <f t="shared" ref="BK358:BK361" si="426">(((BC358*2)+(BE358*1)+(BG358*0)))/(BC358+BE358+BG358)</f>
        <v>1.7083333333333333</v>
      </c>
      <c r="BL358" s="212" t="str">
        <f t="shared" ref="BL358:BL361" si="427">IF(BJ358&gt;=50%,"KĐG",IF(BK358&gt;=1.6,"ĐMT",IF(BK358&gt;=1,"CCG","CĐ")))</f>
        <v>ĐMT</v>
      </c>
      <c r="BM358" s="33"/>
      <c r="BN358" s="33"/>
      <c r="BO358" s="33"/>
      <c r="BP358" s="33"/>
      <c r="BQ358" s="33"/>
      <c r="BR358" s="33"/>
      <c r="BS358" s="33"/>
      <c r="BT358" s="33"/>
      <c r="BU358" s="33"/>
      <c r="BV358" s="33"/>
      <c r="BW358" s="6"/>
      <c r="BX358" s="6"/>
      <c r="BY358" s="6"/>
      <c r="BZ358" s="6"/>
      <c r="CA358" s="6"/>
      <c r="CB358" s="6"/>
      <c r="CC358" s="6"/>
      <c r="CD358" s="6"/>
      <c r="CE358" s="6"/>
      <c r="CF358" s="6"/>
      <c r="CG358" s="6"/>
      <c r="CH358" s="6"/>
      <c r="CI358" s="6"/>
      <c r="CJ358" s="6"/>
      <c r="CK358" s="6"/>
      <c r="CL358" s="6"/>
      <c r="CM358" s="6"/>
      <c r="CN358" s="6"/>
      <c r="CO358" s="6"/>
      <c r="CP358" s="6"/>
      <c r="CQ358" s="6"/>
      <c r="CR358" s="6"/>
      <c r="CS358" s="6"/>
      <c r="CT358" s="313"/>
      <c r="CU358" s="313"/>
      <c r="CV358" s="313"/>
      <c r="CW358" s="313"/>
      <c r="CX358" s="313"/>
      <c r="CY358" s="313"/>
      <c r="CZ358" s="313"/>
      <c r="DA358" s="313"/>
      <c r="DB358" s="424"/>
      <c r="DC358" s="424"/>
      <c r="DD358" s="424"/>
      <c r="DE358" s="313"/>
      <c r="DF358" s="313"/>
      <c r="DG358" s="313"/>
      <c r="DH358" s="313"/>
      <c r="DI358" s="313"/>
      <c r="DJ358" s="6"/>
      <c r="DK358" s="6"/>
      <c r="DL358" s="122">
        <f t="shared" si="417"/>
        <v>1</v>
      </c>
      <c r="DM358" s="168"/>
    </row>
    <row r="359" spans="1:117" s="10" customFormat="1" ht="92.25" hidden="1" customHeight="1">
      <c r="A359" s="493"/>
      <c r="B359" s="414">
        <v>118</v>
      </c>
      <c r="C359" s="169" t="s">
        <v>774</v>
      </c>
      <c r="D359" s="170" t="s">
        <v>2</v>
      </c>
      <c r="E359" s="29" t="s">
        <v>401</v>
      </c>
      <c r="F359" s="135" t="s">
        <v>2</v>
      </c>
      <c r="G359" s="170"/>
      <c r="H359" s="184" t="s">
        <v>401</v>
      </c>
      <c r="I359" s="194" t="s">
        <v>776</v>
      </c>
      <c r="J359" s="176"/>
      <c r="K359" s="176" t="s">
        <v>128</v>
      </c>
      <c r="L359" s="176" t="s">
        <v>114</v>
      </c>
      <c r="M359" s="126" t="s">
        <v>80</v>
      </c>
      <c r="N359" s="123" t="s">
        <v>171</v>
      </c>
      <c r="O359" s="461"/>
      <c r="P359" s="465"/>
      <c r="Q359" s="176" t="s">
        <v>28</v>
      </c>
      <c r="R359" s="76"/>
      <c r="S359" s="76"/>
      <c r="T359" s="76"/>
      <c r="U359" s="76"/>
      <c r="V359" s="76"/>
      <c r="W359" s="76"/>
      <c r="X359" s="76"/>
      <c r="Y359" s="76"/>
      <c r="Z359" s="76"/>
      <c r="AA359" s="76"/>
      <c r="AB359" s="181" t="s">
        <v>660</v>
      </c>
      <c r="AC359" s="181" t="s">
        <v>660</v>
      </c>
      <c r="AD359" s="181" t="s">
        <v>660</v>
      </c>
      <c r="AE359" s="207"/>
      <c r="AF359" s="207"/>
      <c r="AG359" s="207"/>
      <c r="AH359" s="207"/>
      <c r="AI359" s="207"/>
      <c r="AJ359" s="207"/>
      <c r="AK359" s="207"/>
      <c r="AL359" s="207"/>
      <c r="AM359" s="207"/>
      <c r="AN359" s="207"/>
      <c r="AO359" s="207"/>
      <c r="AP359" s="207"/>
      <c r="AQ359" s="207"/>
      <c r="AR359" s="207"/>
      <c r="AS359" s="207"/>
      <c r="AT359" s="207"/>
      <c r="AU359" s="207"/>
      <c r="AV359" s="207"/>
      <c r="AW359" s="207"/>
      <c r="AX359" s="207"/>
      <c r="AY359" s="207"/>
      <c r="AZ359" s="207"/>
      <c r="BA359" s="207"/>
      <c r="BB359" s="207"/>
      <c r="BC359" s="209"/>
      <c r="BD359" s="210"/>
      <c r="BE359" s="209"/>
      <c r="BF359" s="210"/>
      <c r="BG359" s="209"/>
      <c r="BH359" s="210"/>
      <c r="BI359" s="209"/>
      <c r="BJ359" s="210"/>
      <c r="BK359" s="211"/>
      <c r="BL359" s="212"/>
      <c r="BM359" s="33"/>
      <c r="BN359" s="33"/>
      <c r="BO359" s="33"/>
      <c r="BP359" s="33"/>
      <c r="BQ359" s="33"/>
      <c r="BR359" s="33"/>
      <c r="BS359" s="33"/>
      <c r="BT359" s="33"/>
      <c r="BU359" s="33"/>
      <c r="BV359" s="33"/>
      <c r="BW359" s="76"/>
      <c r="BX359" s="76"/>
      <c r="BY359" s="76"/>
      <c r="BZ359" s="76"/>
      <c r="CA359" s="76"/>
      <c r="CB359" s="76"/>
      <c r="CC359" s="76"/>
      <c r="CD359" s="76"/>
      <c r="CE359" s="76"/>
      <c r="CF359" s="76"/>
      <c r="CG359" s="76"/>
      <c r="CH359" s="76"/>
      <c r="CI359" s="76"/>
      <c r="CJ359" s="76"/>
      <c r="CK359" s="76"/>
      <c r="CL359" s="76"/>
      <c r="CM359" s="76"/>
      <c r="CN359" s="76"/>
      <c r="CO359" s="76"/>
      <c r="CP359" s="76"/>
      <c r="CQ359" s="76"/>
      <c r="CR359" s="76"/>
      <c r="CS359" s="76"/>
      <c r="CT359" s="313"/>
      <c r="CU359" s="313"/>
      <c r="CV359" s="313"/>
      <c r="CW359" s="313"/>
      <c r="CX359" s="313"/>
      <c r="CY359" s="313"/>
      <c r="CZ359" s="313"/>
      <c r="DA359" s="313"/>
      <c r="DB359" s="424"/>
      <c r="DC359" s="424"/>
      <c r="DD359" s="424"/>
      <c r="DE359" s="313"/>
      <c r="DF359" s="313"/>
      <c r="DG359" s="313"/>
      <c r="DH359" s="313"/>
      <c r="DI359" s="313"/>
      <c r="DJ359" s="76"/>
      <c r="DK359" s="76"/>
      <c r="DL359" s="122">
        <f t="shared" si="417"/>
        <v>1</v>
      </c>
      <c r="DM359" s="168"/>
    </row>
    <row r="360" spans="1:117" s="10" customFormat="1" ht="111.75" hidden="1" customHeight="1">
      <c r="A360" s="483"/>
      <c r="B360" s="414">
        <v>118</v>
      </c>
      <c r="C360" s="169" t="s">
        <v>774</v>
      </c>
      <c r="D360" s="170" t="s">
        <v>2</v>
      </c>
      <c r="E360" s="29" t="s">
        <v>401</v>
      </c>
      <c r="F360" s="135" t="s">
        <v>2</v>
      </c>
      <c r="G360" s="170"/>
      <c r="H360" s="184" t="s">
        <v>401</v>
      </c>
      <c r="I360" s="194" t="s">
        <v>777</v>
      </c>
      <c r="J360" s="176"/>
      <c r="K360" s="176" t="s">
        <v>128</v>
      </c>
      <c r="L360" s="176" t="s">
        <v>115</v>
      </c>
      <c r="M360" s="126" t="s">
        <v>80</v>
      </c>
      <c r="N360" s="123" t="s">
        <v>171</v>
      </c>
      <c r="O360" s="462"/>
      <c r="P360" s="459"/>
      <c r="Q360" s="176" t="s">
        <v>28</v>
      </c>
      <c r="R360" s="76"/>
      <c r="S360" s="76"/>
      <c r="T360" s="76"/>
      <c r="U360" s="76"/>
      <c r="V360" s="76"/>
      <c r="W360" s="76"/>
      <c r="X360" s="76"/>
      <c r="Y360" s="76"/>
      <c r="Z360" s="76"/>
      <c r="AA360" s="76"/>
      <c r="AB360" s="181" t="s">
        <v>665</v>
      </c>
      <c r="AC360" s="181" t="s">
        <v>665</v>
      </c>
      <c r="AD360" s="181" t="s">
        <v>665</v>
      </c>
      <c r="AE360" s="207"/>
      <c r="AF360" s="207"/>
      <c r="AG360" s="207"/>
      <c r="AH360" s="207"/>
      <c r="AI360" s="207"/>
      <c r="AJ360" s="207"/>
      <c r="AK360" s="207"/>
      <c r="AL360" s="207"/>
      <c r="AM360" s="207"/>
      <c r="AN360" s="207"/>
      <c r="AO360" s="207"/>
      <c r="AP360" s="207"/>
      <c r="AQ360" s="207"/>
      <c r="AR360" s="207"/>
      <c r="AS360" s="207"/>
      <c r="AT360" s="207"/>
      <c r="AU360" s="207"/>
      <c r="AV360" s="207"/>
      <c r="AW360" s="207"/>
      <c r="AX360" s="207"/>
      <c r="AY360" s="207"/>
      <c r="AZ360" s="207"/>
      <c r="BA360" s="207"/>
      <c r="BB360" s="207"/>
      <c r="BC360" s="209"/>
      <c r="BD360" s="210"/>
      <c r="BE360" s="209"/>
      <c r="BF360" s="210"/>
      <c r="BG360" s="209"/>
      <c r="BH360" s="210"/>
      <c r="BI360" s="209"/>
      <c r="BJ360" s="210"/>
      <c r="BK360" s="211"/>
      <c r="BL360" s="212"/>
      <c r="BM360" s="33"/>
      <c r="BN360" s="33"/>
      <c r="BO360" s="33"/>
      <c r="BP360" s="33"/>
      <c r="BQ360" s="33"/>
      <c r="BR360" s="33"/>
      <c r="BS360" s="33"/>
      <c r="BT360" s="33"/>
      <c r="BU360" s="33"/>
      <c r="BV360" s="33"/>
      <c r="BW360" s="76"/>
      <c r="BX360" s="76"/>
      <c r="BY360" s="76"/>
      <c r="BZ360" s="76"/>
      <c r="CA360" s="76"/>
      <c r="CB360" s="76"/>
      <c r="CC360" s="76"/>
      <c r="CD360" s="76"/>
      <c r="CE360" s="76"/>
      <c r="CF360" s="76"/>
      <c r="CG360" s="76"/>
      <c r="CH360" s="76"/>
      <c r="CI360" s="76"/>
      <c r="CJ360" s="76"/>
      <c r="CK360" s="76"/>
      <c r="CL360" s="76"/>
      <c r="CM360" s="76"/>
      <c r="CN360" s="76"/>
      <c r="CO360" s="76"/>
      <c r="CP360" s="76"/>
      <c r="CQ360" s="76"/>
      <c r="CR360" s="76"/>
      <c r="CS360" s="76"/>
      <c r="CT360" s="313"/>
      <c r="CU360" s="313"/>
      <c r="CV360" s="313"/>
      <c r="CW360" s="313"/>
      <c r="CX360" s="313"/>
      <c r="CY360" s="313"/>
      <c r="CZ360" s="313"/>
      <c r="DA360" s="313"/>
      <c r="DB360" s="424"/>
      <c r="DC360" s="424"/>
      <c r="DD360" s="424"/>
      <c r="DE360" s="313"/>
      <c r="DF360" s="313"/>
      <c r="DG360" s="313"/>
      <c r="DH360" s="313"/>
      <c r="DI360" s="313"/>
      <c r="DJ360" s="76"/>
      <c r="DK360" s="76"/>
      <c r="DL360" s="122">
        <f t="shared" si="417"/>
        <v>1</v>
      </c>
      <c r="DM360" s="168"/>
    </row>
    <row r="361" spans="1:117" s="10" customFormat="1" ht="38.25" hidden="1" customHeight="1">
      <c r="A361" s="133">
        <v>377</v>
      </c>
      <c r="B361" s="414">
        <v>119</v>
      </c>
      <c r="C361" s="184" t="s">
        <v>402</v>
      </c>
      <c r="D361" s="170" t="s">
        <v>0</v>
      </c>
      <c r="E361" s="112" t="s">
        <v>403</v>
      </c>
      <c r="F361" s="135" t="s">
        <v>2</v>
      </c>
      <c r="G361" s="170"/>
      <c r="H361" s="184" t="s">
        <v>403</v>
      </c>
      <c r="I361" s="194" t="s">
        <v>778</v>
      </c>
      <c r="J361" s="176"/>
      <c r="K361" s="176" t="s">
        <v>128</v>
      </c>
      <c r="L361" s="176" t="s">
        <v>115</v>
      </c>
      <c r="M361" s="5" t="s">
        <v>80</v>
      </c>
      <c r="N361" s="4" t="s">
        <v>171</v>
      </c>
      <c r="O361" s="132" t="s">
        <v>28</v>
      </c>
      <c r="P361" s="134">
        <v>1</v>
      </c>
      <c r="Q361" s="176" t="s">
        <v>28</v>
      </c>
      <c r="R361" s="6"/>
      <c r="S361" s="6"/>
      <c r="T361" s="6"/>
      <c r="U361" s="6"/>
      <c r="V361" s="6"/>
      <c r="W361" s="6"/>
      <c r="X361" s="6"/>
      <c r="Y361" s="60"/>
      <c r="Z361" s="60"/>
      <c r="AA361" s="6"/>
      <c r="AB361" s="181" t="s">
        <v>666</v>
      </c>
      <c r="AC361" s="181"/>
      <c r="AD361" s="181"/>
      <c r="AE361" s="207">
        <v>2</v>
      </c>
      <c r="AF361" s="207">
        <v>2</v>
      </c>
      <c r="AG361" s="207">
        <v>1</v>
      </c>
      <c r="AH361" s="207">
        <v>1</v>
      </c>
      <c r="AI361" s="207">
        <v>2</v>
      </c>
      <c r="AJ361" s="207">
        <v>2</v>
      </c>
      <c r="AK361" s="207">
        <v>1</v>
      </c>
      <c r="AL361" s="207">
        <v>2</v>
      </c>
      <c r="AM361" s="207">
        <v>2</v>
      </c>
      <c r="AN361" s="207">
        <v>1</v>
      </c>
      <c r="AO361" s="207">
        <v>2</v>
      </c>
      <c r="AP361" s="207">
        <v>2</v>
      </c>
      <c r="AQ361" s="207">
        <v>2</v>
      </c>
      <c r="AR361" s="207">
        <v>2</v>
      </c>
      <c r="AS361" s="207">
        <v>2</v>
      </c>
      <c r="AT361" s="207">
        <v>2</v>
      </c>
      <c r="AU361" s="207">
        <v>1</v>
      </c>
      <c r="AV361" s="207">
        <v>1</v>
      </c>
      <c r="AW361" s="207">
        <v>1</v>
      </c>
      <c r="AX361" s="207">
        <v>2</v>
      </c>
      <c r="AY361" s="207">
        <v>2</v>
      </c>
      <c r="AZ361" s="207">
        <v>2</v>
      </c>
      <c r="BA361" s="207">
        <v>2</v>
      </c>
      <c r="BB361" s="207">
        <v>1</v>
      </c>
      <c r="BC361" s="209">
        <f t="shared" si="418"/>
        <v>16</v>
      </c>
      <c r="BD361" s="210">
        <f t="shared" si="419"/>
        <v>0.66666666666666663</v>
      </c>
      <c r="BE361" s="209">
        <f t="shared" si="420"/>
        <v>8</v>
      </c>
      <c r="BF361" s="210">
        <f t="shared" si="421"/>
        <v>0.33333333333333331</v>
      </c>
      <c r="BG361" s="209">
        <f t="shared" si="422"/>
        <v>0</v>
      </c>
      <c r="BH361" s="210">
        <f t="shared" si="423"/>
        <v>0</v>
      </c>
      <c r="BI361" s="209">
        <f t="shared" si="424"/>
        <v>0</v>
      </c>
      <c r="BJ361" s="210">
        <f t="shared" si="425"/>
        <v>0</v>
      </c>
      <c r="BK361" s="211">
        <f t="shared" si="426"/>
        <v>1.6666666666666667</v>
      </c>
      <c r="BL361" s="212" t="str">
        <f t="shared" si="427"/>
        <v>ĐMT</v>
      </c>
      <c r="BM361" s="33"/>
      <c r="BN361" s="33"/>
      <c r="BO361" s="33"/>
      <c r="BP361" s="33"/>
      <c r="BQ361" s="33"/>
      <c r="BR361" s="33"/>
      <c r="BS361" s="33"/>
      <c r="BT361" s="33"/>
      <c r="BU361" s="33"/>
      <c r="BV361" s="33"/>
      <c r="BW361" s="6"/>
      <c r="BX361" s="6"/>
      <c r="BY361" s="6"/>
      <c r="BZ361" s="6"/>
      <c r="CA361" s="6"/>
      <c r="CB361" s="6"/>
      <c r="CC361" s="6"/>
      <c r="CD361" s="6"/>
      <c r="CE361" s="6"/>
      <c r="CF361" s="6"/>
      <c r="CG361" s="6"/>
      <c r="CH361" s="6"/>
      <c r="CI361" s="6"/>
      <c r="CJ361" s="6"/>
      <c r="CK361" s="6"/>
      <c r="CL361" s="6"/>
      <c r="CM361" s="6"/>
      <c r="CN361" s="6"/>
      <c r="CO361" s="6"/>
      <c r="CP361" s="6"/>
      <c r="CQ361" s="6"/>
      <c r="CR361" s="6"/>
      <c r="CS361" s="6"/>
      <c r="CT361" s="313"/>
      <c r="CU361" s="313"/>
      <c r="CV361" s="313"/>
      <c r="CW361" s="313"/>
      <c r="CX361" s="313"/>
      <c r="CY361" s="313"/>
      <c r="CZ361" s="313"/>
      <c r="DA361" s="313"/>
      <c r="DB361" s="424"/>
      <c r="DC361" s="424"/>
      <c r="DD361" s="424"/>
      <c r="DE361" s="313"/>
      <c r="DF361" s="313"/>
      <c r="DG361" s="313"/>
      <c r="DH361" s="313"/>
      <c r="DI361" s="313"/>
      <c r="DJ361" s="6"/>
      <c r="DK361" s="6"/>
      <c r="DL361" s="122">
        <f t="shared" si="417"/>
        <v>1</v>
      </c>
      <c r="DM361" s="168"/>
    </row>
    <row r="362" spans="1:117" ht="49.5" customHeight="1">
      <c r="A362" s="12"/>
      <c r="B362" s="167"/>
      <c r="C362" s="492" t="s">
        <v>599</v>
      </c>
      <c r="D362" s="492"/>
      <c r="E362" s="492"/>
      <c r="F362" s="170"/>
      <c r="G362" s="172">
        <f>COUNTIF(G363:G363,"x")</f>
        <v>0</v>
      </c>
      <c r="H362" s="368"/>
      <c r="I362" s="368"/>
      <c r="J362" s="364"/>
      <c r="K362" s="364"/>
      <c r="L362" s="364"/>
      <c r="M362" s="8" t="s">
        <v>82</v>
      </c>
      <c r="N362" s="8" t="s">
        <v>82</v>
      </c>
      <c r="O362" s="9">
        <f>COUNTIF(O363:O363,"x")</f>
        <v>1</v>
      </c>
      <c r="P362" s="9">
        <f>SUM(P363:P363)</f>
        <v>2</v>
      </c>
      <c r="Q362" s="172" t="s">
        <v>142</v>
      </c>
      <c r="R362" s="172" t="s">
        <v>142</v>
      </c>
      <c r="S362" s="172" t="s">
        <v>142</v>
      </c>
      <c r="T362" s="9" t="s">
        <v>142</v>
      </c>
      <c r="U362" s="9" t="s">
        <v>142</v>
      </c>
      <c r="V362" s="9" t="s">
        <v>142</v>
      </c>
      <c r="W362" s="9" t="s">
        <v>142</v>
      </c>
      <c r="X362" s="9" t="s">
        <v>142</v>
      </c>
      <c r="Y362" s="9"/>
      <c r="Z362" s="9"/>
      <c r="AA362" s="9" t="s">
        <v>142</v>
      </c>
      <c r="AB362" s="181"/>
      <c r="AC362" s="181"/>
      <c r="AD362" s="181"/>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33"/>
      <c r="BF362" s="33"/>
      <c r="BG362" s="33"/>
      <c r="BH362" s="33"/>
      <c r="BI362" s="33"/>
      <c r="BJ362" s="33"/>
      <c r="BK362" s="33"/>
      <c r="BL362" s="33"/>
      <c r="BM362" s="181"/>
      <c r="BN362" s="181"/>
      <c r="BO362" s="181"/>
      <c r="BP362" s="181"/>
      <c r="BQ362" s="33"/>
      <c r="BR362" s="33"/>
      <c r="BS362" s="33"/>
      <c r="BT362" s="33"/>
      <c r="BU362" s="33"/>
      <c r="BV362" s="33"/>
      <c r="BW362" s="9"/>
      <c r="BX362" s="9"/>
      <c r="BY362" s="9"/>
      <c r="BZ362" s="9"/>
      <c r="CA362" s="9"/>
      <c r="CB362" s="9"/>
      <c r="CC362" s="9"/>
      <c r="CD362" s="9"/>
      <c r="CE362" s="9"/>
      <c r="CF362" s="9"/>
      <c r="CG362" s="9"/>
      <c r="CH362" s="9"/>
      <c r="CI362" s="9"/>
      <c r="CJ362" s="9"/>
      <c r="CK362" s="9"/>
      <c r="CL362" s="9"/>
      <c r="CM362" s="9"/>
      <c r="CN362" s="9"/>
      <c r="CO362" s="9"/>
      <c r="CP362" s="9"/>
      <c r="CQ362" s="9"/>
      <c r="CR362" s="9"/>
      <c r="CS362" s="9"/>
      <c r="CT362" s="9"/>
      <c r="CU362" s="9"/>
      <c r="CV362" s="391"/>
      <c r="CW362" s="391"/>
      <c r="CX362" s="391"/>
      <c r="CY362" s="9"/>
      <c r="CZ362" s="9"/>
      <c r="DA362" s="9"/>
      <c r="DB362" s="9"/>
      <c r="DC362" s="9"/>
      <c r="DD362" s="9"/>
      <c r="DE362" s="9"/>
      <c r="DF362" s="9"/>
      <c r="DG362" s="9"/>
      <c r="DH362" s="9"/>
      <c r="DI362" s="9"/>
      <c r="DJ362" s="9"/>
      <c r="DK362" s="9"/>
      <c r="DL362" s="6"/>
      <c r="DM362" s="173"/>
    </row>
    <row r="363" spans="1:117" s="1" customFormat="1" ht="182.25" hidden="1" customHeight="1">
      <c r="A363" s="460">
        <v>381</v>
      </c>
      <c r="B363" s="400">
        <v>120</v>
      </c>
      <c r="C363" s="29" t="s">
        <v>779</v>
      </c>
      <c r="D363" s="5" t="s">
        <v>0</v>
      </c>
      <c r="E363" s="29" t="s">
        <v>404</v>
      </c>
      <c r="F363" s="5" t="s">
        <v>2</v>
      </c>
      <c r="G363" s="5"/>
      <c r="H363" s="30" t="s">
        <v>404</v>
      </c>
      <c r="I363" s="47" t="s">
        <v>780</v>
      </c>
      <c r="J363" s="6"/>
      <c r="K363" s="6" t="s">
        <v>128</v>
      </c>
      <c r="L363" s="125" t="s">
        <v>115</v>
      </c>
      <c r="M363" s="5" t="s">
        <v>80</v>
      </c>
      <c r="N363" s="4" t="s">
        <v>171</v>
      </c>
      <c r="O363" s="460" t="s">
        <v>28</v>
      </c>
      <c r="P363" s="458">
        <v>2</v>
      </c>
      <c r="Q363" s="6"/>
      <c r="R363" s="6"/>
      <c r="S363" s="6"/>
      <c r="T363" s="6" t="s">
        <v>28</v>
      </c>
      <c r="U363" s="6"/>
      <c r="V363" s="6"/>
      <c r="W363" s="6"/>
      <c r="X363" s="6"/>
      <c r="Y363" s="60"/>
      <c r="Z363" s="60"/>
      <c r="AA363" s="6"/>
      <c r="AB363" s="33"/>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33"/>
      <c r="BF363" s="33"/>
      <c r="BG363" s="33"/>
      <c r="BH363" s="33"/>
      <c r="BI363" s="33"/>
      <c r="BJ363" s="33"/>
      <c r="BK363" s="33"/>
      <c r="BL363" s="33"/>
      <c r="BM363" s="33"/>
      <c r="BN363" s="33"/>
      <c r="BO363" s="33"/>
      <c r="BP363" s="33"/>
      <c r="BQ363" s="33"/>
      <c r="BR363" s="33"/>
      <c r="BS363" s="33"/>
      <c r="BT363" s="33"/>
      <c r="BU363" s="33"/>
      <c r="BV363" s="33"/>
      <c r="BW363" s="6"/>
      <c r="BX363" s="6"/>
      <c r="BY363" s="6"/>
      <c r="BZ363" s="6"/>
      <c r="CA363" s="6"/>
      <c r="CB363" s="6"/>
      <c r="CC363" s="6"/>
      <c r="CD363" s="6"/>
      <c r="CE363" s="6"/>
      <c r="CF363" s="6"/>
      <c r="CG363" s="6"/>
      <c r="CH363" s="6"/>
      <c r="CI363" s="6"/>
      <c r="CJ363" s="6"/>
      <c r="CK363" s="6"/>
      <c r="CL363" s="6"/>
      <c r="CM363" s="6"/>
      <c r="CN363" s="6"/>
      <c r="CO363" s="6"/>
      <c r="CP363" s="6"/>
      <c r="CQ363" s="6"/>
      <c r="CR363" s="6"/>
      <c r="CS363" s="6"/>
      <c r="CT363" s="313"/>
      <c r="CU363" s="313"/>
      <c r="CV363" s="313"/>
      <c r="CW363" s="313"/>
      <c r="CX363" s="313"/>
      <c r="CY363" s="313"/>
      <c r="CZ363" s="313"/>
      <c r="DA363" s="313"/>
      <c r="DB363" s="424"/>
      <c r="DC363" s="424"/>
      <c r="DD363" s="424"/>
      <c r="DE363" s="313"/>
      <c r="DF363" s="313"/>
      <c r="DG363" s="313"/>
      <c r="DH363" s="313"/>
      <c r="DI363" s="313"/>
      <c r="DJ363" s="6"/>
      <c r="DK363" s="6"/>
      <c r="DL363" s="6">
        <f>COUNTIF(Q363:AA363,"x")</f>
        <v>1</v>
      </c>
      <c r="DM363" s="4"/>
    </row>
    <row r="364" spans="1:117" s="83" customFormat="1" ht="241.5" hidden="1" customHeight="1">
      <c r="A364" s="461"/>
      <c r="B364" s="400">
        <v>120</v>
      </c>
      <c r="C364" s="29" t="s">
        <v>779</v>
      </c>
      <c r="D364" s="82" t="s">
        <v>0</v>
      </c>
      <c r="E364" s="29" t="s">
        <v>404</v>
      </c>
      <c r="F364" s="82" t="s">
        <v>2</v>
      </c>
      <c r="G364" s="82"/>
      <c r="H364" s="85" t="s">
        <v>404</v>
      </c>
      <c r="I364" s="47" t="s">
        <v>781</v>
      </c>
      <c r="J364" s="84"/>
      <c r="K364" s="125" t="s">
        <v>128</v>
      </c>
      <c r="L364" s="125" t="s">
        <v>114</v>
      </c>
      <c r="M364" s="126" t="s">
        <v>80</v>
      </c>
      <c r="N364" s="123" t="s">
        <v>171</v>
      </c>
      <c r="O364" s="461"/>
      <c r="P364" s="465"/>
      <c r="Q364" s="84"/>
      <c r="R364" s="84"/>
      <c r="S364" s="84"/>
      <c r="T364" s="84" t="s">
        <v>28</v>
      </c>
      <c r="U364" s="84"/>
      <c r="V364" s="84"/>
      <c r="W364" s="84"/>
      <c r="X364" s="84"/>
      <c r="Y364" s="84"/>
      <c r="Z364" s="84"/>
      <c r="AA364" s="84"/>
      <c r="AB364" s="33"/>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c r="AY364" s="33"/>
      <c r="AZ364" s="33"/>
      <c r="BA364" s="33"/>
      <c r="BB364" s="33"/>
      <c r="BC364" s="33"/>
      <c r="BD364" s="33"/>
      <c r="BE364" s="33"/>
      <c r="BF364" s="33"/>
      <c r="BG364" s="33"/>
      <c r="BH364" s="33"/>
      <c r="BI364" s="33"/>
      <c r="BJ364" s="33"/>
      <c r="BK364" s="33"/>
      <c r="BL364" s="33"/>
      <c r="BM364" s="33"/>
      <c r="BN364" s="33"/>
      <c r="BO364" s="33"/>
      <c r="BP364" s="33"/>
      <c r="BQ364" s="33"/>
      <c r="BR364" s="33"/>
      <c r="BS364" s="33"/>
      <c r="BT364" s="33"/>
      <c r="BU364" s="33"/>
      <c r="BV364" s="33"/>
      <c r="BW364" s="84"/>
      <c r="BX364" s="84"/>
      <c r="BY364" s="84"/>
      <c r="BZ364" s="84"/>
      <c r="CA364" s="84"/>
      <c r="CB364" s="84"/>
      <c r="CC364" s="84"/>
      <c r="CD364" s="84"/>
      <c r="CE364" s="84"/>
      <c r="CF364" s="84"/>
      <c r="CG364" s="84"/>
      <c r="CH364" s="84"/>
      <c r="CI364" s="84"/>
      <c r="CJ364" s="84"/>
      <c r="CK364" s="84"/>
      <c r="CL364" s="84"/>
      <c r="CM364" s="84"/>
      <c r="CN364" s="84"/>
      <c r="CO364" s="84"/>
      <c r="CP364" s="84"/>
      <c r="CQ364" s="84"/>
      <c r="CR364" s="84"/>
      <c r="CS364" s="84"/>
      <c r="CT364" s="313"/>
      <c r="CU364" s="313"/>
      <c r="CV364" s="313"/>
      <c r="CW364" s="313"/>
      <c r="CX364" s="313"/>
      <c r="CY364" s="313"/>
      <c r="CZ364" s="313"/>
      <c r="DA364" s="313"/>
      <c r="DB364" s="424"/>
      <c r="DC364" s="424"/>
      <c r="DD364" s="424"/>
      <c r="DE364" s="313"/>
      <c r="DF364" s="313"/>
      <c r="DG364" s="313"/>
      <c r="DH364" s="313"/>
      <c r="DI364" s="313"/>
      <c r="DJ364" s="84"/>
      <c r="DK364" s="84"/>
      <c r="DL364" s="122">
        <f>COUNTIF(Q364:AA364,"x")</f>
        <v>1</v>
      </c>
      <c r="DM364" s="81"/>
    </row>
    <row r="365" spans="1:117" s="83" customFormat="1" ht="408.75" hidden="1" customHeight="1">
      <c r="A365" s="461"/>
      <c r="B365" s="460">
        <v>120</v>
      </c>
      <c r="C365" s="474" t="s">
        <v>779</v>
      </c>
      <c r="D365" s="474" t="s">
        <v>0</v>
      </c>
      <c r="E365" s="474" t="s">
        <v>404</v>
      </c>
      <c r="F365" s="474" t="s">
        <v>2</v>
      </c>
      <c r="G365" s="474"/>
      <c r="H365" s="474" t="s">
        <v>404</v>
      </c>
      <c r="I365" s="456" t="s">
        <v>1115</v>
      </c>
      <c r="J365" s="458"/>
      <c r="K365" s="458" t="s">
        <v>128</v>
      </c>
      <c r="L365" s="458" t="s">
        <v>115</v>
      </c>
      <c r="M365" s="474" t="s">
        <v>80</v>
      </c>
      <c r="N365" s="460" t="s">
        <v>171</v>
      </c>
      <c r="O365" s="461"/>
      <c r="P365" s="465"/>
      <c r="Q365" s="458"/>
      <c r="R365" s="458"/>
      <c r="S365" s="458"/>
      <c r="T365" s="458" t="s">
        <v>28</v>
      </c>
      <c r="U365" s="458"/>
      <c r="V365" s="458"/>
      <c r="W365" s="458"/>
      <c r="X365" s="458"/>
      <c r="Y365" s="458"/>
      <c r="Z365" s="458"/>
      <c r="AA365" s="458"/>
      <c r="AB365" s="33"/>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33"/>
      <c r="BF365" s="33"/>
      <c r="BG365" s="33"/>
      <c r="BH365" s="33"/>
      <c r="BI365" s="33"/>
      <c r="BJ365" s="33"/>
      <c r="BK365" s="33"/>
      <c r="BL365" s="33"/>
      <c r="BM365" s="33"/>
      <c r="BN365" s="33"/>
      <c r="BO365" s="33"/>
      <c r="BP365" s="33"/>
      <c r="BQ365" s="33"/>
      <c r="BR365" s="33"/>
      <c r="BS365" s="33"/>
      <c r="BT365" s="33"/>
      <c r="BU365" s="33"/>
      <c r="BV365" s="33"/>
      <c r="BW365" s="84"/>
      <c r="BX365" s="84"/>
      <c r="BY365" s="84"/>
      <c r="BZ365" s="84"/>
      <c r="CA365" s="84"/>
      <c r="CB365" s="84"/>
      <c r="CC365" s="84"/>
      <c r="CD365" s="84"/>
      <c r="CE365" s="84"/>
      <c r="CF365" s="84"/>
      <c r="CG365" s="84"/>
      <c r="CH365" s="84"/>
      <c r="CI365" s="84"/>
      <c r="CJ365" s="84"/>
      <c r="CK365" s="84"/>
      <c r="CL365" s="84"/>
      <c r="CM365" s="84"/>
      <c r="CN365" s="84"/>
      <c r="CO365" s="84"/>
      <c r="CP365" s="84"/>
      <c r="CQ365" s="84"/>
      <c r="CR365" s="84"/>
      <c r="CS365" s="84"/>
      <c r="CT365" s="313"/>
      <c r="CU365" s="313"/>
      <c r="CV365" s="313"/>
      <c r="CW365" s="313"/>
      <c r="CX365" s="313"/>
      <c r="CY365" s="313"/>
      <c r="CZ365" s="313"/>
      <c r="DA365" s="313"/>
      <c r="DB365" s="424"/>
      <c r="DC365" s="424"/>
      <c r="DD365" s="424"/>
      <c r="DE365" s="313"/>
      <c r="DF365" s="313"/>
      <c r="DG365" s="313"/>
      <c r="DH365" s="313"/>
      <c r="DI365" s="313"/>
      <c r="DJ365" s="84"/>
      <c r="DK365" s="84"/>
      <c r="DL365" s="458">
        <v>1</v>
      </c>
      <c r="DM365" s="460"/>
    </row>
    <row r="366" spans="1:117" s="83" customFormat="1" ht="408.75" hidden="1" customHeight="1">
      <c r="A366" s="462"/>
      <c r="B366" s="462"/>
      <c r="C366" s="475"/>
      <c r="D366" s="475"/>
      <c r="E366" s="475"/>
      <c r="F366" s="475"/>
      <c r="G366" s="475"/>
      <c r="H366" s="475"/>
      <c r="I366" s="457"/>
      <c r="J366" s="459"/>
      <c r="K366" s="459"/>
      <c r="L366" s="459"/>
      <c r="M366" s="475"/>
      <c r="N366" s="462"/>
      <c r="O366" s="462"/>
      <c r="P366" s="459"/>
      <c r="Q366" s="459"/>
      <c r="R366" s="459"/>
      <c r="S366" s="459"/>
      <c r="T366" s="459"/>
      <c r="U366" s="459"/>
      <c r="V366" s="459"/>
      <c r="W366" s="459"/>
      <c r="X366" s="459"/>
      <c r="Y366" s="459"/>
      <c r="Z366" s="459"/>
      <c r="AA366" s="459"/>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c r="BW366" s="84"/>
      <c r="BX366" s="84"/>
      <c r="BY366" s="84"/>
      <c r="BZ366" s="84"/>
      <c r="CA366" s="84"/>
      <c r="CB366" s="84"/>
      <c r="CC366" s="84"/>
      <c r="CD366" s="84"/>
      <c r="CE366" s="84"/>
      <c r="CF366" s="84"/>
      <c r="CG366" s="84"/>
      <c r="CH366" s="84"/>
      <c r="CI366" s="84"/>
      <c r="CJ366" s="84"/>
      <c r="CK366" s="84"/>
      <c r="CL366" s="84"/>
      <c r="CM366" s="84"/>
      <c r="CN366" s="84"/>
      <c r="CO366" s="84"/>
      <c r="CP366" s="84"/>
      <c r="CQ366" s="84"/>
      <c r="CR366" s="84"/>
      <c r="CS366" s="84"/>
      <c r="CT366" s="313"/>
      <c r="CU366" s="313"/>
      <c r="CV366" s="313"/>
      <c r="CW366" s="313"/>
      <c r="CX366" s="313"/>
      <c r="CY366" s="313"/>
      <c r="CZ366" s="313"/>
      <c r="DA366" s="313"/>
      <c r="DB366" s="424"/>
      <c r="DC366" s="424"/>
      <c r="DD366" s="424"/>
      <c r="DE366" s="313"/>
      <c r="DF366" s="313"/>
      <c r="DG366" s="313"/>
      <c r="DH366" s="313"/>
      <c r="DI366" s="313"/>
      <c r="DJ366" s="84"/>
      <c r="DK366" s="84"/>
      <c r="DL366" s="459"/>
      <c r="DM366" s="462"/>
    </row>
    <row r="367" spans="1:117" ht="26.25" customHeight="1">
      <c r="A367" s="12"/>
      <c r="B367" s="167"/>
      <c r="C367" s="485" t="s">
        <v>16</v>
      </c>
      <c r="D367" s="486"/>
      <c r="E367" s="494"/>
      <c r="F367" s="170"/>
      <c r="G367" s="172">
        <f>COUNTIF(G368:G378,"x")</f>
        <v>1</v>
      </c>
      <c r="H367" s="368"/>
      <c r="I367" s="368"/>
      <c r="J367" s="364"/>
      <c r="K367" s="364"/>
      <c r="L367" s="364"/>
      <c r="M367" s="8" t="s">
        <v>82</v>
      </c>
      <c r="N367" s="8" t="s">
        <v>82</v>
      </c>
      <c r="O367" s="9">
        <f>COUNTIF(O368:O378,"x")</f>
        <v>4</v>
      </c>
      <c r="P367" s="9">
        <f>SUM(P368:P378)</f>
        <v>2</v>
      </c>
      <c r="Q367" s="172" t="s">
        <v>142</v>
      </c>
      <c r="R367" s="172" t="s">
        <v>142</v>
      </c>
      <c r="S367" s="172" t="s">
        <v>142</v>
      </c>
      <c r="T367" s="9" t="s">
        <v>142</v>
      </c>
      <c r="U367" s="9" t="s">
        <v>142</v>
      </c>
      <c r="V367" s="9" t="s">
        <v>142</v>
      </c>
      <c r="W367" s="9" t="s">
        <v>142</v>
      </c>
      <c r="X367" s="9" t="s">
        <v>142</v>
      </c>
      <c r="Y367" s="9"/>
      <c r="Z367" s="9"/>
      <c r="AA367" s="9" t="s">
        <v>142</v>
      </c>
      <c r="AB367" s="181"/>
      <c r="AC367" s="181"/>
      <c r="AD367" s="181"/>
      <c r="AE367" s="207"/>
      <c r="AF367" s="207"/>
      <c r="AG367" s="207"/>
      <c r="AH367" s="207"/>
      <c r="AI367" s="207"/>
      <c r="AJ367" s="207"/>
      <c r="AK367" s="207"/>
      <c r="AL367" s="207"/>
      <c r="AM367" s="207"/>
      <c r="AN367" s="207"/>
      <c r="AO367" s="207"/>
      <c r="AP367" s="207"/>
      <c r="AQ367" s="207"/>
      <c r="AR367" s="207"/>
      <c r="AS367" s="207"/>
      <c r="AT367" s="207"/>
      <c r="AU367" s="207"/>
      <c r="AV367" s="207"/>
      <c r="AW367" s="207"/>
      <c r="AX367" s="207"/>
      <c r="AY367" s="207"/>
      <c r="AZ367" s="207"/>
      <c r="BA367" s="207"/>
      <c r="BB367" s="207"/>
      <c r="BC367" s="209"/>
      <c r="BD367" s="210"/>
      <c r="BE367" s="209"/>
      <c r="BF367" s="210"/>
      <c r="BG367" s="209"/>
      <c r="BH367" s="210"/>
      <c r="BI367" s="209"/>
      <c r="BJ367" s="210"/>
      <c r="BK367" s="211"/>
      <c r="BL367" s="212"/>
      <c r="BM367" s="181"/>
      <c r="BN367" s="181"/>
      <c r="BO367" s="181"/>
      <c r="BP367" s="181"/>
      <c r="BQ367" s="33"/>
      <c r="BR367" s="33"/>
      <c r="BS367" s="33"/>
      <c r="BT367" s="33"/>
      <c r="BU367" s="33"/>
      <c r="BV367" s="33"/>
      <c r="BW367" s="9"/>
      <c r="BX367" s="9"/>
      <c r="BY367" s="9"/>
      <c r="BZ367" s="9"/>
      <c r="CA367" s="9"/>
      <c r="CB367" s="9"/>
      <c r="CC367" s="9"/>
      <c r="CD367" s="9"/>
      <c r="CE367" s="9"/>
      <c r="CF367" s="9"/>
      <c r="CG367" s="9"/>
      <c r="CH367" s="9"/>
      <c r="CI367" s="9"/>
      <c r="CJ367" s="9"/>
      <c r="CK367" s="9"/>
      <c r="CL367" s="9"/>
      <c r="CM367" s="9"/>
      <c r="CN367" s="9"/>
      <c r="CO367" s="9"/>
      <c r="CP367" s="9"/>
      <c r="CQ367" s="9"/>
      <c r="CR367" s="9"/>
      <c r="CS367" s="9"/>
      <c r="CT367" s="9"/>
      <c r="CU367" s="9"/>
      <c r="CV367" s="391"/>
      <c r="CW367" s="391"/>
      <c r="CX367" s="391"/>
      <c r="CY367" s="9"/>
      <c r="CZ367" s="9"/>
      <c r="DA367" s="9"/>
      <c r="DB367" s="9"/>
      <c r="DC367" s="9"/>
      <c r="DD367" s="9"/>
      <c r="DE367" s="9"/>
      <c r="DF367" s="9"/>
      <c r="DG367" s="9"/>
      <c r="DH367" s="9"/>
      <c r="DI367" s="9"/>
      <c r="DJ367" s="9"/>
      <c r="DK367" s="9"/>
      <c r="DL367" s="6"/>
      <c r="DM367" s="173"/>
    </row>
    <row r="368" spans="1:117" s="10" customFormat="1" ht="36" hidden="1" customHeight="1">
      <c r="A368" s="460">
        <v>384</v>
      </c>
      <c r="B368" s="414">
        <v>121</v>
      </c>
      <c r="C368" s="169" t="s">
        <v>405</v>
      </c>
      <c r="D368" s="169" t="s">
        <v>2</v>
      </c>
      <c r="E368" s="29" t="s">
        <v>406</v>
      </c>
      <c r="F368" s="29" t="s">
        <v>2</v>
      </c>
      <c r="G368" s="170"/>
      <c r="H368" s="184" t="s">
        <v>407</v>
      </c>
      <c r="I368" s="194" t="s">
        <v>1166</v>
      </c>
      <c r="J368" s="176"/>
      <c r="K368" s="176" t="s">
        <v>128</v>
      </c>
      <c r="L368" s="176" t="s">
        <v>115</v>
      </c>
      <c r="M368" s="5" t="s">
        <v>80</v>
      </c>
      <c r="N368" s="4" t="s">
        <v>171</v>
      </c>
      <c r="O368" s="460" t="s">
        <v>28</v>
      </c>
      <c r="P368" s="458">
        <v>1</v>
      </c>
      <c r="Q368" s="176" t="s">
        <v>28</v>
      </c>
      <c r="R368" s="6"/>
      <c r="S368" s="6"/>
      <c r="T368" s="6"/>
      <c r="U368" s="6"/>
      <c r="V368" s="6"/>
      <c r="W368" s="6"/>
      <c r="X368" s="6"/>
      <c r="Y368" s="60"/>
      <c r="Z368" s="60"/>
      <c r="AA368" s="6"/>
      <c r="AB368" s="181"/>
      <c r="AC368" s="181" t="s">
        <v>659</v>
      </c>
      <c r="AD368" s="181"/>
      <c r="AE368" s="207">
        <v>2</v>
      </c>
      <c r="AF368" s="207">
        <v>2</v>
      </c>
      <c r="AG368" s="207">
        <v>1</v>
      </c>
      <c r="AH368" s="207">
        <v>1</v>
      </c>
      <c r="AI368" s="207">
        <v>2</v>
      </c>
      <c r="AJ368" s="207">
        <v>2</v>
      </c>
      <c r="AK368" s="207">
        <v>1</v>
      </c>
      <c r="AL368" s="207">
        <v>1</v>
      </c>
      <c r="AM368" s="207">
        <v>2</v>
      </c>
      <c r="AN368" s="207">
        <v>1</v>
      </c>
      <c r="AO368" s="207">
        <v>2</v>
      </c>
      <c r="AP368" s="207">
        <v>2</v>
      </c>
      <c r="AQ368" s="207">
        <v>2</v>
      </c>
      <c r="AR368" s="207">
        <v>2</v>
      </c>
      <c r="AS368" s="207">
        <v>2</v>
      </c>
      <c r="AT368" s="207">
        <v>2</v>
      </c>
      <c r="AU368" s="207">
        <v>2</v>
      </c>
      <c r="AV368" s="207">
        <v>1</v>
      </c>
      <c r="AW368" s="207">
        <v>2</v>
      </c>
      <c r="AX368" s="207">
        <v>2</v>
      </c>
      <c r="AY368" s="207">
        <v>1</v>
      </c>
      <c r="AZ368" s="207">
        <v>2</v>
      </c>
      <c r="BA368" s="207">
        <v>2</v>
      </c>
      <c r="BB368" s="207">
        <v>1</v>
      </c>
      <c r="BC368" s="209">
        <f t="shared" ref="BC368" si="428">COUNTIF(AE368:BB368,"2")</f>
        <v>16</v>
      </c>
      <c r="BD368" s="210">
        <f t="shared" ref="BD368" si="429">BC368/(BC368+BE368+BG368+BI368)</f>
        <v>0.66666666666666663</v>
      </c>
      <c r="BE368" s="209">
        <f t="shared" ref="BE368" si="430">COUNTIF(AE368:BB368,"1")</f>
        <v>8</v>
      </c>
      <c r="BF368" s="210">
        <f t="shared" ref="BF368" si="431">BE368/(BC368+BE368+BG368+BI368)</f>
        <v>0.33333333333333331</v>
      </c>
      <c r="BG368" s="209">
        <f t="shared" ref="BG368" si="432">COUNTIF(AE368:BB368,"0")</f>
        <v>0</v>
      </c>
      <c r="BH368" s="210">
        <f t="shared" ref="BH368" si="433">BG368/(BC368+BE368+BG368+BI368)</f>
        <v>0</v>
      </c>
      <c r="BI368" s="209">
        <f t="shared" ref="BI368" si="434">COUNTIF(AE368:BB368,"KĐG")</f>
        <v>0</v>
      </c>
      <c r="BJ368" s="210">
        <f t="shared" ref="BJ368" si="435">BI368/(BC368+BE368+BG368+BI368)</f>
        <v>0</v>
      </c>
      <c r="BK368" s="211">
        <f t="shared" ref="BK368" si="436">(((BC368*2)+(BE368*1)+(BG368*0)))/(BC368+BE368+BG368)</f>
        <v>1.6666666666666667</v>
      </c>
      <c r="BL368" s="212" t="str">
        <f t="shared" ref="BL368" si="437">IF(BJ368&gt;=50%,"KĐG",IF(BK368&gt;=1.6,"ĐMT",IF(BK368&gt;=1,"CCG","CĐ")))</f>
        <v>ĐMT</v>
      </c>
      <c r="BM368" s="33"/>
      <c r="BN368" s="33"/>
      <c r="BO368" s="33"/>
      <c r="BP368" s="33"/>
      <c r="BQ368" s="33"/>
      <c r="BR368" s="33"/>
      <c r="BS368" s="33"/>
      <c r="BT368" s="33"/>
      <c r="BU368" s="33"/>
      <c r="BV368" s="33"/>
      <c r="BW368" s="6"/>
      <c r="BX368" s="6"/>
      <c r="BY368" s="6"/>
      <c r="BZ368" s="6"/>
      <c r="CA368" s="6"/>
      <c r="CB368" s="6"/>
      <c r="CC368" s="6"/>
      <c r="CD368" s="6"/>
      <c r="CE368" s="6"/>
      <c r="CF368" s="6"/>
      <c r="CG368" s="6"/>
      <c r="CH368" s="6"/>
      <c r="CI368" s="6"/>
      <c r="CJ368" s="6"/>
      <c r="CK368" s="6"/>
      <c r="CL368" s="6"/>
      <c r="CM368" s="6"/>
      <c r="CN368" s="6"/>
      <c r="CO368" s="6"/>
      <c r="CP368" s="6"/>
      <c r="CQ368" s="6"/>
      <c r="CR368" s="6"/>
      <c r="CS368" s="6"/>
      <c r="CT368" s="313"/>
      <c r="CU368" s="313"/>
      <c r="CV368" s="313"/>
      <c r="CW368" s="313"/>
      <c r="CX368" s="313"/>
      <c r="CY368" s="313"/>
      <c r="CZ368" s="313"/>
      <c r="DA368" s="313"/>
      <c r="DB368" s="424"/>
      <c r="DC368" s="424"/>
      <c r="DD368" s="424"/>
      <c r="DE368" s="313"/>
      <c r="DF368" s="313"/>
      <c r="DG368" s="313"/>
      <c r="DH368" s="313"/>
      <c r="DI368" s="313"/>
      <c r="DJ368" s="6"/>
      <c r="DK368" s="6"/>
      <c r="DL368" s="6">
        <f t="shared" ref="DL368:DL378" si="438">COUNTIF(Q368:AA368,"x")</f>
        <v>1</v>
      </c>
      <c r="DM368" s="168"/>
    </row>
    <row r="369" spans="1:117" s="10" customFormat="1" ht="108.75" hidden="1" customHeight="1">
      <c r="A369" s="461"/>
      <c r="B369" s="414">
        <v>121</v>
      </c>
      <c r="C369" s="169" t="s">
        <v>405</v>
      </c>
      <c r="D369" s="169" t="s">
        <v>2</v>
      </c>
      <c r="E369" s="29" t="s">
        <v>406</v>
      </c>
      <c r="F369" s="29" t="s">
        <v>2</v>
      </c>
      <c r="G369" s="170"/>
      <c r="H369" s="184" t="s">
        <v>407</v>
      </c>
      <c r="I369" s="194" t="s">
        <v>1162</v>
      </c>
      <c r="J369" s="176"/>
      <c r="K369" s="176" t="s">
        <v>128</v>
      </c>
      <c r="L369" s="176" t="s">
        <v>114</v>
      </c>
      <c r="M369" s="126" t="s">
        <v>80</v>
      </c>
      <c r="N369" s="123" t="s">
        <v>171</v>
      </c>
      <c r="O369" s="461"/>
      <c r="P369" s="465"/>
      <c r="Q369" s="176" t="s">
        <v>28</v>
      </c>
      <c r="R369" s="84"/>
      <c r="S369" s="84"/>
      <c r="T369" s="84"/>
      <c r="U369" s="84"/>
      <c r="V369" s="84"/>
      <c r="W369" s="84"/>
      <c r="X369" s="84"/>
      <c r="Y369" s="84"/>
      <c r="Z369" s="84"/>
      <c r="AA369" s="84"/>
      <c r="AB369" s="181"/>
      <c r="AC369" s="181" t="s">
        <v>660</v>
      </c>
      <c r="AD369" s="181"/>
      <c r="AE369" s="207"/>
      <c r="AF369" s="207"/>
      <c r="AG369" s="207"/>
      <c r="AH369" s="207"/>
      <c r="AI369" s="207"/>
      <c r="AJ369" s="207"/>
      <c r="AK369" s="207"/>
      <c r="AL369" s="207"/>
      <c r="AM369" s="207"/>
      <c r="AN369" s="207"/>
      <c r="AO369" s="207"/>
      <c r="AP369" s="207"/>
      <c r="AQ369" s="207"/>
      <c r="AR369" s="207"/>
      <c r="AS369" s="207"/>
      <c r="AT369" s="207"/>
      <c r="AU369" s="207"/>
      <c r="AV369" s="207"/>
      <c r="AW369" s="207"/>
      <c r="AX369" s="207"/>
      <c r="AY369" s="207"/>
      <c r="AZ369" s="207"/>
      <c r="BA369" s="207"/>
      <c r="BB369" s="207"/>
      <c r="BC369" s="209"/>
      <c r="BD369" s="210"/>
      <c r="BE369" s="209"/>
      <c r="BF369" s="210"/>
      <c r="BG369" s="209"/>
      <c r="BH369" s="210"/>
      <c r="BI369" s="209"/>
      <c r="BJ369" s="210"/>
      <c r="BK369" s="211"/>
      <c r="BL369" s="212"/>
      <c r="BM369" s="33"/>
      <c r="BN369" s="33"/>
      <c r="BO369" s="33"/>
      <c r="BP369" s="33"/>
      <c r="BQ369" s="33"/>
      <c r="BR369" s="33"/>
      <c r="BS369" s="33"/>
      <c r="BT369" s="33"/>
      <c r="BU369" s="33"/>
      <c r="BV369" s="33"/>
      <c r="BW369" s="84"/>
      <c r="BX369" s="84"/>
      <c r="BY369" s="84"/>
      <c r="BZ369" s="84"/>
      <c r="CA369" s="84"/>
      <c r="CB369" s="84"/>
      <c r="CC369" s="84"/>
      <c r="CD369" s="84"/>
      <c r="CE369" s="84"/>
      <c r="CF369" s="84"/>
      <c r="CG369" s="84"/>
      <c r="CH369" s="84"/>
      <c r="CI369" s="84"/>
      <c r="CJ369" s="84"/>
      <c r="CK369" s="84"/>
      <c r="CL369" s="84"/>
      <c r="CM369" s="84"/>
      <c r="CN369" s="84"/>
      <c r="CO369" s="84"/>
      <c r="CP369" s="84"/>
      <c r="CQ369" s="84"/>
      <c r="CR369" s="84"/>
      <c r="CS369" s="84"/>
      <c r="CT369" s="313"/>
      <c r="CU369" s="313"/>
      <c r="CV369" s="313"/>
      <c r="CW369" s="313"/>
      <c r="CX369" s="313"/>
      <c r="CY369" s="313"/>
      <c r="CZ369" s="313"/>
      <c r="DA369" s="313"/>
      <c r="DB369" s="424"/>
      <c r="DC369" s="424"/>
      <c r="DD369" s="424"/>
      <c r="DE369" s="313"/>
      <c r="DF369" s="313"/>
      <c r="DG369" s="313"/>
      <c r="DH369" s="313"/>
      <c r="DI369" s="313"/>
      <c r="DJ369" s="84"/>
      <c r="DK369" s="84"/>
      <c r="DL369" s="122">
        <f t="shared" si="438"/>
        <v>1</v>
      </c>
      <c r="DM369" s="168"/>
    </row>
    <row r="370" spans="1:117" s="10" customFormat="1" ht="79.5" hidden="1" customHeight="1">
      <c r="A370" s="461"/>
      <c r="B370" s="414">
        <v>121</v>
      </c>
      <c r="C370" s="169" t="s">
        <v>405</v>
      </c>
      <c r="D370" s="169" t="s">
        <v>2</v>
      </c>
      <c r="E370" s="29" t="s">
        <v>406</v>
      </c>
      <c r="F370" s="29" t="s">
        <v>2</v>
      </c>
      <c r="G370" s="170"/>
      <c r="H370" s="184" t="s">
        <v>407</v>
      </c>
      <c r="I370" s="194" t="s">
        <v>782</v>
      </c>
      <c r="J370" s="176"/>
      <c r="K370" s="176" t="s">
        <v>128</v>
      </c>
      <c r="L370" s="176" t="s">
        <v>115</v>
      </c>
      <c r="M370" s="126" t="s">
        <v>80</v>
      </c>
      <c r="N370" s="123" t="s">
        <v>171</v>
      </c>
      <c r="O370" s="461"/>
      <c r="P370" s="465"/>
      <c r="Q370" s="176" t="s">
        <v>28</v>
      </c>
      <c r="R370" s="84"/>
      <c r="S370" s="84"/>
      <c r="T370" s="84"/>
      <c r="U370" s="84"/>
      <c r="V370" s="84"/>
      <c r="W370" s="84"/>
      <c r="X370" s="84"/>
      <c r="Y370" s="84"/>
      <c r="Z370" s="84"/>
      <c r="AA370" s="84"/>
      <c r="AB370" s="181"/>
      <c r="AC370" s="181" t="s">
        <v>665</v>
      </c>
      <c r="AD370" s="181"/>
      <c r="AE370" s="207"/>
      <c r="AF370" s="207"/>
      <c r="AG370" s="207"/>
      <c r="AH370" s="207"/>
      <c r="AI370" s="207"/>
      <c r="AJ370" s="207"/>
      <c r="AK370" s="207"/>
      <c r="AL370" s="207"/>
      <c r="AM370" s="207"/>
      <c r="AN370" s="207"/>
      <c r="AO370" s="207"/>
      <c r="AP370" s="207"/>
      <c r="AQ370" s="207"/>
      <c r="AR370" s="207"/>
      <c r="AS370" s="207"/>
      <c r="AT370" s="207"/>
      <c r="AU370" s="207"/>
      <c r="AV370" s="207"/>
      <c r="AW370" s="207"/>
      <c r="AX370" s="207"/>
      <c r="AY370" s="207"/>
      <c r="AZ370" s="207"/>
      <c r="BA370" s="207"/>
      <c r="BB370" s="207"/>
      <c r="BC370" s="209"/>
      <c r="BD370" s="210"/>
      <c r="BE370" s="209"/>
      <c r="BF370" s="210"/>
      <c r="BG370" s="209"/>
      <c r="BH370" s="210"/>
      <c r="BI370" s="209"/>
      <c r="BJ370" s="210"/>
      <c r="BK370" s="211"/>
      <c r="BL370" s="212"/>
      <c r="BM370" s="33"/>
      <c r="BN370" s="33"/>
      <c r="BO370" s="33"/>
      <c r="BP370" s="33"/>
      <c r="BQ370" s="33"/>
      <c r="BR370" s="33"/>
      <c r="BS370" s="33"/>
      <c r="BT370" s="33"/>
      <c r="BU370" s="33"/>
      <c r="BV370" s="33"/>
      <c r="BW370" s="84"/>
      <c r="BX370" s="84"/>
      <c r="BY370" s="84"/>
      <c r="BZ370" s="84"/>
      <c r="CA370" s="84"/>
      <c r="CB370" s="84"/>
      <c r="CC370" s="84"/>
      <c r="CD370" s="84"/>
      <c r="CE370" s="84"/>
      <c r="CF370" s="84"/>
      <c r="CG370" s="84"/>
      <c r="CH370" s="84"/>
      <c r="CI370" s="84"/>
      <c r="CJ370" s="84"/>
      <c r="CK370" s="84"/>
      <c r="CL370" s="84"/>
      <c r="CM370" s="84"/>
      <c r="CN370" s="84"/>
      <c r="CO370" s="84"/>
      <c r="CP370" s="84"/>
      <c r="CQ370" s="84"/>
      <c r="CR370" s="84"/>
      <c r="CS370" s="84"/>
      <c r="CT370" s="313"/>
      <c r="CU370" s="313"/>
      <c r="CV370" s="313"/>
      <c r="CW370" s="313"/>
      <c r="CX370" s="313"/>
      <c r="CY370" s="313"/>
      <c r="CZ370" s="313"/>
      <c r="DA370" s="313"/>
      <c r="DB370" s="424"/>
      <c r="DC370" s="424"/>
      <c r="DD370" s="424"/>
      <c r="DE370" s="313"/>
      <c r="DF370" s="313"/>
      <c r="DG370" s="313"/>
      <c r="DH370" s="313"/>
      <c r="DI370" s="313"/>
      <c r="DJ370" s="84"/>
      <c r="DK370" s="84"/>
      <c r="DL370" s="122">
        <f t="shared" si="438"/>
        <v>1</v>
      </c>
      <c r="DM370" s="168"/>
    </row>
    <row r="371" spans="1:117" s="1" customFormat="1" ht="88.5" hidden="1" customHeight="1">
      <c r="A371" s="461"/>
      <c r="B371" s="414">
        <v>121</v>
      </c>
      <c r="C371" s="29" t="s">
        <v>405</v>
      </c>
      <c r="D371" s="29" t="s">
        <v>2</v>
      </c>
      <c r="E371" s="30" t="s">
        <v>408</v>
      </c>
      <c r="F371" s="5" t="s">
        <v>2</v>
      </c>
      <c r="G371" s="5"/>
      <c r="H371" s="30" t="s">
        <v>408</v>
      </c>
      <c r="I371" s="47" t="s">
        <v>785</v>
      </c>
      <c r="J371" s="6"/>
      <c r="K371" s="6" t="s">
        <v>128</v>
      </c>
      <c r="L371" s="6" t="s">
        <v>129</v>
      </c>
      <c r="M371" s="5" t="s">
        <v>80</v>
      </c>
      <c r="N371" s="4" t="s">
        <v>171</v>
      </c>
      <c r="O371" s="461"/>
      <c r="P371" s="465"/>
      <c r="Q371" s="6"/>
      <c r="R371" s="6"/>
      <c r="S371" s="6"/>
      <c r="T371" s="6" t="s">
        <v>28</v>
      </c>
      <c r="U371" s="6"/>
      <c r="V371" s="6"/>
      <c r="W371" s="6"/>
      <c r="X371" s="6"/>
      <c r="Y371" s="60"/>
      <c r="Z371" s="60"/>
      <c r="AA371" s="6"/>
      <c r="AB371" s="33"/>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c r="BW371" s="6"/>
      <c r="BX371" s="6"/>
      <c r="BY371" s="6"/>
      <c r="BZ371" s="6"/>
      <c r="CA371" s="6"/>
      <c r="CB371" s="6"/>
      <c r="CC371" s="6"/>
      <c r="CD371" s="6"/>
      <c r="CE371" s="6"/>
      <c r="CF371" s="6"/>
      <c r="CG371" s="6"/>
      <c r="CH371" s="6"/>
      <c r="CI371" s="6"/>
      <c r="CJ371" s="6"/>
      <c r="CK371" s="6"/>
      <c r="CL371" s="6"/>
      <c r="CM371" s="6"/>
      <c r="CN371" s="6"/>
      <c r="CO371" s="6"/>
      <c r="CP371" s="6"/>
      <c r="CQ371" s="6"/>
      <c r="CR371" s="6"/>
      <c r="CS371" s="6"/>
      <c r="CT371" s="313"/>
      <c r="CU371" s="313"/>
      <c r="CV371" s="313"/>
      <c r="CW371" s="313"/>
      <c r="CX371" s="313"/>
      <c r="CY371" s="313"/>
      <c r="CZ371" s="313"/>
      <c r="DA371" s="313"/>
      <c r="DB371" s="424"/>
      <c r="DC371" s="424"/>
      <c r="DD371" s="424"/>
      <c r="DE371" s="313"/>
      <c r="DF371" s="313"/>
      <c r="DG371" s="313"/>
      <c r="DH371" s="313"/>
      <c r="DI371" s="313"/>
      <c r="DJ371" s="6"/>
      <c r="DK371" s="6"/>
      <c r="DL371" s="6">
        <f t="shared" si="438"/>
        <v>1</v>
      </c>
      <c r="DM371" s="4"/>
    </row>
    <row r="372" spans="1:117" s="1" customFormat="1" ht="78" hidden="1" customHeight="1">
      <c r="A372" s="461"/>
      <c r="B372" s="414">
        <v>121</v>
      </c>
      <c r="C372" s="29" t="s">
        <v>405</v>
      </c>
      <c r="D372" s="29" t="s">
        <v>2</v>
      </c>
      <c r="E372" s="30" t="s">
        <v>409</v>
      </c>
      <c r="F372" s="5" t="s">
        <v>2</v>
      </c>
      <c r="G372" s="5"/>
      <c r="H372" s="30" t="s">
        <v>409</v>
      </c>
      <c r="I372" s="47" t="s">
        <v>783</v>
      </c>
      <c r="J372" s="6"/>
      <c r="K372" s="6" t="s">
        <v>128</v>
      </c>
      <c r="L372" s="125" t="s">
        <v>115</v>
      </c>
      <c r="M372" s="5" t="s">
        <v>80</v>
      </c>
      <c r="N372" s="4" t="s">
        <v>171</v>
      </c>
      <c r="O372" s="461"/>
      <c r="P372" s="465"/>
      <c r="Q372" s="6"/>
      <c r="R372" s="6"/>
      <c r="S372" s="6"/>
      <c r="T372" s="6"/>
      <c r="U372" s="6" t="s">
        <v>28</v>
      </c>
      <c r="V372" s="6"/>
      <c r="W372" s="6"/>
      <c r="X372" s="6"/>
      <c r="Y372" s="60"/>
      <c r="Z372" s="60"/>
      <c r="AA372" s="6"/>
      <c r="AB372" s="33"/>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c r="BW372" s="6"/>
      <c r="BX372" s="6"/>
      <c r="BY372" s="6"/>
      <c r="BZ372" s="6"/>
      <c r="CA372" s="6"/>
      <c r="CB372" s="6"/>
      <c r="CC372" s="6"/>
      <c r="CD372" s="6"/>
      <c r="CE372" s="6"/>
      <c r="CF372" s="6"/>
      <c r="CG372" s="6"/>
      <c r="CH372" s="6"/>
      <c r="CI372" s="6"/>
      <c r="CJ372" s="6"/>
      <c r="CK372" s="6"/>
      <c r="CL372" s="6"/>
      <c r="CM372" s="6"/>
      <c r="CN372" s="6"/>
      <c r="CO372" s="6"/>
      <c r="CP372" s="6"/>
      <c r="CQ372" s="6"/>
      <c r="CR372" s="6"/>
      <c r="CS372" s="6"/>
      <c r="CT372" s="313"/>
      <c r="CU372" s="313"/>
      <c r="CV372" s="313"/>
      <c r="CW372" s="313"/>
      <c r="CX372" s="313"/>
      <c r="CY372" s="313"/>
      <c r="CZ372" s="313"/>
      <c r="DA372" s="313"/>
      <c r="DB372" s="424"/>
      <c r="DC372" s="424"/>
      <c r="DD372" s="424"/>
      <c r="DE372" s="313"/>
      <c r="DF372" s="313"/>
      <c r="DG372" s="313"/>
      <c r="DH372" s="313"/>
      <c r="DI372" s="313"/>
      <c r="DJ372" s="6"/>
      <c r="DK372" s="6"/>
      <c r="DL372" s="6">
        <f t="shared" si="438"/>
        <v>1</v>
      </c>
      <c r="DM372" s="4"/>
    </row>
    <row r="373" spans="1:117" s="90" customFormat="1" ht="156" hidden="1" customHeight="1">
      <c r="A373" s="461"/>
      <c r="B373" s="414">
        <v>121</v>
      </c>
      <c r="C373" s="29" t="s">
        <v>405</v>
      </c>
      <c r="D373" s="29" t="s">
        <v>2</v>
      </c>
      <c r="E373" s="87" t="s">
        <v>409</v>
      </c>
      <c r="F373" s="88" t="s">
        <v>2</v>
      </c>
      <c r="G373" s="88"/>
      <c r="H373" s="87" t="s">
        <v>409</v>
      </c>
      <c r="I373" s="47" t="s">
        <v>784</v>
      </c>
      <c r="J373" s="86"/>
      <c r="K373" s="125" t="s">
        <v>128</v>
      </c>
      <c r="L373" s="125" t="s">
        <v>114</v>
      </c>
      <c r="M373" s="126" t="s">
        <v>80</v>
      </c>
      <c r="N373" s="123" t="s">
        <v>171</v>
      </c>
      <c r="O373" s="461"/>
      <c r="P373" s="465"/>
      <c r="Q373" s="86"/>
      <c r="R373" s="86"/>
      <c r="S373" s="86"/>
      <c r="T373" s="86"/>
      <c r="U373" s="86" t="s">
        <v>28</v>
      </c>
      <c r="V373" s="86"/>
      <c r="W373" s="86"/>
      <c r="X373" s="86"/>
      <c r="Y373" s="86"/>
      <c r="Z373" s="86"/>
      <c r="AA373" s="86"/>
      <c r="AB373" s="33"/>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c r="BW373" s="86"/>
      <c r="BX373" s="86"/>
      <c r="BY373" s="86"/>
      <c r="BZ373" s="86"/>
      <c r="CA373" s="86"/>
      <c r="CB373" s="86"/>
      <c r="CC373" s="86"/>
      <c r="CD373" s="86"/>
      <c r="CE373" s="86"/>
      <c r="CF373" s="86"/>
      <c r="CG373" s="86"/>
      <c r="CH373" s="86"/>
      <c r="CI373" s="86"/>
      <c r="CJ373" s="86"/>
      <c r="CK373" s="86"/>
      <c r="CL373" s="86"/>
      <c r="CM373" s="86"/>
      <c r="CN373" s="86"/>
      <c r="CO373" s="86"/>
      <c r="CP373" s="86"/>
      <c r="CQ373" s="86"/>
      <c r="CR373" s="86"/>
      <c r="CS373" s="86"/>
      <c r="CT373" s="313"/>
      <c r="CU373" s="313"/>
      <c r="CV373" s="313"/>
      <c r="CW373" s="313"/>
      <c r="CX373" s="313"/>
      <c r="CY373" s="313"/>
      <c r="CZ373" s="313"/>
      <c r="DA373" s="313"/>
      <c r="DB373" s="424"/>
      <c r="DC373" s="424"/>
      <c r="DD373" s="424"/>
      <c r="DE373" s="313"/>
      <c r="DF373" s="313"/>
      <c r="DG373" s="313"/>
      <c r="DH373" s="313"/>
      <c r="DI373" s="313"/>
      <c r="DJ373" s="86"/>
      <c r="DK373" s="86"/>
      <c r="DL373" s="122">
        <f t="shared" si="438"/>
        <v>1</v>
      </c>
      <c r="DM373" s="89"/>
    </row>
    <row r="374" spans="1:117" s="90" customFormat="1" ht="87" hidden="1" customHeight="1">
      <c r="A374" s="461"/>
      <c r="B374" s="414">
        <v>121</v>
      </c>
      <c r="C374" s="29" t="s">
        <v>405</v>
      </c>
      <c r="D374" s="29" t="s">
        <v>2</v>
      </c>
      <c r="E374" s="87" t="s">
        <v>409</v>
      </c>
      <c r="F374" s="88" t="s">
        <v>2</v>
      </c>
      <c r="G374" s="88"/>
      <c r="H374" s="87" t="s">
        <v>409</v>
      </c>
      <c r="I374" s="47" t="s">
        <v>787</v>
      </c>
      <c r="J374" s="86"/>
      <c r="K374" s="125" t="s">
        <v>128</v>
      </c>
      <c r="L374" s="125" t="s">
        <v>115</v>
      </c>
      <c r="M374" s="126" t="s">
        <v>80</v>
      </c>
      <c r="N374" s="123" t="s">
        <v>171</v>
      </c>
      <c r="O374" s="461"/>
      <c r="P374" s="465"/>
      <c r="Q374" s="86"/>
      <c r="R374" s="86"/>
      <c r="S374" s="86"/>
      <c r="T374" s="86"/>
      <c r="U374" s="86" t="s">
        <v>28</v>
      </c>
      <c r="V374" s="86"/>
      <c r="W374" s="86"/>
      <c r="X374" s="86"/>
      <c r="Y374" s="86"/>
      <c r="Z374" s="86"/>
      <c r="AA374" s="86"/>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c r="BW374" s="86"/>
      <c r="BX374" s="86"/>
      <c r="BY374" s="86"/>
      <c r="BZ374" s="86"/>
      <c r="CA374" s="86"/>
      <c r="CB374" s="86"/>
      <c r="CC374" s="86"/>
      <c r="CD374" s="86"/>
      <c r="CE374" s="86"/>
      <c r="CF374" s="86"/>
      <c r="CG374" s="86"/>
      <c r="CH374" s="86"/>
      <c r="CI374" s="86"/>
      <c r="CJ374" s="86"/>
      <c r="CK374" s="86"/>
      <c r="CL374" s="86"/>
      <c r="CM374" s="86"/>
      <c r="CN374" s="86"/>
      <c r="CO374" s="86"/>
      <c r="CP374" s="86"/>
      <c r="CQ374" s="86"/>
      <c r="CR374" s="86"/>
      <c r="CS374" s="86"/>
      <c r="CT374" s="313"/>
      <c r="CU374" s="313"/>
      <c r="CV374" s="313"/>
      <c r="CW374" s="313"/>
      <c r="CX374" s="313"/>
      <c r="CY374" s="313"/>
      <c r="CZ374" s="313"/>
      <c r="DA374" s="313"/>
      <c r="DB374" s="424"/>
      <c r="DC374" s="424"/>
      <c r="DD374" s="424"/>
      <c r="DE374" s="313"/>
      <c r="DF374" s="313"/>
      <c r="DG374" s="313"/>
      <c r="DH374" s="313"/>
      <c r="DI374" s="313"/>
      <c r="DJ374" s="86"/>
      <c r="DK374" s="86"/>
      <c r="DL374" s="122">
        <f t="shared" si="438"/>
        <v>1</v>
      </c>
      <c r="DM374" s="89"/>
    </row>
    <row r="375" spans="1:117" s="1" customFormat="1" ht="271.5" hidden="1" customHeight="1">
      <c r="A375" s="462"/>
      <c r="B375" s="414">
        <v>121</v>
      </c>
      <c r="C375" s="29" t="s">
        <v>405</v>
      </c>
      <c r="D375" s="29" t="s">
        <v>2</v>
      </c>
      <c r="E375" s="85" t="s">
        <v>409</v>
      </c>
      <c r="F375" s="82" t="s">
        <v>2</v>
      </c>
      <c r="G375" s="82"/>
      <c r="H375" s="85" t="s">
        <v>409</v>
      </c>
      <c r="I375" s="47" t="s">
        <v>786</v>
      </c>
      <c r="J375" s="6"/>
      <c r="K375" s="6" t="s">
        <v>128</v>
      </c>
      <c r="L375" s="125" t="s">
        <v>115</v>
      </c>
      <c r="M375" s="5" t="s">
        <v>80</v>
      </c>
      <c r="N375" s="4" t="s">
        <v>171</v>
      </c>
      <c r="O375" s="462"/>
      <c r="P375" s="459"/>
      <c r="Q375" s="6"/>
      <c r="R375" s="6"/>
      <c r="S375" s="6"/>
      <c r="T375" s="6"/>
      <c r="U375" s="6" t="s">
        <v>28</v>
      </c>
      <c r="V375" s="6"/>
      <c r="W375" s="6"/>
      <c r="X375" s="6"/>
      <c r="Y375" s="60"/>
      <c r="Z375" s="60"/>
      <c r="AA375" s="6"/>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c r="BW375" s="6"/>
      <c r="BX375" s="6"/>
      <c r="BY375" s="6"/>
      <c r="BZ375" s="6"/>
      <c r="CA375" s="6"/>
      <c r="CB375" s="6"/>
      <c r="CC375" s="6"/>
      <c r="CD375" s="6"/>
      <c r="CE375" s="6"/>
      <c r="CF375" s="6"/>
      <c r="CG375" s="6"/>
      <c r="CH375" s="6"/>
      <c r="CI375" s="6"/>
      <c r="CJ375" s="6"/>
      <c r="CK375" s="6"/>
      <c r="CL375" s="6"/>
      <c r="CM375" s="6"/>
      <c r="CN375" s="6"/>
      <c r="CO375" s="6"/>
      <c r="CP375" s="6"/>
      <c r="CQ375" s="6"/>
      <c r="CR375" s="6"/>
      <c r="CS375" s="6"/>
      <c r="CT375" s="313"/>
      <c r="CU375" s="313"/>
      <c r="CV375" s="313"/>
      <c r="CW375" s="313"/>
      <c r="CX375" s="313"/>
      <c r="CY375" s="313"/>
      <c r="CZ375" s="313"/>
      <c r="DA375" s="313"/>
      <c r="DB375" s="424"/>
      <c r="DC375" s="424"/>
      <c r="DD375" s="424"/>
      <c r="DE375" s="313"/>
      <c r="DF375" s="313"/>
      <c r="DG375" s="313"/>
      <c r="DH375" s="313"/>
      <c r="DI375" s="313"/>
      <c r="DJ375" s="6"/>
      <c r="DK375" s="6"/>
      <c r="DL375" s="6">
        <f t="shared" si="438"/>
        <v>1</v>
      </c>
      <c r="DM375" s="4"/>
    </row>
    <row r="376" spans="1:117" s="1" customFormat="1" ht="67.5" hidden="1" customHeight="1">
      <c r="A376" s="56">
        <v>387</v>
      </c>
      <c r="B376" s="400">
        <v>122</v>
      </c>
      <c r="C376" s="29" t="s">
        <v>410</v>
      </c>
      <c r="D376" s="29" t="s">
        <v>2</v>
      </c>
      <c r="E376" s="29" t="s">
        <v>411</v>
      </c>
      <c r="F376" s="5" t="s">
        <v>2</v>
      </c>
      <c r="G376" s="5"/>
      <c r="H376" s="30" t="s">
        <v>411</v>
      </c>
      <c r="I376" s="47" t="s">
        <v>788</v>
      </c>
      <c r="J376" s="6"/>
      <c r="K376" s="6" t="s">
        <v>128</v>
      </c>
      <c r="L376" s="125" t="s">
        <v>115</v>
      </c>
      <c r="M376" s="5" t="s">
        <v>80</v>
      </c>
      <c r="N376" s="4" t="s">
        <v>171</v>
      </c>
      <c r="O376" s="4" t="s">
        <v>28</v>
      </c>
      <c r="P376" s="6"/>
      <c r="Q376" s="6"/>
      <c r="R376" s="6"/>
      <c r="S376" s="6"/>
      <c r="T376" s="6"/>
      <c r="U376" s="6"/>
      <c r="V376" s="6"/>
      <c r="W376" s="6"/>
      <c r="X376" s="6"/>
      <c r="Y376" s="60"/>
      <c r="Z376" s="60"/>
      <c r="AA376" s="6" t="s">
        <v>28</v>
      </c>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c r="BW376" s="6"/>
      <c r="BX376" s="6"/>
      <c r="BY376" s="6"/>
      <c r="BZ376" s="6"/>
      <c r="CA376" s="6"/>
      <c r="CB376" s="6"/>
      <c r="CC376" s="6"/>
      <c r="CD376" s="6"/>
      <c r="CE376" s="6"/>
      <c r="CF376" s="6"/>
      <c r="CG376" s="6"/>
      <c r="CH376" s="6"/>
      <c r="CI376" s="6"/>
      <c r="CJ376" s="6"/>
      <c r="CK376" s="6"/>
      <c r="CL376" s="6"/>
      <c r="CM376" s="6"/>
      <c r="CN376" s="6"/>
      <c r="CO376" s="6"/>
      <c r="CP376" s="6"/>
      <c r="CQ376" s="6"/>
      <c r="CR376" s="6"/>
      <c r="CS376" s="6"/>
      <c r="CT376" s="313"/>
      <c r="CU376" s="313"/>
      <c r="CV376" s="313"/>
      <c r="CW376" s="313"/>
      <c r="CX376" s="313"/>
      <c r="CY376" s="313"/>
      <c r="CZ376" s="313"/>
      <c r="DA376" s="313"/>
      <c r="DB376" s="424"/>
      <c r="DC376" s="424"/>
      <c r="DD376" s="424"/>
      <c r="DE376" s="313"/>
      <c r="DF376" s="313"/>
      <c r="DG376" s="313"/>
      <c r="DH376" s="313"/>
      <c r="DI376" s="313"/>
      <c r="DJ376" s="6"/>
      <c r="DK376" s="6"/>
      <c r="DL376" s="6">
        <f t="shared" si="438"/>
        <v>1</v>
      </c>
      <c r="DM376" s="4"/>
    </row>
    <row r="377" spans="1:117" s="1" customFormat="1" ht="90.75" hidden="1" customHeight="1">
      <c r="A377" s="56">
        <v>391</v>
      </c>
      <c r="B377" s="400">
        <v>123</v>
      </c>
      <c r="C377" s="43" t="s">
        <v>412</v>
      </c>
      <c r="D377" s="44" t="s">
        <v>3</v>
      </c>
      <c r="E377" s="48" t="s">
        <v>100</v>
      </c>
      <c r="F377" s="5" t="s">
        <v>3</v>
      </c>
      <c r="G377" s="6" t="s">
        <v>28</v>
      </c>
      <c r="H377" s="49" t="s">
        <v>100</v>
      </c>
      <c r="I377" s="47" t="s">
        <v>789</v>
      </c>
      <c r="J377" s="6"/>
      <c r="K377" s="6" t="s">
        <v>128</v>
      </c>
      <c r="L377" s="6" t="s">
        <v>206</v>
      </c>
      <c r="M377" s="5" t="s">
        <v>80</v>
      </c>
      <c r="N377" s="4" t="s">
        <v>83</v>
      </c>
      <c r="O377" s="4" t="s">
        <v>28</v>
      </c>
      <c r="P377" s="6"/>
      <c r="Q377" s="6"/>
      <c r="R377" s="6"/>
      <c r="S377" s="6"/>
      <c r="T377" s="6"/>
      <c r="U377" s="6"/>
      <c r="V377" s="6"/>
      <c r="W377" s="6"/>
      <c r="X377" s="6"/>
      <c r="Y377" s="60"/>
      <c r="Z377" s="60"/>
      <c r="AA377" s="6" t="s">
        <v>28</v>
      </c>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c r="BW377" s="6"/>
      <c r="BX377" s="6"/>
      <c r="BY377" s="6"/>
      <c r="BZ377" s="6"/>
      <c r="CA377" s="6"/>
      <c r="CB377" s="6"/>
      <c r="CC377" s="6"/>
      <c r="CD377" s="6"/>
      <c r="CE377" s="6"/>
      <c r="CF377" s="6"/>
      <c r="CG377" s="6"/>
      <c r="CH377" s="6"/>
      <c r="CI377" s="6"/>
      <c r="CJ377" s="6"/>
      <c r="CK377" s="6"/>
      <c r="CL377" s="6"/>
      <c r="CM377" s="6"/>
      <c r="CN377" s="6"/>
      <c r="CO377" s="6"/>
      <c r="CP377" s="6"/>
      <c r="CQ377" s="6"/>
      <c r="CR377" s="6"/>
      <c r="CS377" s="6"/>
      <c r="CT377" s="313"/>
      <c r="CU377" s="313"/>
      <c r="CV377" s="313"/>
      <c r="CW377" s="313"/>
      <c r="CX377" s="313"/>
      <c r="CY377" s="313"/>
      <c r="CZ377" s="313"/>
      <c r="DA377" s="313"/>
      <c r="DB377" s="424"/>
      <c r="DC377" s="424"/>
      <c r="DD377" s="424"/>
      <c r="DE377" s="313"/>
      <c r="DF377" s="313"/>
      <c r="DG377" s="313"/>
      <c r="DH377" s="313"/>
      <c r="DI377" s="313"/>
      <c r="DJ377" s="6"/>
      <c r="DK377" s="6"/>
      <c r="DL377" s="6">
        <f t="shared" si="438"/>
        <v>1</v>
      </c>
      <c r="DM377" s="4"/>
    </row>
    <row r="378" spans="1:117" s="1" customFormat="1" ht="120.75" hidden="1" customHeight="1">
      <c r="A378" s="56">
        <v>392</v>
      </c>
      <c r="B378" s="400">
        <v>124</v>
      </c>
      <c r="C378" s="43" t="s">
        <v>413</v>
      </c>
      <c r="D378" s="44" t="s">
        <v>2</v>
      </c>
      <c r="E378" s="48" t="s">
        <v>414</v>
      </c>
      <c r="F378" s="5" t="s">
        <v>2</v>
      </c>
      <c r="G378" s="6"/>
      <c r="H378" s="49" t="s">
        <v>414</v>
      </c>
      <c r="I378" s="47" t="s">
        <v>790</v>
      </c>
      <c r="J378" s="6"/>
      <c r="K378" s="6" t="s">
        <v>128</v>
      </c>
      <c r="L378" s="6" t="s">
        <v>115</v>
      </c>
      <c r="M378" s="5" t="s">
        <v>80</v>
      </c>
      <c r="N378" s="4" t="s">
        <v>171</v>
      </c>
      <c r="O378" s="4" t="s">
        <v>28</v>
      </c>
      <c r="P378" s="6">
        <v>1</v>
      </c>
      <c r="Q378" s="6"/>
      <c r="R378" s="6"/>
      <c r="S378" s="6"/>
      <c r="T378" s="6"/>
      <c r="U378" s="6"/>
      <c r="V378" s="6"/>
      <c r="W378" s="6"/>
      <c r="X378" s="6"/>
      <c r="Y378" s="60"/>
      <c r="Z378" s="60"/>
      <c r="AA378" s="6" t="s">
        <v>28</v>
      </c>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c r="BW378" s="6"/>
      <c r="BX378" s="6"/>
      <c r="BY378" s="6"/>
      <c r="BZ378" s="6"/>
      <c r="CA378" s="6"/>
      <c r="CB378" s="6"/>
      <c r="CC378" s="6"/>
      <c r="CD378" s="6"/>
      <c r="CE378" s="6"/>
      <c r="CF378" s="6"/>
      <c r="CG378" s="6"/>
      <c r="CH378" s="6"/>
      <c r="CI378" s="6"/>
      <c r="CJ378" s="6"/>
      <c r="CK378" s="6"/>
      <c r="CL378" s="6"/>
      <c r="CM378" s="6"/>
      <c r="CN378" s="6"/>
      <c r="CO378" s="6"/>
      <c r="CP378" s="6"/>
      <c r="CQ378" s="6"/>
      <c r="CR378" s="6"/>
      <c r="CS378" s="6"/>
      <c r="CT378" s="313"/>
      <c r="CU378" s="313"/>
      <c r="CV378" s="313"/>
      <c r="CW378" s="313"/>
      <c r="CX378" s="313"/>
      <c r="CY378" s="313"/>
      <c r="CZ378" s="313"/>
      <c r="DA378" s="313"/>
      <c r="DB378" s="424"/>
      <c r="DC378" s="424"/>
      <c r="DD378" s="424"/>
      <c r="DE378" s="313"/>
      <c r="DF378" s="313"/>
      <c r="DG378" s="313"/>
      <c r="DH378" s="313"/>
      <c r="DI378" s="313"/>
      <c r="DJ378" s="6"/>
      <c r="DK378" s="6"/>
      <c r="DL378" s="6">
        <f t="shared" si="438"/>
        <v>1</v>
      </c>
      <c r="DM378" s="4"/>
    </row>
    <row r="379" spans="1:117" ht="35.25" customHeight="1">
      <c r="A379" s="12"/>
      <c r="B379" s="167"/>
      <c r="C379" s="479" t="s">
        <v>25</v>
      </c>
      <c r="D379" s="479"/>
      <c r="E379" s="479"/>
      <c r="F379" s="170"/>
      <c r="G379" s="172">
        <f>G380+G431+G499</f>
        <v>0</v>
      </c>
      <c r="H379" s="368"/>
      <c r="I379" s="174"/>
      <c r="J379" s="364"/>
      <c r="K379" s="364"/>
      <c r="L379" s="364"/>
      <c r="M379" s="8" t="s">
        <v>82</v>
      </c>
      <c r="N379" s="8" t="s">
        <v>82</v>
      </c>
      <c r="O379" s="9">
        <f>O380+O431+O499</f>
        <v>23</v>
      </c>
      <c r="P379" s="9">
        <f>P380+P431+P499</f>
        <v>36</v>
      </c>
      <c r="Q379" s="172" t="s">
        <v>142</v>
      </c>
      <c r="R379" s="172" t="s">
        <v>142</v>
      </c>
      <c r="S379" s="172" t="s">
        <v>142</v>
      </c>
      <c r="T379" s="9" t="s">
        <v>142</v>
      </c>
      <c r="U379" s="9" t="s">
        <v>142</v>
      </c>
      <c r="V379" s="9" t="s">
        <v>142</v>
      </c>
      <c r="W379" s="9" t="s">
        <v>142</v>
      </c>
      <c r="X379" s="9" t="s">
        <v>142</v>
      </c>
      <c r="Y379" s="9"/>
      <c r="Z379" s="9"/>
      <c r="AA379" s="9" t="s">
        <v>142</v>
      </c>
      <c r="AB379" s="181"/>
      <c r="AC379" s="181"/>
      <c r="AD379" s="181"/>
      <c r="AE379" s="207"/>
      <c r="AF379" s="207"/>
      <c r="AG379" s="207"/>
      <c r="AH379" s="207"/>
      <c r="AI379" s="207"/>
      <c r="AJ379" s="207"/>
      <c r="AK379" s="207"/>
      <c r="AL379" s="207"/>
      <c r="AM379" s="207"/>
      <c r="AN379" s="207"/>
      <c r="AO379" s="207"/>
      <c r="AP379" s="207"/>
      <c r="AQ379" s="207"/>
      <c r="AR379" s="207"/>
      <c r="AS379" s="207"/>
      <c r="AT379" s="207"/>
      <c r="AU379" s="207"/>
      <c r="AV379" s="207"/>
      <c r="AW379" s="207"/>
      <c r="AX379" s="207"/>
      <c r="AY379" s="207"/>
      <c r="AZ379" s="207"/>
      <c r="BA379" s="207"/>
      <c r="BB379" s="207"/>
      <c r="BC379" s="209"/>
      <c r="BD379" s="210"/>
      <c r="BE379" s="209"/>
      <c r="BF379" s="210"/>
      <c r="BG379" s="209"/>
      <c r="BH379" s="210"/>
      <c r="BI379" s="209"/>
      <c r="BJ379" s="210"/>
      <c r="BK379" s="211"/>
      <c r="BL379" s="212"/>
      <c r="BM379" s="181"/>
      <c r="BN379" s="181"/>
      <c r="BO379" s="181"/>
      <c r="BP379" s="181"/>
      <c r="BQ379" s="33"/>
      <c r="BR379" s="33"/>
      <c r="BS379" s="33"/>
      <c r="BT379" s="33"/>
      <c r="BU379" s="33"/>
      <c r="BV379" s="33"/>
      <c r="BW379" s="9"/>
      <c r="BX379" s="9"/>
      <c r="BY379" s="9"/>
      <c r="BZ379" s="9"/>
      <c r="CA379" s="9"/>
      <c r="CB379" s="9"/>
      <c r="CC379" s="9"/>
      <c r="CD379" s="9"/>
      <c r="CE379" s="9"/>
      <c r="CF379" s="9"/>
      <c r="CG379" s="9"/>
      <c r="CH379" s="9"/>
      <c r="CI379" s="9"/>
      <c r="CJ379" s="9"/>
      <c r="CK379" s="9"/>
      <c r="CL379" s="9"/>
      <c r="CM379" s="9"/>
      <c r="CN379" s="9"/>
      <c r="CO379" s="9"/>
      <c r="CP379" s="9"/>
      <c r="CQ379" s="9"/>
      <c r="CR379" s="9"/>
      <c r="CS379" s="9"/>
      <c r="CT379" s="9"/>
      <c r="CU379" s="9"/>
      <c r="CV379" s="391"/>
      <c r="CW379" s="391"/>
      <c r="CX379" s="391"/>
      <c r="CY379" s="9"/>
      <c r="CZ379" s="9"/>
      <c r="DA379" s="9"/>
      <c r="DB379" s="9"/>
      <c r="DC379" s="9"/>
      <c r="DD379" s="9"/>
      <c r="DE379" s="9"/>
      <c r="DF379" s="9"/>
      <c r="DG379" s="9"/>
      <c r="DH379" s="9"/>
      <c r="DI379" s="9"/>
      <c r="DJ379" s="9"/>
      <c r="DK379" s="9"/>
      <c r="DL379" s="6"/>
      <c r="DM379" s="173"/>
    </row>
    <row r="380" spans="1:117" ht="21" customHeight="1">
      <c r="A380" s="12"/>
      <c r="B380" s="167"/>
      <c r="C380" s="479" t="s">
        <v>45</v>
      </c>
      <c r="D380" s="479"/>
      <c r="E380" s="479"/>
      <c r="F380" s="170"/>
      <c r="G380" s="172">
        <f>COUNTIF(G381:G420,"x")</f>
        <v>0</v>
      </c>
      <c r="H380" s="368"/>
      <c r="I380" s="174"/>
      <c r="J380" s="364"/>
      <c r="K380" s="364"/>
      <c r="L380" s="364"/>
      <c r="M380" s="8" t="s">
        <v>82</v>
      </c>
      <c r="N380" s="8" t="s">
        <v>82</v>
      </c>
      <c r="O380" s="9">
        <f>COUNTIF(O381:O420,"x")</f>
        <v>6</v>
      </c>
      <c r="P380" s="9">
        <f>SUM(P381:P420)</f>
        <v>11</v>
      </c>
      <c r="Q380" s="172" t="s">
        <v>142</v>
      </c>
      <c r="R380" s="172" t="s">
        <v>142</v>
      </c>
      <c r="S380" s="172" t="s">
        <v>142</v>
      </c>
      <c r="T380" s="9" t="s">
        <v>142</v>
      </c>
      <c r="U380" s="9" t="s">
        <v>142</v>
      </c>
      <c r="V380" s="9" t="s">
        <v>142</v>
      </c>
      <c r="W380" s="9" t="s">
        <v>142</v>
      </c>
      <c r="X380" s="9" t="s">
        <v>142</v>
      </c>
      <c r="Y380" s="9"/>
      <c r="Z380" s="9"/>
      <c r="AA380" s="9" t="s">
        <v>142</v>
      </c>
      <c r="AB380" s="181"/>
      <c r="AC380" s="181"/>
      <c r="AD380" s="181"/>
      <c r="AE380" s="207"/>
      <c r="AF380" s="207"/>
      <c r="AG380" s="207"/>
      <c r="AH380" s="207"/>
      <c r="AI380" s="207"/>
      <c r="AJ380" s="207"/>
      <c r="AK380" s="207"/>
      <c r="AL380" s="207"/>
      <c r="AM380" s="207"/>
      <c r="AN380" s="207"/>
      <c r="AO380" s="207"/>
      <c r="AP380" s="207"/>
      <c r="AQ380" s="207"/>
      <c r="AR380" s="207"/>
      <c r="AS380" s="207"/>
      <c r="AT380" s="207"/>
      <c r="AU380" s="207"/>
      <c r="AV380" s="207"/>
      <c r="AW380" s="207"/>
      <c r="AX380" s="207"/>
      <c r="AY380" s="207"/>
      <c r="AZ380" s="207"/>
      <c r="BA380" s="207"/>
      <c r="BB380" s="207"/>
      <c r="BC380" s="209"/>
      <c r="BD380" s="210"/>
      <c r="BE380" s="209"/>
      <c r="BF380" s="210"/>
      <c r="BG380" s="209"/>
      <c r="BH380" s="210"/>
      <c r="BI380" s="209"/>
      <c r="BJ380" s="210"/>
      <c r="BK380" s="211"/>
      <c r="BL380" s="212"/>
      <c r="BM380" s="181"/>
      <c r="BN380" s="181"/>
      <c r="BO380" s="181"/>
      <c r="BP380" s="181"/>
      <c r="BQ380" s="33"/>
      <c r="BR380" s="33"/>
      <c r="BS380" s="33"/>
      <c r="BT380" s="33"/>
      <c r="BU380" s="33"/>
      <c r="BV380" s="33"/>
      <c r="BW380" s="9"/>
      <c r="BX380" s="9"/>
      <c r="BY380" s="9"/>
      <c r="BZ380" s="9"/>
      <c r="CA380" s="9"/>
      <c r="CB380" s="9"/>
      <c r="CC380" s="9"/>
      <c r="CD380" s="9"/>
      <c r="CE380" s="9"/>
      <c r="CF380" s="9"/>
      <c r="CG380" s="9"/>
      <c r="CH380" s="9"/>
      <c r="CI380" s="9"/>
      <c r="CJ380" s="9"/>
      <c r="CK380" s="9"/>
      <c r="CL380" s="9"/>
      <c r="CM380" s="9"/>
      <c r="CN380" s="9"/>
      <c r="CO380" s="9"/>
      <c r="CP380" s="9"/>
      <c r="CQ380" s="9"/>
      <c r="CR380" s="9"/>
      <c r="CS380" s="9"/>
      <c r="CT380" s="9"/>
      <c r="CU380" s="9"/>
      <c r="CV380" s="391"/>
      <c r="CW380" s="391"/>
      <c r="CX380" s="391"/>
      <c r="CY380" s="9"/>
      <c r="CZ380" s="9"/>
      <c r="DA380" s="9"/>
      <c r="DB380" s="9"/>
      <c r="DC380" s="9"/>
      <c r="DD380" s="9"/>
      <c r="DE380" s="9"/>
      <c r="DF380" s="9"/>
      <c r="DG380" s="9"/>
      <c r="DH380" s="9"/>
      <c r="DI380" s="9"/>
      <c r="DJ380" s="9"/>
      <c r="DK380" s="9"/>
      <c r="DL380" s="6"/>
      <c r="DM380" s="173"/>
    </row>
    <row r="381" spans="1:117" s="10" customFormat="1" ht="114.75" hidden="1" customHeight="1">
      <c r="A381" s="117">
        <v>394</v>
      </c>
      <c r="B381" s="400">
        <v>125</v>
      </c>
      <c r="C381" s="29" t="s">
        <v>415</v>
      </c>
      <c r="D381" s="118" t="s">
        <v>0</v>
      </c>
      <c r="E381" s="29" t="s">
        <v>416</v>
      </c>
      <c r="F381" s="118" t="s">
        <v>0</v>
      </c>
      <c r="G381" s="118"/>
      <c r="H381" s="112" t="s">
        <v>416</v>
      </c>
      <c r="I381" s="41" t="s">
        <v>1117</v>
      </c>
      <c r="J381" s="121"/>
      <c r="K381" s="121" t="s">
        <v>128</v>
      </c>
      <c r="L381" s="121" t="s">
        <v>115</v>
      </c>
      <c r="M381" s="118" t="s">
        <v>79</v>
      </c>
      <c r="N381" s="117" t="s">
        <v>171</v>
      </c>
      <c r="O381" s="117" t="s">
        <v>28</v>
      </c>
      <c r="P381" s="121"/>
      <c r="Q381" s="121"/>
      <c r="R381" s="121"/>
      <c r="S381" s="121"/>
      <c r="T381" s="121"/>
      <c r="U381" s="121"/>
      <c r="V381" s="121"/>
      <c r="W381" s="121" t="s">
        <v>28</v>
      </c>
      <c r="X381" s="121"/>
      <c r="Y381" s="121"/>
      <c r="Z381" s="121"/>
      <c r="AA381" s="121"/>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c r="BW381" s="121"/>
      <c r="BX381" s="121"/>
      <c r="BY381" s="121"/>
      <c r="BZ381" s="121"/>
      <c r="CA381" s="121"/>
      <c r="CB381" s="121"/>
      <c r="CC381" s="121"/>
      <c r="CD381" s="121"/>
      <c r="CE381" s="121"/>
      <c r="CF381" s="121"/>
      <c r="CG381" s="121"/>
      <c r="CH381" s="121"/>
      <c r="CI381" s="121"/>
      <c r="CJ381" s="121"/>
      <c r="CK381" s="121"/>
      <c r="CL381" s="121"/>
      <c r="CM381" s="121"/>
      <c r="CN381" s="121"/>
      <c r="CO381" s="121"/>
      <c r="CP381" s="121"/>
      <c r="CQ381" s="121"/>
      <c r="CR381" s="121"/>
      <c r="CS381" s="121"/>
      <c r="CT381" s="313"/>
      <c r="CU381" s="313"/>
      <c r="CV381" s="313"/>
      <c r="CW381" s="313"/>
      <c r="CX381" s="313"/>
      <c r="CY381" s="313"/>
      <c r="CZ381" s="313"/>
      <c r="DA381" s="313"/>
      <c r="DB381" s="424"/>
      <c r="DC381" s="424"/>
      <c r="DD381" s="424"/>
      <c r="DE381" s="313"/>
      <c r="DF381" s="313"/>
      <c r="DG381" s="313"/>
      <c r="DH381" s="313"/>
      <c r="DI381" s="313"/>
      <c r="DJ381" s="121"/>
      <c r="DK381" s="121"/>
      <c r="DL381" s="121">
        <f>COUNTIF(Q381:AA381,"x")</f>
        <v>1</v>
      </c>
      <c r="DM381" s="117"/>
    </row>
    <row r="382" spans="1:117" s="10" customFormat="1" ht="24" hidden="1" customHeight="1">
      <c r="A382" s="132">
        <v>397</v>
      </c>
      <c r="B382" s="414">
        <v>126</v>
      </c>
      <c r="C382" s="169" t="s">
        <v>417</v>
      </c>
      <c r="D382" s="170" t="s">
        <v>2</v>
      </c>
      <c r="E382" s="29" t="s">
        <v>418</v>
      </c>
      <c r="F382" s="135" t="s">
        <v>2</v>
      </c>
      <c r="G382" s="170"/>
      <c r="H382" s="184" t="s">
        <v>418</v>
      </c>
      <c r="I382" s="195" t="s">
        <v>1116</v>
      </c>
      <c r="J382" s="176"/>
      <c r="K382" s="176" t="s">
        <v>128</v>
      </c>
      <c r="L382" s="176" t="s">
        <v>115</v>
      </c>
      <c r="M382" s="5" t="s">
        <v>79</v>
      </c>
      <c r="N382" s="4" t="s">
        <v>171</v>
      </c>
      <c r="O382" s="132" t="s">
        <v>28</v>
      </c>
      <c r="P382" s="134"/>
      <c r="Q382" s="176" t="s">
        <v>28</v>
      </c>
      <c r="R382" s="6"/>
      <c r="S382" s="6"/>
      <c r="T382" s="6"/>
      <c r="U382" s="6"/>
      <c r="V382" s="6"/>
      <c r="W382" s="6"/>
      <c r="X382" s="6"/>
      <c r="Y382" s="60"/>
      <c r="Z382" s="60"/>
      <c r="AA382" s="6"/>
      <c r="AB382" s="181" t="s">
        <v>689</v>
      </c>
      <c r="AC382" s="181" t="s">
        <v>689</v>
      </c>
      <c r="AD382" s="181" t="s">
        <v>689</v>
      </c>
      <c r="AE382" s="207">
        <v>2</v>
      </c>
      <c r="AF382" s="207">
        <v>2</v>
      </c>
      <c r="AG382" s="207">
        <v>1</v>
      </c>
      <c r="AH382" s="207">
        <v>1</v>
      </c>
      <c r="AI382" s="207">
        <v>2</v>
      </c>
      <c r="AJ382" s="207">
        <v>2</v>
      </c>
      <c r="AK382" s="207">
        <v>2</v>
      </c>
      <c r="AL382" s="207">
        <v>1</v>
      </c>
      <c r="AM382" s="207">
        <v>2</v>
      </c>
      <c r="AN382" s="207">
        <v>1</v>
      </c>
      <c r="AO382" s="207">
        <v>2</v>
      </c>
      <c r="AP382" s="207">
        <v>2</v>
      </c>
      <c r="AQ382" s="207">
        <v>2</v>
      </c>
      <c r="AR382" s="207">
        <v>2</v>
      </c>
      <c r="AS382" s="207">
        <v>2</v>
      </c>
      <c r="AT382" s="207">
        <v>2</v>
      </c>
      <c r="AU382" s="207">
        <v>2</v>
      </c>
      <c r="AV382" s="207">
        <v>1</v>
      </c>
      <c r="AW382" s="207">
        <v>2</v>
      </c>
      <c r="AX382" s="207">
        <v>2</v>
      </c>
      <c r="AY382" s="207">
        <v>1</v>
      </c>
      <c r="AZ382" s="207">
        <v>2</v>
      </c>
      <c r="BA382" s="207">
        <v>2</v>
      </c>
      <c r="BB382" s="207">
        <v>1</v>
      </c>
      <c r="BC382" s="209">
        <f t="shared" ref="BC382:BC383" si="439">COUNTIF(AE382:BB382,"2")</f>
        <v>17</v>
      </c>
      <c r="BD382" s="210">
        <f t="shared" ref="BD382:BD383" si="440">BC382/(BC382+BE382+BG382+BI382)</f>
        <v>0.70833333333333337</v>
      </c>
      <c r="BE382" s="209">
        <f t="shared" ref="BE382:BE383" si="441">COUNTIF(AE382:BB382,"1")</f>
        <v>7</v>
      </c>
      <c r="BF382" s="210">
        <f t="shared" ref="BF382:BF383" si="442">BE382/(BC382+BE382+BG382+BI382)</f>
        <v>0.29166666666666669</v>
      </c>
      <c r="BG382" s="209">
        <f t="shared" ref="BG382:BG383" si="443">COUNTIF(AE382:BB382,"0")</f>
        <v>0</v>
      </c>
      <c r="BH382" s="210">
        <f t="shared" ref="BH382:BH383" si="444">BG382/(BC382+BE382+BG382+BI382)</f>
        <v>0</v>
      </c>
      <c r="BI382" s="209">
        <f t="shared" ref="BI382:BI383" si="445">COUNTIF(AE382:BB382,"KĐG")</f>
        <v>0</v>
      </c>
      <c r="BJ382" s="210">
        <f t="shared" ref="BJ382:BJ383" si="446">BI382/(BC382+BE382+BG382+BI382)</f>
        <v>0</v>
      </c>
      <c r="BK382" s="211">
        <f t="shared" ref="BK382:BK383" si="447">(((BC382*2)+(BE382*1)+(BG382*0)))/(BC382+BE382+BG382)</f>
        <v>1.7083333333333333</v>
      </c>
      <c r="BL382" s="212" t="str">
        <f t="shared" ref="BL382:BL383" si="448">IF(BJ382&gt;=50%,"KĐG",IF(BK382&gt;=1.6,"ĐMT",IF(BK382&gt;=1,"CCG","CĐ")))</f>
        <v>ĐMT</v>
      </c>
      <c r="BM382" s="33"/>
      <c r="BN382" s="33"/>
      <c r="BO382" s="33"/>
      <c r="BP382" s="33"/>
      <c r="BQ382" s="33"/>
      <c r="BR382" s="33"/>
      <c r="BS382" s="33"/>
      <c r="BT382" s="33"/>
      <c r="BU382" s="33"/>
      <c r="BV382" s="33"/>
      <c r="BW382" s="6"/>
      <c r="BX382" s="6"/>
      <c r="BY382" s="6"/>
      <c r="BZ382" s="6"/>
      <c r="CA382" s="6"/>
      <c r="CB382" s="6"/>
      <c r="CC382" s="6"/>
      <c r="CD382" s="6"/>
      <c r="CE382" s="6"/>
      <c r="CF382" s="6"/>
      <c r="CG382" s="6"/>
      <c r="CH382" s="6"/>
      <c r="CI382" s="6"/>
      <c r="CJ382" s="6"/>
      <c r="CK382" s="6"/>
      <c r="CL382" s="6"/>
      <c r="CM382" s="6"/>
      <c r="CN382" s="6"/>
      <c r="CO382" s="6"/>
      <c r="CP382" s="6"/>
      <c r="CQ382" s="6"/>
      <c r="CR382" s="6"/>
      <c r="CS382" s="6"/>
      <c r="CT382" s="313"/>
      <c r="CU382" s="313"/>
      <c r="CV382" s="313"/>
      <c r="CW382" s="313"/>
      <c r="CX382" s="313"/>
      <c r="CY382" s="313"/>
      <c r="CZ382" s="313"/>
      <c r="DA382" s="313"/>
      <c r="DB382" s="424"/>
      <c r="DC382" s="424"/>
      <c r="DD382" s="424"/>
      <c r="DE382" s="313"/>
      <c r="DF382" s="313"/>
      <c r="DG382" s="313"/>
      <c r="DH382" s="313"/>
      <c r="DI382" s="313"/>
      <c r="DJ382" s="6"/>
      <c r="DK382" s="6"/>
      <c r="DL382" s="6">
        <f>COUNTIF(Q382:AA382,"x")</f>
        <v>1</v>
      </c>
      <c r="DM382" s="168"/>
    </row>
    <row r="383" spans="1:117" s="10" customFormat="1" ht="34.5" hidden="1" customHeight="1">
      <c r="A383" s="460">
        <v>400</v>
      </c>
      <c r="B383" s="414">
        <v>127</v>
      </c>
      <c r="C383" s="169" t="s">
        <v>419</v>
      </c>
      <c r="D383" s="170" t="s">
        <v>2</v>
      </c>
      <c r="E383" s="29" t="s">
        <v>420</v>
      </c>
      <c r="F383" s="135" t="s">
        <v>2</v>
      </c>
      <c r="G383" s="170"/>
      <c r="H383" s="184" t="s">
        <v>420</v>
      </c>
      <c r="I383" s="188" t="s">
        <v>1205</v>
      </c>
      <c r="J383" s="176"/>
      <c r="K383" s="176" t="s">
        <v>128</v>
      </c>
      <c r="L383" s="176" t="s">
        <v>114</v>
      </c>
      <c r="M383" s="5" t="s">
        <v>79</v>
      </c>
      <c r="N383" s="4" t="s">
        <v>171</v>
      </c>
      <c r="O383" s="478" t="s">
        <v>28</v>
      </c>
      <c r="P383" s="134"/>
      <c r="Q383" s="176" t="s">
        <v>28</v>
      </c>
      <c r="R383" s="6"/>
      <c r="S383" s="6"/>
      <c r="T383" s="6"/>
      <c r="U383" s="6"/>
      <c r="V383" s="6"/>
      <c r="W383" s="6"/>
      <c r="X383" s="6"/>
      <c r="Y383" s="60"/>
      <c r="Z383" s="60"/>
      <c r="AA383" s="6"/>
      <c r="AB383" s="181" t="s">
        <v>660</v>
      </c>
      <c r="AC383" s="181" t="s">
        <v>660</v>
      </c>
      <c r="AD383" s="181" t="s">
        <v>660</v>
      </c>
      <c r="AE383" s="207">
        <v>2</v>
      </c>
      <c r="AF383" s="207">
        <v>2</v>
      </c>
      <c r="AG383" s="207">
        <v>1</v>
      </c>
      <c r="AH383" s="207">
        <v>1</v>
      </c>
      <c r="AI383" s="207">
        <v>1</v>
      </c>
      <c r="AJ383" s="207">
        <v>2</v>
      </c>
      <c r="AK383" s="207">
        <v>2</v>
      </c>
      <c r="AL383" s="207">
        <v>2</v>
      </c>
      <c r="AM383" s="207">
        <v>2</v>
      </c>
      <c r="AN383" s="207">
        <v>1</v>
      </c>
      <c r="AO383" s="207">
        <v>1</v>
      </c>
      <c r="AP383" s="207">
        <v>2</v>
      </c>
      <c r="AQ383" s="207">
        <v>2</v>
      </c>
      <c r="AR383" s="207">
        <v>2</v>
      </c>
      <c r="AS383" s="207">
        <v>2</v>
      </c>
      <c r="AT383" s="207">
        <v>2</v>
      </c>
      <c r="AU383" s="207">
        <v>2</v>
      </c>
      <c r="AV383" s="207">
        <v>1</v>
      </c>
      <c r="AW383" s="207">
        <v>1</v>
      </c>
      <c r="AX383" s="207">
        <v>2</v>
      </c>
      <c r="AY383" s="207">
        <v>1</v>
      </c>
      <c r="AZ383" s="207">
        <v>2</v>
      </c>
      <c r="BA383" s="207">
        <v>2</v>
      </c>
      <c r="BB383" s="207">
        <v>1</v>
      </c>
      <c r="BC383" s="209">
        <f t="shared" si="439"/>
        <v>15</v>
      </c>
      <c r="BD383" s="210">
        <f t="shared" si="440"/>
        <v>0.625</v>
      </c>
      <c r="BE383" s="209">
        <f t="shared" si="441"/>
        <v>9</v>
      </c>
      <c r="BF383" s="210">
        <f t="shared" si="442"/>
        <v>0.375</v>
      </c>
      <c r="BG383" s="209">
        <f t="shared" si="443"/>
        <v>0</v>
      </c>
      <c r="BH383" s="210">
        <f t="shared" si="444"/>
        <v>0</v>
      </c>
      <c r="BI383" s="209">
        <f t="shared" si="445"/>
        <v>0</v>
      </c>
      <c r="BJ383" s="210">
        <f t="shared" si="446"/>
        <v>0</v>
      </c>
      <c r="BK383" s="211">
        <f t="shared" si="447"/>
        <v>1.625</v>
      </c>
      <c r="BL383" s="212" t="str">
        <f t="shared" si="448"/>
        <v>ĐMT</v>
      </c>
      <c r="BM383" s="33"/>
      <c r="BN383" s="33"/>
      <c r="BO383" s="33"/>
      <c r="BP383" s="33"/>
      <c r="BQ383" s="33"/>
      <c r="BR383" s="33"/>
      <c r="BS383" s="33"/>
      <c r="BT383" s="33"/>
      <c r="BU383" s="33"/>
      <c r="BV383" s="33"/>
      <c r="BW383" s="33"/>
      <c r="BX383" s="33"/>
      <c r="BY383" s="33"/>
      <c r="BZ383" s="33"/>
      <c r="CA383" s="33"/>
      <c r="CB383" s="33"/>
      <c r="CC383" s="33"/>
      <c r="CD383" s="33"/>
      <c r="CE383" s="33"/>
      <c r="CF383" s="33"/>
      <c r="CG383" s="33"/>
      <c r="CH383" s="33"/>
      <c r="CI383" s="33"/>
      <c r="CJ383" s="33"/>
      <c r="CK383" s="33"/>
      <c r="CL383" s="33"/>
      <c r="CM383" s="33"/>
      <c r="CN383" s="33"/>
      <c r="CO383" s="33"/>
      <c r="CP383" s="33"/>
      <c r="CQ383" s="33"/>
      <c r="CR383" s="33"/>
      <c r="CS383" s="33"/>
      <c r="CT383" s="33"/>
      <c r="CU383" s="33"/>
      <c r="CV383" s="33"/>
      <c r="CW383" s="33"/>
      <c r="CX383" s="33"/>
      <c r="CY383" s="33"/>
      <c r="CZ383" s="33"/>
      <c r="DA383" s="33"/>
      <c r="DB383" s="33"/>
      <c r="DC383" s="33"/>
      <c r="DD383" s="33"/>
      <c r="DE383" s="33"/>
      <c r="DF383" s="33"/>
      <c r="DG383" s="33"/>
      <c r="DH383" s="33"/>
      <c r="DI383" s="33"/>
      <c r="DJ383" s="33"/>
      <c r="DK383" s="33"/>
      <c r="DL383" s="33"/>
      <c r="DM383" s="168"/>
    </row>
    <row r="384" spans="1:117" s="231" customFormat="1" ht="38.25" hidden="1" customHeight="1">
      <c r="A384" s="461"/>
      <c r="B384" s="414">
        <v>127</v>
      </c>
      <c r="C384" s="169" t="s">
        <v>419</v>
      </c>
      <c r="D384" s="170" t="s">
        <v>2</v>
      </c>
      <c r="E384" s="29" t="s">
        <v>420</v>
      </c>
      <c r="F384" s="88" t="s">
        <v>2</v>
      </c>
      <c r="G384" s="170"/>
      <c r="H384" s="184" t="s">
        <v>420</v>
      </c>
      <c r="I384" s="188" t="s">
        <v>1205</v>
      </c>
      <c r="J384" s="256"/>
      <c r="K384" s="256" t="s">
        <v>128</v>
      </c>
      <c r="L384" s="256" t="s">
        <v>114</v>
      </c>
      <c r="M384" s="126" t="s">
        <v>79</v>
      </c>
      <c r="N384" s="123" t="s">
        <v>171</v>
      </c>
      <c r="O384" s="478"/>
      <c r="P384" s="86"/>
      <c r="Q384" s="86"/>
      <c r="R384" s="256" t="s">
        <v>28</v>
      </c>
      <c r="S384" s="86"/>
      <c r="T384" s="86"/>
      <c r="U384" s="86"/>
      <c r="V384" s="86"/>
      <c r="W384" s="86"/>
      <c r="X384" s="86"/>
      <c r="Y384" s="86"/>
      <c r="Z384" s="86"/>
      <c r="AA384" s="86"/>
      <c r="AB384" s="33"/>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181" t="s">
        <v>660</v>
      </c>
      <c r="BN384" s="181" t="s">
        <v>660</v>
      </c>
      <c r="BO384" s="181" t="s">
        <v>660</v>
      </c>
      <c r="BP384" s="181" t="s">
        <v>660</v>
      </c>
      <c r="BQ384" s="320">
        <v>2</v>
      </c>
      <c r="BR384" s="320">
        <v>2</v>
      </c>
      <c r="BS384" s="320">
        <v>1</v>
      </c>
      <c r="BT384" s="320">
        <v>1</v>
      </c>
      <c r="BU384" s="320">
        <v>2</v>
      </c>
      <c r="BV384" s="320">
        <v>2</v>
      </c>
      <c r="BW384" s="320">
        <v>1</v>
      </c>
      <c r="BX384" s="320">
        <v>1</v>
      </c>
      <c r="BY384" s="320">
        <v>2</v>
      </c>
      <c r="BZ384" s="320">
        <v>2</v>
      </c>
      <c r="CA384" s="320">
        <v>2</v>
      </c>
      <c r="CB384" s="320">
        <v>2</v>
      </c>
      <c r="CC384" s="320">
        <v>2</v>
      </c>
      <c r="CD384" s="320">
        <v>2</v>
      </c>
      <c r="CE384" s="320">
        <v>1</v>
      </c>
      <c r="CF384" s="320">
        <v>2</v>
      </c>
      <c r="CG384" s="320">
        <v>2</v>
      </c>
      <c r="CH384" s="320">
        <v>1</v>
      </c>
      <c r="CI384" s="320">
        <v>2</v>
      </c>
      <c r="CJ384" s="320">
        <v>2</v>
      </c>
      <c r="CK384" s="320">
        <v>1</v>
      </c>
      <c r="CL384" s="348">
        <f>COUNTIF(BQ384:CK384,"2")</f>
        <v>14</v>
      </c>
      <c r="CM384" s="349">
        <f t="shared" ref="CM384" si="449">CL384/(CL384+CN384+CP384+CR384)</f>
        <v>0.66666666666666663</v>
      </c>
      <c r="CN384" s="348">
        <f>COUNTIF(BQ384:CK384,"1")</f>
        <v>7</v>
      </c>
      <c r="CO384" s="349">
        <f t="shared" ref="CO384" si="450">CN384/(CL384+CN384+CP384+CR384)</f>
        <v>0.33333333333333331</v>
      </c>
      <c r="CP384" s="348">
        <f>COUNTIF(BQ384:CK384,"0")</f>
        <v>0</v>
      </c>
      <c r="CQ384" s="349">
        <f t="shared" ref="CQ384" si="451">CP384/(CL384+CN384+CP384+CR384)</f>
        <v>0</v>
      </c>
      <c r="CR384" s="348">
        <f>COUNTIF(BQ384:CK384,"KĐG")</f>
        <v>0</v>
      </c>
      <c r="CS384" s="349">
        <f t="shared" ref="CS384" si="452">CR384/(CL384+CN384+CP384+CR384)</f>
        <v>0</v>
      </c>
      <c r="CT384" s="350">
        <f t="shared" ref="CT384" si="453">(((CL384*2)+(CN384*1)+(CP384*0)))/(CL384+CN384+CP384)</f>
        <v>1.6666666666666667</v>
      </c>
      <c r="CU384" s="351" t="str">
        <f t="shared" ref="CU384" si="454">IF(CS384&gt;=50%,"KĐG",IF(CT384&gt;=1.6,"ĐMT",IF(CT384&gt;=1,"CCG","CĐ")))</f>
        <v>ĐMT</v>
      </c>
      <c r="CV384" s="313"/>
      <c r="CW384" s="313"/>
      <c r="CX384" s="313"/>
      <c r="CY384" s="313"/>
      <c r="CZ384" s="313"/>
      <c r="DA384" s="313"/>
      <c r="DB384" s="424"/>
      <c r="DC384" s="424"/>
      <c r="DD384" s="424"/>
      <c r="DE384" s="313"/>
      <c r="DF384" s="313"/>
      <c r="DG384" s="313"/>
      <c r="DH384" s="313"/>
      <c r="DI384" s="313"/>
      <c r="DJ384" s="86"/>
      <c r="DK384" s="86"/>
      <c r="DL384" s="122">
        <f t="shared" ref="DL384:DL393" si="455">COUNTIF(Q384:AA384,"x")</f>
        <v>1</v>
      </c>
      <c r="DM384" s="261"/>
    </row>
    <row r="385" spans="1:126" s="231" customFormat="1" ht="125.25" customHeight="1">
      <c r="A385" s="461"/>
      <c r="B385" s="414">
        <v>127</v>
      </c>
      <c r="C385" s="169" t="s">
        <v>419</v>
      </c>
      <c r="D385" s="377" t="s">
        <v>2</v>
      </c>
      <c r="E385" s="169" t="s">
        <v>420</v>
      </c>
      <c r="F385" s="170" t="s">
        <v>2</v>
      </c>
      <c r="G385" s="377"/>
      <c r="H385" s="184" t="s">
        <v>420</v>
      </c>
      <c r="I385" s="188" t="s">
        <v>1205</v>
      </c>
      <c r="J385" s="364"/>
      <c r="K385" s="364" t="s">
        <v>128</v>
      </c>
      <c r="L385" s="364" t="s">
        <v>114</v>
      </c>
      <c r="M385" s="126" t="s">
        <v>79</v>
      </c>
      <c r="N385" s="123" t="s">
        <v>171</v>
      </c>
      <c r="O385" s="478"/>
      <c r="P385" s="86"/>
      <c r="Q385" s="86"/>
      <c r="R385" s="86"/>
      <c r="S385" s="364" t="s">
        <v>28</v>
      </c>
      <c r="T385" s="86"/>
      <c r="U385" s="86"/>
      <c r="V385" s="86"/>
      <c r="W385" s="86"/>
      <c r="X385" s="86"/>
      <c r="Y385" s="86"/>
      <c r="Z385" s="86"/>
      <c r="AA385" s="86"/>
      <c r="AB385" s="33"/>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c r="BW385" s="86"/>
      <c r="BX385" s="86"/>
      <c r="BY385" s="86"/>
      <c r="BZ385" s="86"/>
      <c r="CA385" s="86"/>
      <c r="CB385" s="86"/>
      <c r="CC385" s="86"/>
      <c r="CD385" s="86"/>
      <c r="CE385" s="86"/>
      <c r="CF385" s="86"/>
      <c r="CG385" s="86"/>
      <c r="CH385" s="86"/>
      <c r="CI385" s="86"/>
      <c r="CJ385" s="86"/>
      <c r="CK385" s="86"/>
      <c r="CL385" s="86"/>
      <c r="CM385" s="86"/>
      <c r="CN385" s="86"/>
      <c r="CO385" s="86"/>
      <c r="CP385" s="86"/>
      <c r="CQ385" s="86"/>
      <c r="CR385" s="86"/>
      <c r="CS385" s="86"/>
      <c r="CT385" s="313"/>
      <c r="CU385" s="313"/>
      <c r="CV385" s="388" t="s">
        <v>660</v>
      </c>
      <c r="CW385" s="388" t="s">
        <v>660</v>
      </c>
      <c r="CX385" s="388" t="s">
        <v>660</v>
      </c>
      <c r="CY385" s="313"/>
      <c r="CZ385" s="313"/>
      <c r="DA385" s="313"/>
      <c r="DB385" s="424"/>
      <c r="DC385" s="424"/>
      <c r="DD385" s="424"/>
      <c r="DE385" s="313"/>
      <c r="DF385" s="313"/>
      <c r="DG385" s="313"/>
      <c r="DH385" s="313"/>
      <c r="DI385" s="313"/>
      <c r="DJ385" s="86"/>
      <c r="DK385" s="86"/>
      <c r="DL385" s="122">
        <f t="shared" si="455"/>
        <v>1</v>
      </c>
      <c r="DM385" s="353"/>
    </row>
    <row r="386" spans="1:126" s="90" customFormat="1" ht="81.75" hidden="1" customHeight="1">
      <c r="A386" s="461"/>
      <c r="B386" s="414">
        <v>127</v>
      </c>
      <c r="C386" s="29" t="s">
        <v>419</v>
      </c>
      <c r="D386" s="88" t="s">
        <v>2</v>
      </c>
      <c r="E386" s="29" t="s">
        <v>420</v>
      </c>
      <c r="F386" s="88" t="s">
        <v>2</v>
      </c>
      <c r="G386" s="88"/>
      <c r="H386" s="87" t="s">
        <v>420</v>
      </c>
      <c r="I386" s="188" t="s">
        <v>1205</v>
      </c>
      <c r="J386" s="86"/>
      <c r="K386" s="125" t="s">
        <v>128</v>
      </c>
      <c r="L386" s="125" t="s">
        <v>114</v>
      </c>
      <c r="M386" s="126" t="s">
        <v>79</v>
      </c>
      <c r="N386" s="123" t="s">
        <v>171</v>
      </c>
      <c r="O386" s="478"/>
      <c r="P386" s="86"/>
      <c r="Q386" s="86"/>
      <c r="R386" s="86"/>
      <c r="S386" s="86"/>
      <c r="T386" s="86" t="s">
        <v>28</v>
      </c>
      <c r="U386" s="86"/>
      <c r="V386" s="86"/>
      <c r="W386" s="86"/>
      <c r="X386" s="86"/>
      <c r="Y386" s="86"/>
      <c r="Z386" s="86"/>
      <c r="AA386" s="86"/>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c r="BW386" s="86"/>
      <c r="BX386" s="86"/>
      <c r="BY386" s="86"/>
      <c r="BZ386" s="86"/>
      <c r="CA386" s="86"/>
      <c r="CB386" s="86"/>
      <c r="CC386" s="86"/>
      <c r="CD386" s="86"/>
      <c r="CE386" s="86"/>
      <c r="CF386" s="86"/>
      <c r="CG386" s="86"/>
      <c r="CH386" s="86"/>
      <c r="CI386" s="86"/>
      <c r="CJ386" s="86"/>
      <c r="CK386" s="86"/>
      <c r="CL386" s="86"/>
      <c r="CM386" s="86"/>
      <c r="CN386" s="86"/>
      <c r="CO386" s="86"/>
      <c r="CP386" s="86"/>
      <c r="CQ386" s="86"/>
      <c r="CR386" s="86"/>
      <c r="CS386" s="86"/>
      <c r="CT386" s="313"/>
      <c r="CU386" s="313"/>
      <c r="CV386" s="313"/>
      <c r="CW386" s="313"/>
      <c r="CX386" s="313"/>
      <c r="CY386" s="313"/>
      <c r="CZ386" s="313"/>
      <c r="DA386" s="313"/>
      <c r="DB386" s="424"/>
      <c r="DC386" s="424"/>
      <c r="DD386" s="424"/>
      <c r="DE386" s="313"/>
      <c r="DF386" s="313"/>
      <c r="DG386" s="313"/>
      <c r="DH386" s="313"/>
      <c r="DI386" s="313"/>
      <c r="DJ386" s="86"/>
      <c r="DK386" s="86"/>
      <c r="DL386" s="122">
        <f t="shared" si="455"/>
        <v>1</v>
      </c>
      <c r="DM386" s="89"/>
    </row>
    <row r="387" spans="1:126" s="90" customFormat="1" ht="81.75" hidden="1" customHeight="1">
      <c r="A387" s="461"/>
      <c r="B387" s="414">
        <v>127</v>
      </c>
      <c r="C387" s="29" t="s">
        <v>419</v>
      </c>
      <c r="D387" s="88" t="s">
        <v>2</v>
      </c>
      <c r="E387" s="29" t="s">
        <v>420</v>
      </c>
      <c r="F387" s="88" t="s">
        <v>2</v>
      </c>
      <c r="G387" s="88"/>
      <c r="H387" s="87" t="s">
        <v>420</v>
      </c>
      <c r="I387" s="188" t="s">
        <v>1205</v>
      </c>
      <c r="J387" s="86"/>
      <c r="K387" s="125" t="s">
        <v>128</v>
      </c>
      <c r="L387" s="125" t="s">
        <v>114</v>
      </c>
      <c r="M387" s="126" t="s">
        <v>79</v>
      </c>
      <c r="N387" s="123" t="s">
        <v>171</v>
      </c>
      <c r="O387" s="478"/>
      <c r="P387" s="86"/>
      <c r="Q387" s="86"/>
      <c r="R387" s="86"/>
      <c r="S387" s="86"/>
      <c r="T387" s="86"/>
      <c r="U387" s="86" t="s">
        <v>28</v>
      </c>
      <c r="V387" s="86"/>
      <c r="W387" s="86"/>
      <c r="X387" s="86"/>
      <c r="Y387" s="86"/>
      <c r="Z387" s="86"/>
      <c r="AA387" s="86"/>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c r="BR387" s="33"/>
      <c r="BS387" s="33"/>
      <c r="BT387" s="33"/>
      <c r="BU387" s="33"/>
      <c r="BV387" s="33"/>
      <c r="BW387" s="86"/>
      <c r="BX387" s="86"/>
      <c r="BY387" s="86"/>
      <c r="BZ387" s="86"/>
      <c r="CA387" s="86"/>
      <c r="CB387" s="86"/>
      <c r="CC387" s="86"/>
      <c r="CD387" s="86"/>
      <c r="CE387" s="86"/>
      <c r="CF387" s="86"/>
      <c r="CG387" s="86"/>
      <c r="CH387" s="86"/>
      <c r="CI387" s="86"/>
      <c r="CJ387" s="86"/>
      <c r="CK387" s="86"/>
      <c r="CL387" s="86"/>
      <c r="CM387" s="86"/>
      <c r="CN387" s="86"/>
      <c r="CO387" s="86"/>
      <c r="CP387" s="86"/>
      <c r="CQ387" s="86"/>
      <c r="CR387" s="86"/>
      <c r="CS387" s="86"/>
      <c r="CT387" s="313"/>
      <c r="CU387" s="313"/>
      <c r="CV387" s="313"/>
      <c r="CW387" s="313"/>
      <c r="CX387" s="313"/>
      <c r="CY387" s="313"/>
      <c r="CZ387" s="313"/>
      <c r="DA387" s="313"/>
      <c r="DB387" s="424"/>
      <c r="DC387" s="424"/>
      <c r="DD387" s="424"/>
      <c r="DE387" s="313"/>
      <c r="DF387" s="313"/>
      <c r="DG387" s="313"/>
      <c r="DH387" s="313"/>
      <c r="DI387" s="313"/>
      <c r="DJ387" s="86"/>
      <c r="DK387" s="86"/>
      <c r="DL387" s="122">
        <f t="shared" si="455"/>
        <v>1</v>
      </c>
      <c r="DM387" s="89"/>
    </row>
    <row r="388" spans="1:126" s="90" customFormat="1" ht="81.75" hidden="1" customHeight="1">
      <c r="A388" s="461"/>
      <c r="B388" s="414">
        <v>127</v>
      </c>
      <c r="C388" s="29" t="s">
        <v>419</v>
      </c>
      <c r="D388" s="88" t="s">
        <v>2</v>
      </c>
      <c r="E388" s="29" t="s">
        <v>420</v>
      </c>
      <c r="F388" s="88" t="s">
        <v>2</v>
      </c>
      <c r="G388" s="88"/>
      <c r="H388" s="87" t="s">
        <v>420</v>
      </c>
      <c r="I388" s="188" t="s">
        <v>1205</v>
      </c>
      <c r="J388" s="86"/>
      <c r="K388" s="125" t="s">
        <v>128</v>
      </c>
      <c r="L388" s="125" t="s">
        <v>114</v>
      </c>
      <c r="M388" s="126" t="s">
        <v>79</v>
      </c>
      <c r="N388" s="123" t="s">
        <v>171</v>
      </c>
      <c r="O388" s="478"/>
      <c r="P388" s="86"/>
      <c r="Q388" s="86"/>
      <c r="R388" s="86"/>
      <c r="S388" s="86"/>
      <c r="T388" s="86"/>
      <c r="U388" s="86"/>
      <c r="V388" s="86" t="s">
        <v>28</v>
      </c>
      <c r="W388" s="86"/>
      <c r="X388" s="86"/>
      <c r="Y388" s="86"/>
      <c r="Z388" s="86"/>
      <c r="AA388" s="86"/>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33"/>
      <c r="BS388" s="33"/>
      <c r="BT388" s="33"/>
      <c r="BU388" s="33"/>
      <c r="BV388" s="33"/>
      <c r="BW388" s="86"/>
      <c r="BX388" s="86"/>
      <c r="BY388" s="86"/>
      <c r="BZ388" s="86"/>
      <c r="CA388" s="86"/>
      <c r="CB388" s="86"/>
      <c r="CC388" s="86"/>
      <c r="CD388" s="86"/>
      <c r="CE388" s="86"/>
      <c r="CF388" s="86"/>
      <c r="CG388" s="86"/>
      <c r="CH388" s="86"/>
      <c r="CI388" s="86"/>
      <c r="CJ388" s="86"/>
      <c r="CK388" s="86"/>
      <c r="CL388" s="86"/>
      <c r="CM388" s="86"/>
      <c r="CN388" s="86"/>
      <c r="CO388" s="86"/>
      <c r="CP388" s="86"/>
      <c r="CQ388" s="86"/>
      <c r="CR388" s="86"/>
      <c r="CS388" s="86"/>
      <c r="CT388" s="313"/>
      <c r="CU388" s="313"/>
      <c r="CV388" s="313"/>
      <c r="CW388" s="313"/>
      <c r="CX388" s="313"/>
      <c r="CY388" s="313"/>
      <c r="CZ388" s="313"/>
      <c r="DA388" s="313"/>
      <c r="DB388" s="424"/>
      <c r="DC388" s="424"/>
      <c r="DD388" s="424"/>
      <c r="DE388" s="313"/>
      <c r="DF388" s="313"/>
      <c r="DG388" s="313"/>
      <c r="DH388" s="313"/>
      <c r="DI388" s="313"/>
      <c r="DJ388" s="86"/>
      <c r="DK388" s="86"/>
      <c r="DL388" s="122">
        <f t="shared" si="455"/>
        <v>1</v>
      </c>
      <c r="DM388" s="89"/>
    </row>
    <row r="389" spans="1:126" s="90" customFormat="1" ht="24" hidden="1" customHeight="1">
      <c r="A389" s="461"/>
      <c r="B389" s="414">
        <v>127</v>
      </c>
      <c r="C389" s="29" t="s">
        <v>419</v>
      </c>
      <c r="D389" s="88" t="s">
        <v>2</v>
      </c>
      <c r="E389" s="29" t="s">
        <v>420</v>
      </c>
      <c r="F389" s="88" t="s">
        <v>2</v>
      </c>
      <c r="G389" s="88"/>
      <c r="H389" s="87" t="s">
        <v>420</v>
      </c>
      <c r="I389" s="188" t="s">
        <v>1205</v>
      </c>
      <c r="J389" s="86"/>
      <c r="K389" s="125" t="s">
        <v>128</v>
      </c>
      <c r="L389" s="125" t="s">
        <v>114</v>
      </c>
      <c r="M389" s="126" t="s">
        <v>79</v>
      </c>
      <c r="N389" s="123" t="s">
        <v>171</v>
      </c>
      <c r="O389" s="478"/>
      <c r="P389" s="86"/>
      <c r="Q389" s="86"/>
      <c r="R389" s="86"/>
      <c r="S389" s="86"/>
      <c r="T389" s="86"/>
      <c r="U389" s="86"/>
      <c r="V389" s="86"/>
      <c r="W389" s="86" t="s">
        <v>28</v>
      </c>
      <c r="X389" s="86"/>
      <c r="Y389" s="86"/>
      <c r="Z389" s="86"/>
      <c r="AA389" s="86"/>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33"/>
      <c r="BS389" s="33"/>
      <c r="BT389" s="33"/>
      <c r="BU389" s="33"/>
      <c r="BV389" s="33"/>
      <c r="BW389" s="86"/>
      <c r="BX389" s="86"/>
      <c r="BY389" s="86"/>
      <c r="BZ389" s="86"/>
      <c r="CA389" s="86"/>
      <c r="CB389" s="86"/>
      <c r="CC389" s="86"/>
      <c r="CD389" s="86"/>
      <c r="CE389" s="86"/>
      <c r="CF389" s="86"/>
      <c r="CG389" s="86"/>
      <c r="CH389" s="86"/>
      <c r="CI389" s="86"/>
      <c r="CJ389" s="86"/>
      <c r="CK389" s="86"/>
      <c r="CL389" s="86"/>
      <c r="CM389" s="86"/>
      <c r="CN389" s="86"/>
      <c r="CO389" s="86"/>
      <c r="CP389" s="86"/>
      <c r="CQ389" s="86"/>
      <c r="CR389" s="86"/>
      <c r="CS389" s="86"/>
      <c r="CT389" s="313"/>
      <c r="CU389" s="313"/>
      <c r="CV389" s="313"/>
      <c r="CW389" s="313"/>
      <c r="CX389" s="313"/>
      <c r="CY389" s="313"/>
      <c r="CZ389" s="313"/>
      <c r="DA389" s="313"/>
      <c r="DB389" s="424"/>
      <c r="DC389" s="424"/>
      <c r="DD389" s="424"/>
      <c r="DE389" s="313"/>
      <c r="DF389" s="313"/>
      <c r="DG389" s="313"/>
      <c r="DH389" s="313"/>
      <c r="DI389" s="313"/>
      <c r="DJ389" s="86"/>
      <c r="DK389" s="86"/>
      <c r="DL389" s="122">
        <f t="shared" si="455"/>
        <v>1</v>
      </c>
      <c r="DM389" s="89"/>
    </row>
    <row r="390" spans="1:126" s="90" customFormat="1" ht="35.25" hidden="1" customHeight="1">
      <c r="A390" s="461"/>
      <c r="B390" s="414">
        <v>127</v>
      </c>
      <c r="C390" s="29" t="s">
        <v>419</v>
      </c>
      <c r="D390" s="88" t="s">
        <v>2</v>
      </c>
      <c r="E390" s="29" t="s">
        <v>420</v>
      </c>
      <c r="F390" s="88" t="s">
        <v>2</v>
      </c>
      <c r="G390" s="88"/>
      <c r="H390" s="87" t="s">
        <v>420</v>
      </c>
      <c r="I390" s="188" t="s">
        <v>1205</v>
      </c>
      <c r="J390" s="86"/>
      <c r="K390" s="125" t="s">
        <v>128</v>
      </c>
      <c r="L390" s="125" t="s">
        <v>114</v>
      </c>
      <c r="M390" s="126" t="s">
        <v>79</v>
      </c>
      <c r="N390" s="123" t="s">
        <v>171</v>
      </c>
      <c r="O390" s="478"/>
      <c r="P390" s="86"/>
      <c r="Q390" s="86"/>
      <c r="R390" s="86"/>
      <c r="S390" s="86"/>
      <c r="T390" s="86"/>
      <c r="U390" s="86"/>
      <c r="V390" s="86"/>
      <c r="W390" s="86"/>
      <c r="X390" s="86" t="s">
        <v>28</v>
      </c>
      <c r="Y390" s="86"/>
      <c r="Z390" s="86"/>
      <c r="AA390" s="86"/>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c r="BW390" s="86"/>
      <c r="BX390" s="86"/>
      <c r="BY390" s="86"/>
      <c r="BZ390" s="86"/>
      <c r="CA390" s="86"/>
      <c r="CB390" s="86"/>
      <c r="CC390" s="86"/>
      <c r="CD390" s="86"/>
      <c r="CE390" s="86"/>
      <c r="CF390" s="86"/>
      <c r="CG390" s="86"/>
      <c r="CH390" s="86"/>
      <c r="CI390" s="86"/>
      <c r="CJ390" s="86"/>
      <c r="CK390" s="86"/>
      <c r="CL390" s="86"/>
      <c r="CM390" s="86"/>
      <c r="CN390" s="86"/>
      <c r="CO390" s="86"/>
      <c r="CP390" s="86"/>
      <c r="CQ390" s="86"/>
      <c r="CR390" s="86"/>
      <c r="CS390" s="86"/>
      <c r="CT390" s="313"/>
      <c r="CU390" s="313"/>
      <c r="CV390" s="313"/>
      <c r="CW390" s="313"/>
      <c r="CX390" s="313"/>
      <c r="CY390" s="313"/>
      <c r="CZ390" s="313"/>
      <c r="DA390" s="313"/>
      <c r="DB390" s="424"/>
      <c r="DC390" s="424"/>
      <c r="DD390" s="424"/>
      <c r="DE390" s="313"/>
      <c r="DF390" s="313"/>
      <c r="DG390" s="313"/>
      <c r="DH390" s="313"/>
      <c r="DI390" s="313"/>
      <c r="DJ390" s="86"/>
      <c r="DK390" s="86"/>
      <c r="DL390" s="122">
        <f t="shared" si="455"/>
        <v>1</v>
      </c>
      <c r="DM390" s="89"/>
    </row>
    <row r="391" spans="1:126" s="90" customFormat="1" ht="27" hidden="1" customHeight="1">
      <c r="A391" s="461"/>
      <c r="B391" s="414">
        <v>127</v>
      </c>
      <c r="C391" s="29" t="s">
        <v>419</v>
      </c>
      <c r="D391" s="88" t="s">
        <v>2</v>
      </c>
      <c r="E391" s="29" t="s">
        <v>420</v>
      </c>
      <c r="F391" s="88" t="s">
        <v>2</v>
      </c>
      <c r="G391" s="88"/>
      <c r="H391" s="87" t="s">
        <v>420</v>
      </c>
      <c r="I391" s="188" t="s">
        <v>1205</v>
      </c>
      <c r="J391" s="86"/>
      <c r="K391" s="125" t="s">
        <v>128</v>
      </c>
      <c r="L391" s="125" t="s">
        <v>114</v>
      </c>
      <c r="M391" s="126" t="s">
        <v>79</v>
      </c>
      <c r="N391" s="123" t="s">
        <v>171</v>
      </c>
      <c r="O391" s="478"/>
      <c r="P391" s="86"/>
      <c r="Q391" s="86"/>
      <c r="R391" s="86"/>
      <c r="S391" s="86"/>
      <c r="T391" s="86"/>
      <c r="U391" s="86"/>
      <c r="V391" s="86"/>
      <c r="W391" s="86"/>
      <c r="X391" s="86"/>
      <c r="Y391" s="86" t="s">
        <v>28</v>
      </c>
      <c r="Z391" s="86"/>
      <c r="AA391" s="86"/>
      <c r="AB391" s="33"/>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33"/>
      <c r="BF391" s="33"/>
      <c r="BG391" s="33"/>
      <c r="BH391" s="33"/>
      <c r="BI391" s="33"/>
      <c r="BJ391" s="33"/>
      <c r="BK391" s="33"/>
      <c r="BL391" s="33"/>
      <c r="BM391" s="33"/>
      <c r="BN391" s="33"/>
      <c r="BO391" s="33"/>
      <c r="BP391" s="33"/>
      <c r="BQ391" s="33"/>
      <c r="BR391" s="33"/>
      <c r="BS391" s="33"/>
      <c r="BT391" s="33"/>
      <c r="BU391" s="33"/>
      <c r="BV391" s="33"/>
      <c r="BW391" s="86"/>
      <c r="BX391" s="86"/>
      <c r="BY391" s="86"/>
      <c r="BZ391" s="86"/>
      <c r="CA391" s="86"/>
      <c r="CB391" s="86"/>
      <c r="CC391" s="86"/>
      <c r="CD391" s="86"/>
      <c r="CE391" s="86"/>
      <c r="CF391" s="86"/>
      <c r="CG391" s="86"/>
      <c r="CH391" s="86"/>
      <c r="CI391" s="86"/>
      <c r="CJ391" s="86"/>
      <c r="CK391" s="86"/>
      <c r="CL391" s="86"/>
      <c r="CM391" s="86"/>
      <c r="CN391" s="86"/>
      <c r="CO391" s="86"/>
      <c r="CP391" s="86"/>
      <c r="CQ391" s="86"/>
      <c r="CR391" s="86"/>
      <c r="CS391" s="86"/>
      <c r="CT391" s="313"/>
      <c r="CU391" s="313"/>
      <c r="CV391" s="313"/>
      <c r="CW391" s="313"/>
      <c r="CX391" s="313"/>
      <c r="CY391" s="313"/>
      <c r="CZ391" s="313"/>
      <c r="DA391" s="313"/>
      <c r="DB391" s="424"/>
      <c r="DC391" s="424"/>
      <c r="DD391" s="424"/>
      <c r="DE391" s="313"/>
      <c r="DF391" s="313"/>
      <c r="DG391" s="313"/>
      <c r="DH391" s="313"/>
      <c r="DI391" s="313"/>
      <c r="DJ391" s="86"/>
      <c r="DK391" s="86"/>
      <c r="DL391" s="122">
        <f t="shared" si="455"/>
        <v>1</v>
      </c>
      <c r="DM391" s="89"/>
    </row>
    <row r="392" spans="1:126" s="90" customFormat="1" ht="32.25" hidden="1" customHeight="1">
      <c r="A392" s="461"/>
      <c r="B392" s="414">
        <v>127</v>
      </c>
      <c r="C392" s="29" t="s">
        <v>419</v>
      </c>
      <c r="D392" s="88" t="s">
        <v>2</v>
      </c>
      <c r="E392" s="29" t="s">
        <v>420</v>
      </c>
      <c r="F392" s="88" t="s">
        <v>2</v>
      </c>
      <c r="G392" s="88"/>
      <c r="H392" s="87" t="s">
        <v>420</v>
      </c>
      <c r="I392" s="188" t="s">
        <v>1205</v>
      </c>
      <c r="J392" s="86"/>
      <c r="K392" s="125" t="s">
        <v>128</v>
      </c>
      <c r="L392" s="125" t="s">
        <v>114</v>
      </c>
      <c r="M392" s="126" t="s">
        <v>79</v>
      </c>
      <c r="N392" s="123" t="s">
        <v>171</v>
      </c>
      <c r="O392" s="478"/>
      <c r="P392" s="86"/>
      <c r="Q392" s="86"/>
      <c r="R392" s="86"/>
      <c r="S392" s="86"/>
      <c r="T392" s="86"/>
      <c r="U392" s="86"/>
      <c r="V392" s="86"/>
      <c r="W392" s="86"/>
      <c r="X392" s="86"/>
      <c r="Y392" s="86"/>
      <c r="Z392" s="86" t="s">
        <v>28</v>
      </c>
      <c r="AA392" s="86"/>
      <c r="AB392" s="33"/>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J392" s="33"/>
      <c r="BK392" s="33"/>
      <c r="BL392" s="33"/>
      <c r="BM392" s="33"/>
      <c r="BN392" s="33"/>
      <c r="BO392" s="33"/>
      <c r="BP392" s="33"/>
      <c r="BQ392" s="33"/>
      <c r="BR392" s="33"/>
      <c r="BS392" s="33"/>
      <c r="BT392" s="33"/>
      <c r="BU392" s="33"/>
      <c r="BV392" s="33"/>
      <c r="BW392" s="86"/>
      <c r="BX392" s="86"/>
      <c r="BY392" s="86"/>
      <c r="BZ392" s="86"/>
      <c r="CA392" s="86"/>
      <c r="CB392" s="86"/>
      <c r="CC392" s="86"/>
      <c r="CD392" s="86"/>
      <c r="CE392" s="86"/>
      <c r="CF392" s="86"/>
      <c r="CG392" s="86"/>
      <c r="CH392" s="86"/>
      <c r="CI392" s="86"/>
      <c r="CJ392" s="86"/>
      <c r="CK392" s="86"/>
      <c r="CL392" s="86"/>
      <c r="CM392" s="86"/>
      <c r="CN392" s="86"/>
      <c r="CO392" s="86"/>
      <c r="CP392" s="86"/>
      <c r="CQ392" s="86"/>
      <c r="CR392" s="86"/>
      <c r="CS392" s="86"/>
      <c r="CT392" s="313"/>
      <c r="CU392" s="313"/>
      <c r="CV392" s="313"/>
      <c r="CW392" s="313"/>
      <c r="CX392" s="313"/>
      <c r="CY392" s="313"/>
      <c r="CZ392" s="313"/>
      <c r="DA392" s="313"/>
      <c r="DB392" s="424"/>
      <c r="DC392" s="424"/>
      <c r="DD392" s="424"/>
      <c r="DE392" s="313"/>
      <c r="DF392" s="313"/>
      <c r="DG392" s="313"/>
      <c r="DH392" s="313"/>
      <c r="DI392" s="313"/>
      <c r="DJ392" s="86"/>
      <c r="DK392" s="86"/>
      <c r="DL392" s="122">
        <f t="shared" si="455"/>
        <v>1</v>
      </c>
      <c r="DM392" s="89"/>
    </row>
    <row r="393" spans="1:126" s="1" customFormat="1" ht="32.25" hidden="1" customHeight="1">
      <c r="A393" s="462"/>
      <c r="B393" s="414">
        <v>127</v>
      </c>
      <c r="C393" s="29" t="s">
        <v>419</v>
      </c>
      <c r="D393" s="5" t="s">
        <v>2</v>
      </c>
      <c r="E393" s="29" t="s">
        <v>420</v>
      </c>
      <c r="F393" s="5" t="s">
        <v>2</v>
      </c>
      <c r="G393" s="5"/>
      <c r="H393" s="30" t="s">
        <v>420</v>
      </c>
      <c r="I393" s="188" t="s">
        <v>1205</v>
      </c>
      <c r="J393" s="6"/>
      <c r="K393" s="125" t="s">
        <v>128</v>
      </c>
      <c r="L393" s="125" t="s">
        <v>114</v>
      </c>
      <c r="M393" s="126" t="s">
        <v>79</v>
      </c>
      <c r="N393" s="123" t="s">
        <v>171</v>
      </c>
      <c r="O393" s="478"/>
      <c r="P393" s="6"/>
      <c r="Q393" s="6"/>
      <c r="R393" s="6"/>
      <c r="S393" s="6"/>
      <c r="T393" s="6"/>
      <c r="U393" s="6"/>
      <c r="V393" s="6"/>
      <c r="W393" s="6"/>
      <c r="X393" s="6"/>
      <c r="Y393" s="60"/>
      <c r="Z393" s="60"/>
      <c r="AA393" s="6" t="s">
        <v>28</v>
      </c>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c r="BW393" s="6"/>
      <c r="BX393" s="6"/>
      <c r="BY393" s="6"/>
      <c r="BZ393" s="6"/>
      <c r="CA393" s="6"/>
      <c r="CB393" s="6"/>
      <c r="CC393" s="6"/>
      <c r="CD393" s="6"/>
      <c r="CE393" s="6"/>
      <c r="CF393" s="6"/>
      <c r="CG393" s="6"/>
      <c r="CH393" s="6"/>
      <c r="CI393" s="6"/>
      <c r="CJ393" s="6"/>
      <c r="CK393" s="6"/>
      <c r="CL393" s="6"/>
      <c r="CM393" s="6"/>
      <c r="CN393" s="6"/>
      <c r="CO393" s="6"/>
      <c r="CP393" s="6"/>
      <c r="CQ393" s="6"/>
      <c r="CR393" s="6"/>
      <c r="CS393" s="6"/>
      <c r="CT393" s="313"/>
      <c r="CU393" s="313"/>
      <c r="CV393" s="313"/>
      <c r="CW393" s="313"/>
      <c r="CX393" s="313"/>
      <c r="CY393" s="313"/>
      <c r="CZ393" s="313"/>
      <c r="DA393" s="313"/>
      <c r="DB393" s="424"/>
      <c r="DC393" s="424"/>
      <c r="DD393" s="424"/>
      <c r="DE393" s="313"/>
      <c r="DF393" s="313"/>
      <c r="DG393" s="313"/>
      <c r="DH393" s="313"/>
      <c r="DI393" s="313"/>
      <c r="DJ393" s="6"/>
      <c r="DK393" s="6"/>
      <c r="DL393" s="6">
        <f t="shared" si="455"/>
        <v>1</v>
      </c>
      <c r="DM393" s="4"/>
    </row>
    <row r="394" spans="1:126" s="10" customFormat="1" ht="54" hidden="1" customHeight="1">
      <c r="A394" s="460">
        <v>402</v>
      </c>
      <c r="B394" s="414">
        <v>128</v>
      </c>
      <c r="C394" s="169" t="s">
        <v>69</v>
      </c>
      <c r="D394" s="169" t="s">
        <v>2</v>
      </c>
      <c r="E394" s="29" t="s">
        <v>421</v>
      </c>
      <c r="F394" s="29" t="s">
        <v>2</v>
      </c>
      <c r="G394" s="169"/>
      <c r="H394" s="169" t="s">
        <v>421</v>
      </c>
      <c r="I394" s="188" t="s">
        <v>1163</v>
      </c>
      <c r="J394" s="176"/>
      <c r="K394" s="176"/>
      <c r="L394" s="176"/>
      <c r="M394" s="131"/>
      <c r="N394" s="129"/>
      <c r="O394" s="460" t="s">
        <v>28</v>
      </c>
      <c r="P394" s="458">
        <v>11</v>
      </c>
      <c r="Q394" s="176" t="s">
        <v>28</v>
      </c>
      <c r="R394" s="130"/>
      <c r="S394" s="130"/>
      <c r="T394" s="130"/>
      <c r="U394" s="130"/>
      <c r="V394" s="130"/>
      <c r="W394" s="130"/>
      <c r="X394" s="130"/>
      <c r="Y394" s="130"/>
      <c r="Z394" s="130"/>
      <c r="AA394" s="130"/>
      <c r="AB394" s="181" t="s">
        <v>659</v>
      </c>
      <c r="AC394" s="181"/>
      <c r="AD394" s="181"/>
      <c r="AE394" s="207">
        <v>2</v>
      </c>
      <c r="AF394" s="207">
        <v>2</v>
      </c>
      <c r="AG394" s="207">
        <v>1</v>
      </c>
      <c r="AH394" s="207">
        <v>1</v>
      </c>
      <c r="AI394" s="207">
        <v>2</v>
      </c>
      <c r="AJ394" s="207">
        <v>2</v>
      </c>
      <c r="AK394" s="207">
        <v>2</v>
      </c>
      <c r="AL394" s="207">
        <v>2</v>
      </c>
      <c r="AM394" s="207">
        <v>2</v>
      </c>
      <c r="AN394" s="207">
        <v>1</v>
      </c>
      <c r="AO394" s="207">
        <v>1</v>
      </c>
      <c r="AP394" s="207">
        <v>2</v>
      </c>
      <c r="AQ394" s="207">
        <v>2</v>
      </c>
      <c r="AR394" s="207">
        <v>2</v>
      </c>
      <c r="AS394" s="207">
        <v>2</v>
      </c>
      <c r="AT394" s="207">
        <v>2</v>
      </c>
      <c r="AU394" s="207">
        <v>2</v>
      </c>
      <c r="AV394" s="207">
        <v>1</v>
      </c>
      <c r="AW394" s="207">
        <v>1</v>
      </c>
      <c r="AX394" s="207">
        <v>2</v>
      </c>
      <c r="AY394" s="207">
        <v>1</v>
      </c>
      <c r="AZ394" s="207">
        <v>2</v>
      </c>
      <c r="BA394" s="207">
        <v>2</v>
      </c>
      <c r="BB394" s="207">
        <v>1</v>
      </c>
      <c r="BC394" s="209">
        <f t="shared" ref="BC394" si="456">COUNTIF(AE394:BB394,"2")</f>
        <v>16</v>
      </c>
      <c r="BD394" s="210">
        <f t="shared" ref="BD394" si="457">BC394/(BC394+BE394+BG394+BI394)</f>
        <v>0.66666666666666663</v>
      </c>
      <c r="BE394" s="209">
        <f t="shared" ref="BE394" si="458">COUNTIF(AE394:BB394,"1")</f>
        <v>8</v>
      </c>
      <c r="BF394" s="210">
        <f t="shared" ref="BF394" si="459">BE394/(BC394+BE394+BG394+BI394)</f>
        <v>0.33333333333333331</v>
      </c>
      <c r="BG394" s="209">
        <f t="shared" ref="BG394" si="460">COUNTIF(AE394:BB394,"0")</f>
        <v>0</v>
      </c>
      <c r="BH394" s="210">
        <f t="shared" ref="BH394" si="461">BG394/(BC394+BE394+BG394+BI394)</f>
        <v>0</v>
      </c>
      <c r="BI394" s="209">
        <f t="shared" ref="BI394" si="462">COUNTIF(AE394:BB394,"KĐG")</f>
        <v>0</v>
      </c>
      <c r="BJ394" s="210">
        <f t="shared" ref="BJ394" si="463">BI394/(BC394+BE394+BG394+BI394)</f>
        <v>0</v>
      </c>
      <c r="BK394" s="211">
        <f t="shared" ref="BK394" si="464">(((BC394*2)+(BE394*1)+(BG394*0)))/(BC394+BE394+BG394)</f>
        <v>1.6666666666666667</v>
      </c>
      <c r="BL394" s="212" t="str">
        <f t="shared" ref="BL394" si="465">IF(BJ394&gt;=50%,"KĐG",IF(BK394&gt;=1.6,"ĐMT",IF(BK394&gt;=1,"CCG","CĐ")))</f>
        <v>ĐMT</v>
      </c>
      <c r="BM394" s="33"/>
      <c r="BN394" s="33"/>
      <c r="BO394" s="33"/>
      <c r="BP394" s="33"/>
      <c r="BQ394" s="33"/>
      <c r="BR394" s="33"/>
      <c r="BS394" s="33"/>
      <c r="BT394" s="33"/>
      <c r="BU394" s="33"/>
      <c r="BV394" s="33"/>
      <c r="BW394" s="130"/>
      <c r="BX394" s="130"/>
      <c r="BY394" s="130"/>
      <c r="BZ394" s="130"/>
      <c r="CA394" s="130"/>
      <c r="CB394" s="130"/>
      <c r="CC394" s="130"/>
      <c r="CD394" s="130"/>
      <c r="CE394" s="130"/>
      <c r="CF394" s="130"/>
      <c r="CG394" s="130"/>
      <c r="CH394" s="130"/>
      <c r="CI394" s="130"/>
      <c r="CJ394" s="130"/>
      <c r="CK394" s="130"/>
      <c r="CL394" s="130"/>
      <c r="CM394" s="130"/>
      <c r="CN394" s="130"/>
      <c r="CO394" s="130"/>
      <c r="CP394" s="130"/>
      <c r="CQ394" s="130"/>
      <c r="CR394" s="130"/>
      <c r="CS394" s="130"/>
      <c r="CT394" s="313"/>
      <c r="CU394" s="313"/>
      <c r="CV394" s="313"/>
      <c r="CW394" s="313"/>
      <c r="CX394" s="313"/>
      <c r="CY394" s="313"/>
      <c r="CZ394" s="313"/>
      <c r="DA394" s="313"/>
      <c r="DB394" s="424"/>
      <c r="DC394" s="424"/>
      <c r="DD394" s="424"/>
      <c r="DE394" s="313"/>
      <c r="DF394" s="313"/>
      <c r="DG394" s="313"/>
      <c r="DH394" s="313"/>
      <c r="DI394" s="313"/>
      <c r="DJ394" s="130"/>
      <c r="DK394" s="130"/>
      <c r="DL394" s="130"/>
      <c r="DM394" s="168"/>
    </row>
    <row r="395" spans="1:126" s="10" customFormat="1" ht="202.5" hidden="1" customHeight="1">
      <c r="A395" s="461"/>
      <c r="B395" s="414">
        <v>128</v>
      </c>
      <c r="C395" s="169" t="s">
        <v>69</v>
      </c>
      <c r="D395" s="169" t="s">
        <v>2</v>
      </c>
      <c r="E395" s="29" t="s">
        <v>421</v>
      </c>
      <c r="F395" s="29" t="s">
        <v>2</v>
      </c>
      <c r="G395" s="169"/>
      <c r="H395" s="169" t="s">
        <v>421</v>
      </c>
      <c r="I395" s="188" t="s">
        <v>1181</v>
      </c>
      <c r="J395" s="176"/>
      <c r="K395" s="176" t="s">
        <v>128</v>
      </c>
      <c r="L395" s="176" t="s">
        <v>115</v>
      </c>
      <c r="M395" s="5" t="s">
        <v>79</v>
      </c>
      <c r="N395" s="4" t="s">
        <v>83</v>
      </c>
      <c r="O395" s="461"/>
      <c r="P395" s="465"/>
      <c r="Q395" s="176" t="s">
        <v>28</v>
      </c>
      <c r="R395" s="6"/>
      <c r="S395" s="6"/>
      <c r="T395" s="6"/>
      <c r="U395" s="6"/>
      <c r="V395" s="6"/>
      <c r="W395" s="6"/>
      <c r="X395" s="6"/>
      <c r="Y395" s="60"/>
      <c r="Z395" s="60"/>
      <c r="AA395" s="6"/>
      <c r="AB395" s="181" t="s">
        <v>666</v>
      </c>
      <c r="AC395" s="181" t="s">
        <v>666</v>
      </c>
      <c r="AD395" s="181" t="s">
        <v>666</v>
      </c>
      <c r="AE395" s="207"/>
      <c r="AF395" s="207"/>
      <c r="AG395" s="207"/>
      <c r="AH395" s="207"/>
      <c r="AI395" s="207"/>
      <c r="AJ395" s="207"/>
      <c r="AK395" s="207"/>
      <c r="AL395" s="207"/>
      <c r="AM395" s="207"/>
      <c r="AN395" s="207"/>
      <c r="AO395" s="207"/>
      <c r="AP395" s="207"/>
      <c r="AQ395" s="207"/>
      <c r="AR395" s="207"/>
      <c r="AS395" s="207"/>
      <c r="AT395" s="207"/>
      <c r="AU395" s="207"/>
      <c r="AV395" s="207"/>
      <c r="AW395" s="207"/>
      <c r="AX395" s="207"/>
      <c r="AY395" s="207"/>
      <c r="AZ395" s="207"/>
      <c r="BA395" s="207"/>
      <c r="BB395" s="207"/>
      <c r="BC395" s="209"/>
      <c r="BD395" s="210"/>
      <c r="BE395" s="209"/>
      <c r="BF395" s="210"/>
      <c r="BG395" s="209"/>
      <c r="BH395" s="210"/>
      <c r="BI395" s="209"/>
      <c r="BJ395" s="210"/>
      <c r="BK395" s="211"/>
      <c r="BL395" s="212"/>
      <c r="BM395" s="33"/>
      <c r="BN395" s="33"/>
      <c r="BO395" s="33"/>
      <c r="BP395" s="33"/>
      <c r="BQ395" s="33"/>
      <c r="BR395" s="33"/>
      <c r="BS395" s="33"/>
      <c r="BT395" s="33"/>
      <c r="BU395" s="33"/>
      <c r="BV395" s="33"/>
      <c r="BW395" s="6"/>
      <c r="BX395" s="6"/>
      <c r="BY395" s="6"/>
      <c r="BZ395" s="6"/>
      <c r="CA395" s="6"/>
      <c r="CB395" s="6"/>
      <c r="CC395" s="6"/>
      <c r="CD395" s="6"/>
      <c r="CE395" s="6"/>
      <c r="CF395" s="6"/>
      <c r="CG395" s="6"/>
      <c r="CH395" s="6"/>
      <c r="CI395" s="6"/>
      <c r="CJ395" s="6"/>
      <c r="CK395" s="6"/>
      <c r="CL395" s="6"/>
      <c r="CM395" s="6"/>
      <c r="CN395" s="6"/>
      <c r="CO395" s="6"/>
      <c r="CP395" s="6"/>
      <c r="CQ395" s="6"/>
      <c r="CR395" s="6"/>
      <c r="CS395" s="6"/>
      <c r="CT395" s="313"/>
      <c r="CU395" s="313"/>
      <c r="CV395" s="313"/>
      <c r="CW395" s="313"/>
      <c r="CX395" s="313"/>
      <c r="CY395" s="313"/>
      <c r="CZ395" s="313"/>
      <c r="DA395" s="313"/>
      <c r="DB395" s="424"/>
      <c r="DC395" s="424"/>
      <c r="DD395" s="424"/>
      <c r="DE395" s="313"/>
      <c r="DF395" s="313"/>
      <c r="DG395" s="313"/>
      <c r="DH395" s="313"/>
      <c r="DI395" s="313"/>
      <c r="DJ395" s="6"/>
      <c r="DK395" s="6"/>
      <c r="DL395" s="6">
        <f>COUNTIF(Q395:AA395,"x")</f>
        <v>1</v>
      </c>
      <c r="DM395" s="168"/>
    </row>
    <row r="396" spans="1:126" s="228" customFormat="1" ht="54.75" hidden="1" customHeight="1">
      <c r="A396" s="461"/>
      <c r="B396" s="414">
        <v>128</v>
      </c>
      <c r="C396" s="169" t="s">
        <v>69</v>
      </c>
      <c r="D396" s="169" t="s">
        <v>2</v>
      </c>
      <c r="E396" s="112"/>
      <c r="F396" s="416"/>
      <c r="G396" s="169"/>
      <c r="H396" s="169" t="s">
        <v>422</v>
      </c>
      <c r="I396" s="188" t="s">
        <v>1261</v>
      </c>
      <c r="J396" s="256"/>
      <c r="K396" s="266" t="s">
        <v>128</v>
      </c>
      <c r="L396" s="266" t="s">
        <v>115</v>
      </c>
      <c r="M396" s="226"/>
      <c r="N396" s="223"/>
      <c r="O396" s="461"/>
      <c r="P396" s="465"/>
      <c r="Q396" s="224"/>
      <c r="R396" s="256" t="s">
        <v>28</v>
      </c>
      <c r="S396" s="225"/>
      <c r="T396" s="225"/>
      <c r="U396" s="225"/>
      <c r="V396" s="225"/>
      <c r="W396" s="225"/>
      <c r="X396" s="225"/>
      <c r="Y396" s="225"/>
      <c r="Z396" s="225"/>
      <c r="AA396" s="225"/>
      <c r="AB396" s="181"/>
      <c r="AC396" s="181"/>
      <c r="AD396" s="181"/>
      <c r="AE396" s="207"/>
      <c r="AF396" s="207"/>
      <c r="AG396" s="207"/>
      <c r="AH396" s="207"/>
      <c r="AI396" s="207"/>
      <c r="AJ396" s="207"/>
      <c r="AK396" s="207"/>
      <c r="AL396" s="207"/>
      <c r="AM396" s="207"/>
      <c r="AN396" s="207"/>
      <c r="AO396" s="207"/>
      <c r="AP396" s="207"/>
      <c r="AQ396" s="207"/>
      <c r="AR396" s="207"/>
      <c r="AS396" s="207"/>
      <c r="AT396" s="207"/>
      <c r="AU396" s="207"/>
      <c r="AV396" s="207"/>
      <c r="AW396" s="207"/>
      <c r="AX396" s="207"/>
      <c r="AY396" s="207"/>
      <c r="AZ396" s="207"/>
      <c r="BA396" s="207"/>
      <c r="BB396" s="207"/>
      <c r="BC396" s="221"/>
      <c r="BD396" s="222"/>
      <c r="BE396" s="221"/>
      <c r="BF396" s="222"/>
      <c r="BG396" s="221"/>
      <c r="BH396" s="222"/>
      <c r="BI396" s="221"/>
      <c r="BJ396" s="222"/>
      <c r="BK396" s="227"/>
      <c r="BL396" s="212"/>
      <c r="BM396" s="181"/>
      <c r="BN396" s="181" t="s">
        <v>659</v>
      </c>
      <c r="BO396" s="181"/>
      <c r="BP396" s="181"/>
      <c r="BQ396" s="320">
        <v>2</v>
      </c>
      <c r="BR396" s="320">
        <v>2</v>
      </c>
      <c r="BS396" s="320">
        <v>1</v>
      </c>
      <c r="BT396" s="320">
        <v>1</v>
      </c>
      <c r="BU396" s="320">
        <v>2</v>
      </c>
      <c r="BV396" s="320">
        <v>2</v>
      </c>
      <c r="BW396" s="320">
        <v>2</v>
      </c>
      <c r="BX396" s="320">
        <v>1</v>
      </c>
      <c r="BY396" s="320">
        <v>2</v>
      </c>
      <c r="BZ396" s="320">
        <v>2</v>
      </c>
      <c r="CA396" s="320">
        <v>2</v>
      </c>
      <c r="CB396" s="320">
        <v>2</v>
      </c>
      <c r="CC396" s="320">
        <v>2</v>
      </c>
      <c r="CD396" s="320">
        <v>2</v>
      </c>
      <c r="CE396" s="320">
        <v>1</v>
      </c>
      <c r="CF396" s="320">
        <v>2</v>
      </c>
      <c r="CG396" s="320">
        <v>2</v>
      </c>
      <c r="CH396" s="320">
        <v>1</v>
      </c>
      <c r="CI396" s="320">
        <v>2</v>
      </c>
      <c r="CJ396" s="320">
        <v>2</v>
      </c>
      <c r="CK396" s="320">
        <v>1</v>
      </c>
      <c r="CL396" s="348">
        <f>COUNTIF(BQ396:CK396,"2")</f>
        <v>15</v>
      </c>
      <c r="CM396" s="349">
        <f t="shared" ref="CM396" si="466">CL396/(CL396+CN396+CP396+CR396)</f>
        <v>0.7142857142857143</v>
      </c>
      <c r="CN396" s="348">
        <f>COUNTIF(BQ396:CK396,"1")</f>
        <v>6</v>
      </c>
      <c r="CO396" s="349">
        <f t="shared" ref="CO396" si="467">CN396/(CL396+CN396+CP396+CR396)</f>
        <v>0.2857142857142857</v>
      </c>
      <c r="CP396" s="348">
        <f>COUNTIF(BQ396:CK396,"0")</f>
        <v>0</v>
      </c>
      <c r="CQ396" s="349">
        <f t="shared" ref="CQ396" si="468">CP396/(CL396+CN396+CP396+CR396)</f>
        <v>0</v>
      </c>
      <c r="CR396" s="348">
        <f>COUNTIF(BQ396:CK396,"KĐG")</f>
        <v>0</v>
      </c>
      <c r="CS396" s="349">
        <f t="shared" ref="CS396" si="469">CR396/(CL396+CN396+CP396+CR396)</f>
        <v>0</v>
      </c>
      <c r="CT396" s="350">
        <f t="shared" ref="CT396" si="470">(((CL396*2)+(CN396*1)+(CP396*0)))/(CL396+CN396+CP396)</f>
        <v>1.7142857142857142</v>
      </c>
      <c r="CU396" s="351" t="str">
        <f t="shared" ref="CU396" si="471">IF(CS396&gt;=50%,"KĐG",IF(CT396&gt;=1.6,"ĐMT",IF(CT396&gt;=1,"CCG","CĐ")))</f>
        <v>ĐMT</v>
      </c>
      <c r="CV396" s="313"/>
      <c r="CW396" s="313"/>
      <c r="CX396" s="313"/>
      <c r="CY396" s="313"/>
      <c r="CZ396" s="313"/>
      <c r="DA396" s="313"/>
      <c r="DB396" s="424"/>
      <c r="DC396" s="424"/>
      <c r="DD396" s="424"/>
      <c r="DE396" s="313"/>
      <c r="DF396" s="313"/>
      <c r="DG396" s="313"/>
      <c r="DH396" s="313"/>
      <c r="DI396" s="313"/>
      <c r="DJ396" s="225"/>
      <c r="DK396" s="225"/>
      <c r="DL396" s="225"/>
      <c r="DM396" s="261"/>
      <c r="DN396" s="308"/>
      <c r="DO396" s="308"/>
      <c r="DP396" s="308"/>
      <c r="DQ396" s="308"/>
      <c r="DR396" s="308"/>
      <c r="DS396" s="308"/>
      <c r="DT396" s="308"/>
      <c r="DU396" s="308"/>
      <c r="DV396" s="308"/>
    </row>
    <row r="397" spans="1:126" s="267" customFormat="1" ht="153" hidden="1" customHeight="1">
      <c r="A397" s="461"/>
      <c r="B397" s="414">
        <v>129</v>
      </c>
      <c r="C397" s="169" t="s">
        <v>69</v>
      </c>
      <c r="D397" s="169" t="s">
        <v>2</v>
      </c>
      <c r="E397" s="112"/>
      <c r="F397" s="416"/>
      <c r="G397" s="169"/>
      <c r="H397" s="169" t="s">
        <v>422</v>
      </c>
      <c r="I397" s="188" t="s">
        <v>1259</v>
      </c>
      <c r="J397" s="266"/>
      <c r="K397" s="266" t="s">
        <v>128</v>
      </c>
      <c r="L397" s="266" t="s">
        <v>115</v>
      </c>
      <c r="M397" s="5" t="s">
        <v>79</v>
      </c>
      <c r="N397" s="4" t="s">
        <v>83</v>
      </c>
      <c r="O397" s="461"/>
      <c r="P397" s="465"/>
      <c r="Q397" s="6"/>
      <c r="R397" s="266" t="s">
        <v>28</v>
      </c>
      <c r="S397" s="6"/>
      <c r="T397" s="6"/>
      <c r="U397" s="6"/>
      <c r="V397" s="6"/>
      <c r="W397" s="6"/>
      <c r="X397" s="6"/>
      <c r="Y397" s="60"/>
      <c r="Z397" s="60"/>
      <c r="AA397" s="6"/>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L397" s="33"/>
      <c r="BM397" s="181" t="s">
        <v>666</v>
      </c>
      <c r="BN397" s="181" t="s">
        <v>666</v>
      </c>
      <c r="BO397" s="181" t="s">
        <v>666</v>
      </c>
      <c r="BP397" s="181" t="s">
        <v>666</v>
      </c>
      <c r="BQ397" s="33"/>
      <c r="BR397" s="33"/>
      <c r="BS397" s="33"/>
      <c r="BT397" s="33"/>
      <c r="BU397" s="33"/>
      <c r="BV397" s="33"/>
      <c r="BW397" s="321"/>
      <c r="BX397" s="321"/>
      <c r="BY397" s="321"/>
      <c r="BZ397" s="321"/>
      <c r="CA397" s="321"/>
      <c r="CB397" s="321"/>
      <c r="CC397" s="321"/>
      <c r="CD397" s="321"/>
      <c r="CE397" s="321"/>
      <c r="CF397" s="321"/>
      <c r="CG397" s="321"/>
      <c r="CH397" s="321"/>
      <c r="CI397" s="321"/>
      <c r="CJ397" s="321"/>
      <c r="CK397" s="321"/>
      <c r="CL397" s="321"/>
      <c r="CM397" s="321"/>
      <c r="CN397" s="321"/>
      <c r="CO397" s="321"/>
      <c r="CP397" s="321"/>
      <c r="CQ397" s="321"/>
      <c r="CR397" s="321"/>
      <c r="CS397" s="321"/>
      <c r="CT397" s="321"/>
      <c r="CU397" s="321"/>
      <c r="CV397" s="313"/>
      <c r="CW397" s="313"/>
      <c r="CX397" s="313"/>
      <c r="CY397" s="313"/>
      <c r="CZ397" s="313"/>
      <c r="DA397" s="313"/>
      <c r="DB397" s="424"/>
      <c r="DC397" s="424"/>
      <c r="DD397" s="424"/>
      <c r="DE397" s="313"/>
      <c r="DF397" s="313"/>
      <c r="DG397" s="313"/>
      <c r="DH397" s="313"/>
      <c r="DI397" s="313"/>
      <c r="DJ397" s="6"/>
      <c r="DK397" s="6"/>
      <c r="DL397" s="6">
        <f t="shared" ref="DL397:DL407" si="472">COUNTIF(Q397:AA397,"x")</f>
        <v>1</v>
      </c>
      <c r="DM397" s="265"/>
      <c r="DN397" s="309"/>
      <c r="DO397" s="309"/>
      <c r="DP397" s="309"/>
      <c r="DQ397" s="309"/>
      <c r="DR397" s="309"/>
      <c r="DS397" s="309"/>
      <c r="DT397" s="309"/>
      <c r="DU397" s="309"/>
      <c r="DV397" s="309"/>
    </row>
    <row r="398" spans="1:126" s="360" customFormat="1" ht="32.25" customHeight="1">
      <c r="A398" s="461"/>
      <c r="B398" s="414">
        <v>128</v>
      </c>
      <c r="C398" s="169" t="s">
        <v>69</v>
      </c>
      <c r="D398" s="169" t="s">
        <v>2</v>
      </c>
      <c r="E398" s="29"/>
      <c r="F398" s="416"/>
      <c r="G398" s="169"/>
      <c r="H398" s="169" t="s">
        <v>424</v>
      </c>
      <c r="I398" s="188" t="s">
        <v>1309</v>
      </c>
      <c r="J398" s="364"/>
      <c r="K398" s="364" t="s">
        <v>128</v>
      </c>
      <c r="L398" s="364" t="s">
        <v>115</v>
      </c>
      <c r="M398" s="369"/>
      <c r="N398" s="361"/>
      <c r="O398" s="461"/>
      <c r="P398" s="465"/>
      <c r="Q398" s="365"/>
      <c r="R398" s="364"/>
      <c r="S398" s="364" t="s">
        <v>28</v>
      </c>
      <c r="T398" s="365"/>
      <c r="U398" s="365"/>
      <c r="V398" s="365"/>
      <c r="W398" s="365"/>
      <c r="X398" s="365"/>
      <c r="Y398" s="365"/>
      <c r="Z398" s="365"/>
      <c r="AA398" s="365"/>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33"/>
      <c r="BF398" s="33"/>
      <c r="BG398" s="33"/>
      <c r="BH398" s="33"/>
      <c r="BI398" s="33"/>
      <c r="BJ398" s="33"/>
      <c r="BK398" s="33"/>
      <c r="BL398" s="33"/>
      <c r="BM398" s="181"/>
      <c r="BN398" s="181"/>
      <c r="BO398" s="181"/>
      <c r="BP398" s="181"/>
      <c r="BQ398" s="33"/>
      <c r="BR398" s="33"/>
      <c r="BS398" s="33"/>
      <c r="BT398" s="33"/>
      <c r="BU398" s="33"/>
      <c r="BV398" s="33"/>
      <c r="BW398" s="365"/>
      <c r="BX398" s="365"/>
      <c r="BY398" s="365"/>
      <c r="BZ398" s="365"/>
      <c r="CA398" s="365"/>
      <c r="CB398" s="365"/>
      <c r="CC398" s="365"/>
      <c r="CD398" s="365"/>
      <c r="CE398" s="365"/>
      <c r="CF398" s="365"/>
      <c r="CG398" s="365"/>
      <c r="CH398" s="365"/>
      <c r="CI398" s="365"/>
      <c r="CJ398" s="365"/>
      <c r="CK398" s="365"/>
      <c r="CL398" s="365"/>
      <c r="CM398" s="365"/>
      <c r="CN398" s="365"/>
      <c r="CO398" s="365"/>
      <c r="CP398" s="365"/>
      <c r="CQ398" s="365"/>
      <c r="CR398" s="365"/>
      <c r="CS398" s="365"/>
      <c r="CT398" s="365"/>
      <c r="CU398" s="365"/>
      <c r="CV398" s="388" t="s">
        <v>659</v>
      </c>
      <c r="CW398" s="388"/>
      <c r="CX398" s="388"/>
      <c r="CY398" s="365"/>
      <c r="CZ398" s="365"/>
      <c r="DA398" s="365"/>
      <c r="DB398" s="424"/>
      <c r="DC398" s="424"/>
      <c r="DD398" s="424"/>
      <c r="DE398" s="365"/>
      <c r="DF398" s="365"/>
      <c r="DG398" s="365"/>
      <c r="DH398" s="365"/>
      <c r="DI398" s="365"/>
      <c r="DJ398" s="365"/>
      <c r="DK398" s="365"/>
      <c r="DL398" s="365"/>
      <c r="DM398" s="363"/>
    </row>
    <row r="399" spans="1:126" s="360" customFormat="1" ht="142.5" customHeight="1">
      <c r="A399" s="461"/>
      <c r="B399" s="414">
        <v>128</v>
      </c>
      <c r="C399" s="169" t="s">
        <v>69</v>
      </c>
      <c r="D399" s="169" t="s">
        <v>2</v>
      </c>
      <c r="E399" s="29"/>
      <c r="F399" s="416"/>
      <c r="G399" s="169"/>
      <c r="H399" s="169" t="s">
        <v>424</v>
      </c>
      <c r="I399" s="188" t="s">
        <v>1308</v>
      </c>
      <c r="J399" s="364"/>
      <c r="K399" s="364" t="s">
        <v>128</v>
      </c>
      <c r="L399" s="364" t="s">
        <v>115</v>
      </c>
      <c r="M399" s="5" t="s">
        <v>79</v>
      </c>
      <c r="N399" s="4" t="s">
        <v>83</v>
      </c>
      <c r="O399" s="461"/>
      <c r="P399" s="465"/>
      <c r="Q399" s="6"/>
      <c r="R399" s="6"/>
      <c r="S399" s="364" t="s">
        <v>28</v>
      </c>
      <c r="T399" s="6"/>
      <c r="U399" s="6"/>
      <c r="V399" s="6"/>
      <c r="W399" s="6"/>
      <c r="X399" s="6"/>
      <c r="Y399" s="60"/>
      <c r="Z399" s="60"/>
      <c r="AA399" s="6"/>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c r="BW399" s="6"/>
      <c r="BX399" s="6"/>
      <c r="BY399" s="6"/>
      <c r="BZ399" s="6"/>
      <c r="CA399" s="6"/>
      <c r="CB399" s="6"/>
      <c r="CC399" s="6"/>
      <c r="CD399" s="6"/>
      <c r="CE399" s="6"/>
      <c r="CF399" s="6"/>
      <c r="CG399" s="6"/>
      <c r="CH399" s="6"/>
      <c r="CI399" s="6"/>
      <c r="CJ399" s="6"/>
      <c r="CK399" s="6"/>
      <c r="CL399" s="6"/>
      <c r="CM399" s="6"/>
      <c r="CN399" s="6"/>
      <c r="CO399" s="6"/>
      <c r="CP399" s="6"/>
      <c r="CQ399" s="6"/>
      <c r="CR399" s="6"/>
      <c r="CS399" s="6"/>
      <c r="CT399" s="313"/>
      <c r="CU399" s="313"/>
      <c r="CV399" s="388" t="s">
        <v>666</v>
      </c>
      <c r="CW399" s="388" t="s">
        <v>666</v>
      </c>
      <c r="CX399" s="388" t="s">
        <v>666</v>
      </c>
      <c r="CY399" s="313"/>
      <c r="CZ399" s="313"/>
      <c r="DA399" s="313"/>
      <c r="DB399" s="424"/>
      <c r="DC399" s="424"/>
      <c r="DD399" s="424"/>
      <c r="DE399" s="313"/>
      <c r="DF399" s="313"/>
      <c r="DG399" s="313"/>
      <c r="DH399" s="313"/>
      <c r="DI399" s="313"/>
      <c r="DJ399" s="6"/>
      <c r="DK399" s="6"/>
      <c r="DL399" s="6">
        <f t="shared" si="472"/>
        <v>1</v>
      </c>
      <c r="DM399" s="363"/>
    </row>
    <row r="400" spans="1:126" s="1" customFormat="1" ht="107.25" hidden="1" customHeight="1">
      <c r="A400" s="461"/>
      <c r="B400" s="414">
        <v>128</v>
      </c>
      <c r="C400" s="29" t="s">
        <v>69</v>
      </c>
      <c r="D400" s="29" t="s">
        <v>2</v>
      </c>
      <c r="E400" s="29" t="s">
        <v>426</v>
      </c>
      <c r="F400" s="5" t="s">
        <v>2</v>
      </c>
      <c r="G400" s="5"/>
      <c r="H400" s="30" t="s">
        <v>426</v>
      </c>
      <c r="I400" s="11" t="s">
        <v>792</v>
      </c>
      <c r="J400" s="6"/>
      <c r="K400" s="6" t="s">
        <v>128</v>
      </c>
      <c r="L400" s="6" t="s">
        <v>115</v>
      </c>
      <c r="M400" s="5" t="s">
        <v>79</v>
      </c>
      <c r="N400" s="4" t="s">
        <v>83</v>
      </c>
      <c r="O400" s="461"/>
      <c r="P400" s="465"/>
      <c r="Q400" s="6"/>
      <c r="R400" s="6"/>
      <c r="S400" s="6"/>
      <c r="T400" s="6" t="s">
        <v>28</v>
      </c>
      <c r="U400" s="6"/>
      <c r="V400" s="6"/>
      <c r="W400" s="6"/>
      <c r="X400" s="6"/>
      <c r="Y400" s="60"/>
      <c r="Z400" s="60"/>
      <c r="AA400" s="6"/>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c r="BW400" s="6"/>
      <c r="BX400" s="6"/>
      <c r="BY400" s="6"/>
      <c r="BZ400" s="6"/>
      <c r="CA400" s="6"/>
      <c r="CB400" s="6"/>
      <c r="CC400" s="6"/>
      <c r="CD400" s="6"/>
      <c r="CE400" s="6"/>
      <c r="CF400" s="6"/>
      <c r="CG400" s="6"/>
      <c r="CH400" s="6"/>
      <c r="CI400" s="6"/>
      <c r="CJ400" s="6"/>
      <c r="CK400" s="6"/>
      <c r="CL400" s="6"/>
      <c r="CM400" s="6"/>
      <c r="CN400" s="6"/>
      <c r="CO400" s="6"/>
      <c r="CP400" s="6"/>
      <c r="CQ400" s="6"/>
      <c r="CR400" s="6"/>
      <c r="CS400" s="6"/>
      <c r="CT400" s="313"/>
      <c r="CU400" s="313"/>
      <c r="CV400" s="313"/>
      <c r="CW400" s="313"/>
      <c r="CX400" s="313"/>
      <c r="CY400" s="313"/>
      <c r="CZ400" s="313"/>
      <c r="DA400" s="313"/>
      <c r="DB400" s="424"/>
      <c r="DC400" s="424"/>
      <c r="DD400" s="424"/>
      <c r="DE400" s="313"/>
      <c r="DF400" s="313"/>
      <c r="DG400" s="313"/>
      <c r="DH400" s="313"/>
      <c r="DI400" s="313"/>
      <c r="DJ400" s="6"/>
      <c r="DK400" s="6"/>
      <c r="DL400" s="6">
        <f t="shared" si="472"/>
        <v>1</v>
      </c>
      <c r="DM400" s="4"/>
    </row>
    <row r="401" spans="1:117" s="1" customFormat="1" ht="98.25" hidden="1" customHeight="1">
      <c r="A401" s="461"/>
      <c r="B401" s="414">
        <v>128</v>
      </c>
      <c r="C401" s="29" t="s">
        <v>69</v>
      </c>
      <c r="D401" s="29" t="s">
        <v>2</v>
      </c>
      <c r="E401" s="29" t="s">
        <v>425</v>
      </c>
      <c r="F401" s="5" t="s">
        <v>2</v>
      </c>
      <c r="G401" s="5"/>
      <c r="H401" s="30" t="s">
        <v>425</v>
      </c>
      <c r="I401" s="11" t="s">
        <v>793</v>
      </c>
      <c r="J401" s="6"/>
      <c r="K401" s="6" t="s">
        <v>128</v>
      </c>
      <c r="L401" s="6" t="s">
        <v>115</v>
      </c>
      <c r="M401" s="5" t="s">
        <v>79</v>
      </c>
      <c r="N401" s="4" t="s">
        <v>83</v>
      </c>
      <c r="O401" s="461"/>
      <c r="P401" s="465"/>
      <c r="Q401" s="6"/>
      <c r="R401" s="6"/>
      <c r="S401" s="6"/>
      <c r="T401" s="6"/>
      <c r="U401" s="6" t="s">
        <v>28</v>
      </c>
      <c r="V401" s="6"/>
      <c r="W401" s="6"/>
      <c r="X401" s="6"/>
      <c r="Y401" s="60"/>
      <c r="Z401" s="60"/>
      <c r="AA401" s="6"/>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c r="BW401" s="6"/>
      <c r="BX401" s="6"/>
      <c r="BY401" s="6"/>
      <c r="BZ401" s="6"/>
      <c r="CA401" s="6"/>
      <c r="CB401" s="6"/>
      <c r="CC401" s="6"/>
      <c r="CD401" s="6"/>
      <c r="CE401" s="6"/>
      <c r="CF401" s="6"/>
      <c r="CG401" s="6"/>
      <c r="CH401" s="6"/>
      <c r="CI401" s="6"/>
      <c r="CJ401" s="6"/>
      <c r="CK401" s="6"/>
      <c r="CL401" s="6"/>
      <c r="CM401" s="6"/>
      <c r="CN401" s="6"/>
      <c r="CO401" s="6"/>
      <c r="CP401" s="6"/>
      <c r="CQ401" s="6"/>
      <c r="CR401" s="6"/>
      <c r="CS401" s="6"/>
      <c r="CT401" s="313"/>
      <c r="CU401" s="313"/>
      <c r="CV401" s="313"/>
      <c r="CW401" s="313"/>
      <c r="CX401" s="313"/>
      <c r="CY401" s="313"/>
      <c r="CZ401" s="313"/>
      <c r="DA401" s="313"/>
      <c r="DB401" s="424"/>
      <c r="DC401" s="424"/>
      <c r="DD401" s="424"/>
      <c r="DE401" s="313"/>
      <c r="DF401" s="313"/>
      <c r="DG401" s="313"/>
      <c r="DH401" s="313"/>
      <c r="DI401" s="313"/>
      <c r="DJ401" s="6"/>
      <c r="DK401" s="6"/>
      <c r="DL401" s="6">
        <f t="shared" si="472"/>
        <v>1</v>
      </c>
      <c r="DM401" s="4"/>
    </row>
    <row r="402" spans="1:117" s="1" customFormat="1" ht="159" hidden="1" customHeight="1">
      <c r="A402" s="461"/>
      <c r="B402" s="414">
        <v>128</v>
      </c>
      <c r="C402" s="29" t="s">
        <v>69</v>
      </c>
      <c r="D402" s="29" t="s">
        <v>2</v>
      </c>
      <c r="E402" s="29" t="s">
        <v>427</v>
      </c>
      <c r="F402" s="29" t="s">
        <v>2</v>
      </c>
      <c r="G402" s="5"/>
      <c r="H402" s="30" t="s">
        <v>427</v>
      </c>
      <c r="I402" s="11" t="s">
        <v>794</v>
      </c>
      <c r="J402" s="6"/>
      <c r="K402" s="6" t="s">
        <v>128</v>
      </c>
      <c r="L402" s="6" t="s">
        <v>115</v>
      </c>
      <c r="M402" s="5" t="s">
        <v>79</v>
      </c>
      <c r="N402" s="4" t="s">
        <v>83</v>
      </c>
      <c r="O402" s="461"/>
      <c r="P402" s="465"/>
      <c r="Q402" s="6"/>
      <c r="R402" s="6"/>
      <c r="S402" s="6"/>
      <c r="T402" s="6"/>
      <c r="U402" s="6"/>
      <c r="V402" s="6" t="s">
        <v>28</v>
      </c>
      <c r="W402" s="6"/>
      <c r="X402" s="6"/>
      <c r="Y402" s="60"/>
      <c r="Z402" s="60"/>
      <c r="AA402" s="6"/>
      <c r="AB402" s="33"/>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33"/>
      <c r="BF402" s="33"/>
      <c r="BG402" s="33"/>
      <c r="BH402" s="33"/>
      <c r="BI402" s="33"/>
      <c r="BJ402" s="33"/>
      <c r="BK402" s="33"/>
      <c r="BL402" s="33"/>
      <c r="BM402" s="33"/>
      <c r="BN402" s="33"/>
      <c r="BO402" s="33"/>
      <c r="BP402" s="33"/>
      <c r="BQ402" s="33"/>
      <c r="BR402" s="33"/>
      <c r="BS402" s="33"/>
      <c r="BT402" s="33"/>
      <c r="BU402" s="33"/>
      <c r="BV402" s="33"/>
      <c r="BW402" s="6"/>
      <c r="BX402" s="6"/>
      <c r="BY402" s="6"/>
      <c r="BZ402" s="6"/>
      <c r="CA402" s="6"/>
      <c r="CB402" s="6"/>
      <c r="CC402" s="6"/>
      <c r="CD402" s="6"/>
      <c r="CE402" s="6"/>
      <c r="CF402" s="6"/>
      <c r="CG402" s="6"/>
      <c r="CH402" s="6"/>
      <c r="CI402" s="6"/>
      <c r="CJ402" s="6"/>
      <c r="CK402" s="6"/>
      <c r="CL402" s="6"/>
      <c r="CM402" s="6"/>
      <c r="CN402" s="6"/>
      <c r="CO402" s="6"/>
      <c r="CP402" s="6"/>
      <c r="CQ402" s="6"/>
      <c r="CR402" s="6"/>
      <c r="CS402" s="6"/>
      <c r="CT402" s="313"/>
      <c r="CU402" s="313"/>
      <c r="CV402" s="313"/>
      <c r="CW402" s="313"/>
      <c r="CX402" s="313"/>
      <c r="CY402" s="313"/>
      <c r="CZ402" s="313"/>
      <c r="DA402" s="313"/>
      <c r="DB402" s="424"/>
      <c r="DC402" s="424"/>
      <c r="DD402" s="424"/>
      <c r="DE402" s="313"/>
      <c r="DF402" s="313"/>
      <c r="DG402" s="313"/>
      <c r="DH402" s="313"/>
      <c r="DI402" s="313"/>
      <c r="DJ402" s="6"/>
      <c r="DK402" s="6"/>
      <c r="DL402" s="6">
        <f t="shared" si="472"/>
        <v>1</v>
      </c>
      <c r="DM402" s="4"/>
    </row>
    <row r="403" spans="1:117" s="1" customFormat="1" ht="259.5" hidden="1" customHeight="1">
      <c r="A403" s="461"/>
      <c r="B403" s="414">
        <v>128</v>
      </c>
      <c r="C403" s="29" t="s">
        <v>69</v>
      </c>
      <c r="D403" s="29" t="s">
        <v>2</v>
      </c>
      <c r="E403" s="29" t="s">
        <v>423</v>
      </c>
      <c r="F403" s="29" t="s">
        <v>2</v>
      </c>
      <c r="G403" s="5"/>
      <c r="H403" s="30" t="s">
        <v>423</v>
      </c>
      <c r="I403" s="11" t="s">
        <v>791</v>
      </c>
      <c r="J403" s="6"/>
      <c r="K403" s="6" t="s">
        <v>128</v>
      </c>
      <c r="L403" s="6" t="s">
        <v>115</v>
      </c>
      <c r="M403" s="5" t="s">
        <v>79</v>
      </c>
      <c r="N403" s="4" t="s">
        <v>83</v>
      </c>
      <c r="O403" s="461"/>
      <c r="P403" s="465"/>
      <c r="Q403" s="6"/>
      <c r="R403" s="6"/>
      <c r="S403" s="6"/>
      <c r="T403" s="6"/>
      <c r="U403" s="6"/>
      <c r="V403" s="6"/>
      <c r="W403" s="6" t="s">
        <v>28</v>
      </c>
      <c r="X403" s="6"/>
      <c r="Y403" s="60"/>
      <c r="Z403" s="60"/>
      <c r="AA403" s="6"/>
      <c r="AB403" s="33"/>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c r="BW403" s="6"/>
      <c r="BX403" s="6"/>
      <c r="BY403" s="6"/>
      <c r="BZ403" s="6"/>
      <c r="CA403" s="6"/>
      <c r="CB403" s="6"/>
      <c r="CC403" s="6"/>
      <c r="CD403" s="6"/>
      <c r="CE403" s="6"/>
      <c r="CF403" s="6"/>
      <c r="CG403" s="6"/>
      <c r="CH403" s="6"/>
      <c r="CI403" s="6"/>
      <c r="CJ403" s="6"/>
      <c r="CK403" s="6"/>
      <c r="CL403" s="6"/>
      <c r="CM403" s="6"/>
      <c r="CN403" s="6"/>
      <c r="CO403" s="6"/>
      <c r="CP403" s="6"/>
      <c r="CQ403" s="6"/>
      <c r="CR403" s="6"/>
      <c r="CS403" s="6"/>
      <c r="CT403" s="313"/>
      <c r="CU403" s="313"/>
      <c r="CV403" s="313"/>
      <c r="CW403" s="313"/>
      <c r="CX403" s="313"/>
      <c r="CY403" s="313"/>
      <c r="CZ403" s="313"/>
      <c r="DA403" s="313"/>
      <c r="DB403" s="424"/>
      <c r="DC403" s="424"/>
      <c r="DD403" s="424"/>
      <c r="DE403" s="313"/>
      <c r="DF403" s="313"/>
      <c r="DG403" s="313"/>
      <c r="DH403" s="313"/>
      <c r="DI403" s="313"/>
      <c r="DJ403" s="6"/>
      <c r="DK403" s="6"/>
      <c r="DL403" s="6">
        <f t="shared" si="472"/>
        <v>1</v>
      </c>
      <c r="DM403" s="4"/>
    </row>
    <row r="404" spans="1:117" s="1" customFormat="1" ht="102" hidden="1" customHeight="1">
      <c r="A404" s="461"/>
      <c r="B404" s="414">
        <v>128</v>
      </c>
      <c r="C404" s="29" t="s">
        <v>69</v>
      </c>
      <c r="D404" s="29" t="s">
        <v>2</v>
      </c>
      <c r="E404" s="29" t="s">
        <v>428</v>
      </c>
      <c r="F404" s="29" t="s">
        <v>2</v>
      </c>
      <c r="G404" s="5"/>
      <c r="H404" s="30" t="s">
        <v>428</v>
      </c>
      <c r="I404" s="11" t="s">
        <v>795</v>
      </c>
      <c r="J404" s="6"/>
      <c r="K404" s="6" t="s">
        <v>128</v>
      </c>
      <c r="L404" s="6" t="s">
        <v>115</v>
      </c>
      <c r="M404" s="5" t="s">
        <v>79</v>
      </c>
      <c r="N404" s="4" t="s">
        <v>83</v>
      </c>
      <c r="O404" s="461"/>
      <c r="P404" s="465"/>
      <c r="Q404" s="6"/>
      <c r="R404" s="6"/>
      <c r="S404" s="6"/>
      <c r="T404" s="6"/>
      <c r="U404" s="6"/>
      <c r="V404" s="6"/>
      <c r="W404" s="6"/>
      <c r="X404" s="6" t="s">
        <v>28</v>
      </c>
      <c r="Y404" s="60"/>
      <c r="Z404" s="60"/>
      <c r="AA404" s="6"/>
      <c r="AB404" s="33"/>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c r="BW404" s="6"/>
      <c r="BX404" s="6"/>
      <c r="BY404" s="6"/>
      <c r="BZ404" s="6"/>
      <c r="CA404" s="6"/>
      <c r="CB404" s="6"/>
      <c r="CC404" s="6"/>
      <c r="CD404" s="6"/>
      <c r="CE404" s="6"/>
      <c r="CF404" s="6"/>
      <c r="CG404" s="6"/>
      <c r="CH404" s="6"/>
      <c r="CI404" s="6"/>
      <c r="CJ404" s="6"/>
      <c r="CK404" s="6"/>
      <c r="CL404" s="6"/>
      <c r="CM404" s="6"/>
      <c r="CN404" s="6"/>
      <c r="CO404" s="6"/>
      <c r="CP404" s="6"/>
      <c r="CQ404" s="6"/>
      <c r="CR404" s="6"/>
      <c r="CS404" s="6"/>
      <c r="CT404" s="313"/>
      <c r="CU404" s="313"/>
      <c r="CV404" s="313"/>
      <c r="CW404" s="313"/>
      <c r="CX404" s="313"/>
      <c r="CY404" s="313"/>
      <c r="CZ404" s="313"/>
      <c r="DA404" s="313"/>
      <c r="DB404" s="424"/>
      <c r="DC404" s="424"/>
      <c r="DD404" s="424"/>
      <c r="DE404" s="313"/>
      <c r="DF404" s="313"/>
      <c r="DG404" s="313"/>
      <c r="DH404" s="313"/>
      <c r="DI404" s="313"/>
      <c r="DJ404" s="6"/>
      <c r="DK404" s="6"/>
      <c r="DL404" s="6">
        <f t="shared" si="472"/>
        <v>1</v>
      </c>
      <c r="DM404" s="4"/>
    </row>
    <row r="405" spans="1:117" s="90" customFormat="1" ht="179.25" hidden="1" customHeight="1">
      <c r="A405" s="461"/>
      <c r="B405" s="414">
        <v>128</v>
      </c>
      <c r="C405" s="29" t="s">
        <v>69</v>
      </c>
      <c r="D405" s="29" t="s">
        <v>2</v>
      </c>
      <c r="E405" s="29" t="s">
        <v>428</v>
      </c>
      <c r="F405" s="29" t="s">
        <v>2</v>
      </c>
      <c r="G405" s="88"/>
      <c r="H405" s="87" t="s">
        <v>428</v>
      </c>
      <c r="I405" s="11" t="s">
        <v>798</v>
      </c>
      <c r="J405" s="86"/>
      <c r="K405" s="125" t="s">
        <v>128</v>
      </c>
      <c r="L405" s="125" t="s">
        <v>115</v>
      </c>
      <c r="M405" s="126" t="s">
        <v>79</v>
      </c>
      <c r="N405" s="123" t="s">
        <v>83</v>
      </c>
      <c r="O405" s="461"/>
      <c r="P405" s="465"/>
      <c r="Q405" s="86"/>
      <c r="R405" s="86"/>
      <c r="S405" s="86"/>
      <c r="T405" s="86"/>
      <c r="U405" s="86"/>
      <c r="V405" s="86"/>
      <c r="W405" s="86"/>
      <c r="X405" s="86"/>
      <c r="Y405" s="86" t="s">
        <v>28</v>
      </c>
      <c r="Z405" s="86"/>
      <c r="AA405" s="86"/>
      <c r="AB405" s="33"/>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c r="BW405" s="86"/>
      <c r="BX405" s="86"/>
      <c r="BY405" s="86"/>
      <c r="BZ405" s="86"/>
      <c r="CA405" s="86"/>
      <c r="CB405" s="86"/>
      <c r="CC405" s="86"/>
      <c r="CD405" s="86"/>
      <c r="CE405" s="86"/>
      <c r="CF405" s="86"/>
      <c r="CG405" s="86"/>
      <c r="CH405" s="86"/>
      <c r="CI405" s="86"/>
      <c r="CJ405" s="86"/>
      <c r="CK405" s="86"/>
      <c r="CL405" s="86"/>
      <c r="CM405" s="86"/>
      <c r="CN405" s="86"/>
      <c r="CO405" s="86"/>
      <c r="CP405" s="86"/>
      <c r="CQ405" s="86"/>
      <c r="CR405" s="86"/>
      <c r="CS405" s="86"/>
      <c r="CT405" s="313"/>
      <c r="CU405" s="313"/>
      <c r="CV405" s="313"/>
      <c r="CW405" s="313"/>
      <c r="CX405" s="313"/>
      <c r="CY405" s="313"/>
      <c r="CZ405" s="313"/>
      <c r="DA405" s="313"/>
      <c r="DB405" s="424"/>
      <c r="DC405" s="424"/>
      <c r="DD405" s="424"/>
      <c r="DE405" s="313"/>
      <c r="DF405" s="313"/>
      <c r="DG405" s="313"/>
      <c r="DH405" s="313"/>
      <c r="DI405" s="313"/>
      <c r="DJ405" s="86"/>
      <c r="DK405" s="86"/>
      <c r="DL405" s="121">
        <f t="shared" si="472"/>
        <v>1</v>
      </c>
      <c r="DM405" s="89"/>
    </row>
    <row r="406" spans="1:117" s="90" customFormat="1" ht="98.25" hidden="1" customHeight="1">
      <c r="A406" s="461"/>
      <c r="B406" s="414">
        <v>128</v>
      </c>
      <c r="C406" s="29" t="s">
        <v>69</v>
      </c>
      <c r="D406" s="29" t="s">
        <v>2</v>
      </c>
      <c r="E406" s="29" t="s">
        <v>428</v>
      </c>
      <c r="F406" s="29" t="s">
        <v>2</v>
      </c>
      <c r="G406" s="88"/>
      <c r="H406" s="87" t="s">
        <v>428</v>
      </c>
      <c r="I406" s="11" t="s">
        <v>797</v>
      </c>
      <c r="J406" s="86"/>
      <c r="K406" s="125" t="s">
        <v>128</v>
      </c>
      <c r="L406" s="125" t="s">
        <v>115</v>
      </c>
      <c r="M406" s="126" t="s">
        <v>79</v>
      </c>
      <c r="N406" s="123" t="s">
        <v>83</v>
      </c>
      <c r="O406" s="461"/>
      <c r="P406" s="465"/>
      <c r="Q406" s="86"/>
      <c r="R406" s="86"/>
      <c r="S406" s="86"/>
      <c r="T406" s="86"/>
      <c r="U406" s="86"/>
      <c r="V406" s="86"/>
      <c r="W406" s="86"/>
      <c r="X406" s="86"/>
      <c r="Y406" s="86"/>
      <c r="Z406" s="86" t="s">
        <v>28</v>
      </c>
      <c r="AA406" s="86"/>
      <c r="AB406" s="33"/>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c r="BW406" s="86"/>
      <c r="BX406" s="86"/>
      <c r="BY406" s="86"/>
      <c r="BZ406" s="86"/>
      <c r="CA406" s="86"/>
      <c r="CB406" s="86"/>
      <c r="CC406" s="86"/>
      <c r="CD406" s="86"/>
      <c r="CE406" s="86"/>
      <c r="CF406" s="86"/>
      <c r="CG406" s="86"/>
      <c r="CH406" s="86"/>
      <c r="CI406" s="86"/>
      <c r="CJ406" s="86"/>
      <c r="CK406" s="86"/>
      <c r="CL406" s="86"/>
      <c r="CM406" s="86"/>
      <c r="CN406" s="86"/>
      <c r="CO406" s="86"/>
      <c r="CP406" s="86"/>
      <c r="CQ406" s="86"/>
      <c r="CR406" s="86"/>
      <c r="CS406" s="86"/>
      <c r="CT406" s="313"/>
      <c r="CU406" s="313"/>
      <c r="CV406" s="313"/>
      <c r="CW406" s="313"/>
      <c r="CX406" s="313"/>
      <c r="CY406" s="313"/>
      <c r="CZ406" s="313"/>
      <c r="DA406" s="313"/>
      <c r="DB406" s="424"/>
      <c r="DC406" s="424"/>
      <c r="DD406" s="424"/>
      <c r="DE406" s="313"/>
      <c r="DF406" s="313"/>
      <c r="DG406" s="313"/>
      <c r="DH406" s="313"/>
      <c r="DI406" s="313"/>
      <c r="DJ406" s="86"/>
      <c r="DK406" s="86"/>
      <c r="DL406" s="121">
        <f t="shared" si="472"/>
        <v>1</v>
      </c>
      <c r="DM406" s="89"/>
    </row>
    <row r="407" spans="1:117" s="1" customFormat="1" ht="105.75" hidden="1" customHeight="1">
      <c r="A407" s="462"/>
      <c r="B407" s="414">
        <v>128</v>
      </c>
      <c r="C407" s="29" t="s">
        <v>69</v>
      </c>
      <c r="D407" s="29" t="s">
        <v>2</v>
      </c>
      <c r="E407" s="29" t="s">
        <v>429</v>
      </c>
      <c r="F407" s="29" t="s">
        <v>2</v>
      </c>
      <c r="G407" s="5"/>
      <c r="H407" s="30" t="s">
        <v>429</v>
      </c>
      <c r="I407" s="11" t="s">
        <v>796</v>
      </c>
      <c r="J407" s="6"/>
      <c r="K407" s="6" t="s">
        <v>128</v>
      </c>
      <c r="L407" s="6" t="s">
        <v>115</v>
      </c>
      <c r="M407" s="5" t="s">
        <v>79</v>
      </c>
      <c r="N407" s="4" t="s">
        <v>83</v>
      </c>
      <c r="O407" s="462"/>
      <c r="P407" s="459"/>
      <c r="Q407" s="6"/>
      <c r="R407" s="6"/>
      <c r="S407" s="6"/>
      <c r="T407" s="6"/>
      <c r="U407" s="6"/>
      <c r="V407" s="6"/>
      <c r="W407" s="6"/>
      <c r="X407" s="6"/>
      <c r="Y407" s="60"/>
      <c r="Z407" s="60"/>
      <c r="AA407" s="6" t="s">
        <v>28</v>
      </c>
      <c r="AB407" s="33"/>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c r="BW407" s="6"/>
      <c r="BX407" s="6"/>
      <c r="BY407" s="6"/>
      <c r="BZ407" s="6"/>
      <c r="CA407" s="6"/>
      <c r="CB407" s="6"/>
      <c r="CC407" s="6"/>
      <c r="CD407" s="6"/>
      <c r="CE407" s="6"/>
      <c r="CF407" s="6"/>
      <c r="CG407" s="6"/>
      <c r="CH407" s="6"/>
      <c r="CI407" s="6"/>
      <c r="CJ407" s="6"/>
      <c r="CK407" s="6"/>
      <c r="CL407" s="6"/>
      <c r="CM407" s="6"/>
      <c r="CN407" s="6"/>
      <c r="CO407" s="6"/>
      <c r="CP407" s="6"/>
      <c r="CQ407" s="6"/>
      <c r="CR407" s="6"/>
      <c r="CS407" s="6"/>
      <c r="CT407" s="313"/>
      <c r="CU407" s="313"/>
      <c r="CV407" s="313"/>
      <c r="CW407" s="313"/>
      <c r="CX407" s="313"/>
      <c r="CY407" s="313"/>
      <c r="CZ407" s="313"/>
      <c r="DA407" s="313"/>
      <c r="DB407" s="424"/>
      <c r="DC407" s="424"/>
      <c r="DD407" s="424"/>
      <c r="DE407" s="313"/>
      <c r="DF407" s="313"/>
      <c r="DG407" s="313"/>
      <c r="DH407" s="313"/>
      <c r="DI407" s="313"/>
      <c r="DJ407" s="6"/>
      <c r="DK407" s="6"/>
      <c r="DL407" s="121">
        <f t="shared" si="472"/>
        <v>1</v>
      </c>
      <c r="DM407" s="4"/>
    </row>
    <row r="408" spans="1:117" s="1" customFormat="1" ht="134.25" hidden="1" customHeight="1">
      <c r="A408" s="461"/>
      <c r="B408" s="41">
        <v>129</v>
      </c>
      <c r="C408" s="274" t="s">
        <v>70</v>
      </c>
      <c r="D408" s="274" t="s">
        <v>2</v>
      </c>
      <c r="E408" s="275" t="s">
        <v>819</v>
      </c>
      <c r="F408" s="275" t="s">
        <v>2</v>
      </c>
      <c r="G408" s="274"/>
      <c r="H408" s="274" t="s">
        <v>819</v>
      </c>
      <c r="I408" s="276" t="s">
        <v>1195</v>
      </c>
      <c r="J408" s="276"/>
      <c r="K408" s="276" t="s">
        <v>128</v>
      </c>
      <c r="L408" s="276" t="s">
        <v>115</v>
      </c>
      <c r="M408" s="416" t="s">
        <v>79</v>
      </c>
      <c r="N408" s="400" t="s">
        <v>83</v>
      </c>
      <c r="O408" s="427"/>
      <c r="P408" s="406"/>
      <c r="Q408" s="408" t="s">
        <v>28</v>
      </c>
      <c r="R408" s="277"/>
      <c r="S408" s="406"/>
      <c r="T408" s="406"/>
      <c r="U408" s="406"/>
      <c r="V408" s="406"/>
      <c r="W408" s="406"/>
      <c r="X408" s="406"/>
      <c r="Y408" s="406"/>
      <c r="Z408" s="406"/>
      <c r="AA408" s="406"/>
      <c r="AB408" s="410"/>
      <c r="AC408" s="410"/>
      <c r="AD408" s="410"/>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c r="BW408" s="6"/>
      <c r="BX408" s="6"/>
      <c r="BY408" s="6"/>
      <c r="BZ408" s="6"/>
      <c r="CA408" s="6"/>
      <c r="CB408" s="6"/>
      <c r="CC408" s="6"/>
      <c r="CD408" s="6"/>
      <c r="CE408" s="6"/>
      <c r="CF408" s="6"/>
      <c r="CG408" s="6"/>
      <c r="CH408" s="6"/>
      <c r="CI408" s="6"/>
      <c r="CJ408" s="6"/>
      <c r="CK408" s="6"/>
      <c r="CL408" s="6"/>
      <c r="CM408" s="6"/>
      <c r="CN408" s="6"/>
      <c r="CO408" s="6"/>
      <c r="CP408" s="6"/>
      <c r="CQ408" s="6"/>
      <c r="CR408" s="6"/>
      <c r="CS408" s="6"/>
      <c r="CT408" s="313"/>
      <c r="CU408" s="313"/>
      <c r="CV408" s="313"/>
      <c r="CW408" s="313"/>
      <c r="CX408" s="313"/>
      <c r="CY408" s="313"/>
      <c r="CZ408" s="313"/>
      <c r="DA408" s="313"/>
      <c r="DB408" s="424"/>
      <c r="DC408" s="424"/>
      <c r="DD408" s="424"/>
      <c r="DE408" s="313"/>
      <c r="DF408" s="313"/>
      <c r="DG408" s="313"/>
      <c r="DH408" s="313"/>
      <c r="DI408" s="313"/>
      <c r="DJ408" s="6"/>
      <c r="DK408" s="6"/>
      <c r="DL408" s="253"/>
      <c r="DM408" s="278"/>
    </row>
    <row r="409" spans="1:117" s="231" customFormat="1" ht="144" hidden="1" customHeight="1">
      <c r="A409" s="461"/>
      <c r="B409" s="430">
        <v>129</v>
      </c>
      <c r="C409" s="274" t="s">
        <v>70</v>
      </c>
      <c r="D409" s="274" t="s">
        <v>2</v>
      </c>
      <c r="E409" s="275" t="s">
        <v>818</v>
      </c>
      <c r="F409" s="434" t="s">
        <v>2</v>
      </c>
      <c r="G409" s="274"/>
      <c r="H409" s="274" t="s">
        <v>818</v>
      </c>
      <c r="I409" s="276" t="s">
        <v>1260</v>
      </c>
      <c r="J409" s="276"/>
      <c r="K409" s="276" t="s">
        <v>128</v>
      </c>
      <c r="L409" s="276" t="s">
        <v>115</v>
      </c>
      <c r="M409" s="275" t="s">
        <v>79</v>
      </c>
      <c r="N409" s="430" t="s">
        <v>83</v>
      </c>
      <c r="O409" s="427"/>
      <c r="P409" s="432"/>
      <c r="Q409" s="432"/>
      <c r="R409" s="396" t="s">
        <v>28</v>
      </c>
      <c r="S409" s="432"/>
      <c r="T409" s="432"/>
      <c r="U409" s="432"/>
      <c r="V409" s="432"/>
      <c r="W409" s="432"/>
      <c r="X409" s="432"/>
      <c r="Y409" s="432"/>
      <c r="Z409" s="432"/>
      <c r="AA409" s="432"/>
      <c r="AB409" s="435"/>
      <c r="AC409" s="435"/>
      <c r="AD409" s="435"/>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33"/>
      <c r="BF409" s="33"/>
      <c r="BG409" s="33"/>
      <c r="BH409" s="33"/>
      <c r="BI409" s="33"/>
      <c r="BJ409" s="33"/>
      <c r="BK409" s="33"/>
      <c r="BL409" s="33"/>
      <c r="BM409" s="409" t="s">
        <v>669</v>
      </c>
      <c r="BN409" s="409" t="s">
        <v>669</v>
      </c>
      <c r="BO409" s="409" t="s">
        <v>669</v>
      </c>
      <c r="BP409" s="409" t="s">
        <v>669</v>
      </c>
      <c r="BQ409" s="33"/>
      <c r="BR409" s="33"/>
      <c r="BS409" s="33"/>
      <c r="BT409" s="33"/>
      <c r="BU409" s="33"/>
      <c r="BV409" s="33"/>
      <c r="BW409" s="321"/>
      <c r="BX409" s="321"/>
      <c r="BY409" s="321"/>
      <c r="BZ409" s="321"/>
      <c r="CA409" s="321"/>
      <c r="CB409" s="321"/>
      <c r="CC409" s="321"/>
      <c r="CD409" s="321"/>
      <c r="CE409" s="321"/>
      <c r="CF409" s="321"/>
      <c r="CG409" s="321"/>
      <c r="CH409" s="321"/>
      <c r="CI409" s="321"/>
      <c r="CJ409" s="321"/>
      <c r="CK409" s="321"/>
      <c r="CL409" s="321"/>
      <c r="CM409" s="321"/>
      <c r="CN409" s="321"/>
      <c r="CO409" s="321"/>
      <c r="CP409" s="321"/>
      <c r="CQ409" s="321"/>
      <c r="CR409" s="321"/>
      <c r="CS409" s="321"/>
      <c r="CT409" s="321"/>
      <c r="CU409" s="321"/>
      <c r="CV409" s="313"/>
      <c r="CW409" s="313"/>
      <c r="CX409" s="313"/>
      <c r="CY409" s="313"/>
      <c r="CZ409" s="313"/>
      <c r="DA409" s="313"/>
      <c r="DB409" s="424"/>
      <c r="DC409" s="424"/>
      <c r="DD409" s="424"/>
      <c r="DE409" s="313"/>
      <c r="DF409" s="313"/>
      <c r="DG409" s="313"/>
      <c r="DH409" s="313"/>
      <c r="DI409" s="313"/>
      <c r="DJ409" s="99"/>
      <c r="DK409" s="99"/>
      <c r="DL409" s="405">
        <f>COUNTIF(Q409:AA409,"x")</f>
        <v>1</v>
      </c>
      <c r="DM409" s="412"/>
    </row>
    <row r="410" spans="1:117" s="231" customFormat="1" ht="231.75" customHeight="1">
      <c r="A410" s="461"/>
      <c r="B410" s="430">
        <v>129</v>
      </c>
      <c r="C410" s="169" t="s">
        <v>70</v>
      </c>
      <c r="D410" s="169" t="s">
        <v>2</v>
      </c>
      <c r="E410" s="169" t="s">
        <v>431</v>
      </c>
      <c r="F410" s="169" t="s">
        <v>2</v>
      </c>
      <c r="G410" s="169"/>
      <c r="H410" s="169" t="s">
        <v>431</v>
      </c>
      <c r="I410" s="188" t="s">
        <v>1337</v>
      </c>
      <c r="J410" s="188"/>
      <c r="K410" s="188" t="s">
        <v>128</v>
      </c>
      <c r="L410" s="188" t="s">
        <v>115</v>
      </c>
      <c r="M410" s="29" t="s">
        <v>79</v>
      </c>
      <c r="N410" s="41" t="s">
        <v>83</v>
      </c>
      <c r="O410" s="41"/>
      <c r="P410" s="11"/>
      <c r="Q410" s="11"/>
      <c r="R410" s="11"/>
      <c r="S410" s="403" t="s">
        <v>28</v>
      </c>
      <c r="T410" s="11"/>
      <c r="U410" s="11"/>
      <c r="V410" s="11"/>
      <c r="W410" s="11"/>
      <c r="X410" s="11"/>
      <c r="Y410" s="11"/>
      <c r="Z410" s="11"/>
      <c r="AA410" s="11"/>
      <c r="AB410" s="436"/>
      <c r="AC410" s="436"/>
      <c r="AD410" s="436"/>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c r="BW410" s="99"/>
      <c r="BX410" s="99"/>
      <c r="BY410" s="99"/>
      <c r="BZ410" s="99"/>
      <c r="CA410" s="99"/>
      <c r="CB410" s="99"/>
      <c r="CC410" s="99"/>
      <c r="CD410" s="99"/>
      <c r="CE410" s="99"/>
      <c r="CF410" s="99"/>
      <c r="CG410" s="99"/>
      <c r="CH410" s="99"/>
      <c r="CI410" s="99"/>
      <c r="CJ410" s="99"/>
      <c r="CK410" s="99"/>
      <c r="CL410" s="99"/>
      <c r="CM410" s="99"/>
      <c r="CN410" s="99"/>
      <c r="CO410" s="99"/>
      <c r="CP410" s="99"/>
      <c r="CQ410" s="99"/>
      <c r="CR410" s="99"/>
      <c r="CS410" s="99"/>
      <c r="CT410" s="313"/>
      <c r="CU410" s="313"/>
      <c r="CV410" s="421" t="s">
        <v>669</v>
      </c>
      <c r="CW410" s="421" t="s">
        <v>669</v>
      </c>
      <c r="CX410" s="421" t="s">
        <v>669</v>
      </c>
      <c r="CY410" s="313"/>
      <c r="CZ410" s="313"/>
      <c r="DA410" s="313"/>
      <c r="DB410" s="424"/>
      <c r="DC410" s="424"/>
      <c r="DD410" s="424"/>
      <c r="DE410" s="313"/>
      <c r="DF410" s="313"/>
      <c r="DG410" s="313"/>
      <c r="DH410" s="313"/>
      <c r="DI410" s="313"/>
      <c r="DJ410" s="99"/>
      <c r="DK410" s="99"/>
      <c r="DL410" s="405">
        <v>1</v>
      </c>
      <c r="DM410" s="414"/>
    </row>
    <row r="411" spans="1:117" s="98" customFormat="1" ht="281.25" hidden="1" customHeight="1">
      <c r="A411" s="461"/>
      <c r="B411" s="430">
        <v>129</v>
      </c>
      <c r="C411" s="275" t="s">
        <v>70</v>
      </c>
      <c r="D411" s="275" t="s">
        <v>2</v>
      </c>
      <c r="E411" s="275" t="s">
        <v>817</v>
      </c>
      <c r="F411" s="275" t="s">
        <v>2</v>
      </c>
      <c r="G411" s="275"/>
      <c r="H411" s="275" t="s">
        <v>817</v>
      </c>
      <c r="I411" s="432" t="s">
        <v>825</v>
      </c>
      <c r="J411" s="432"/>
      <c r="K411" s="432" t="s">
        <v>128</v>
      </c>
      <c r="L411" s="432" t="s">
        <v>115</v>
      </c>
      <c r="M411" s="275" t="s">
        <v>79</v>
      </c>
      <c r="N411" s="430" t="s">
        <v>83</v>
      </c>
      <c r="O411" s="427"/>
      <c r="P411" s="432"/>
      <c r="Q411" s="432"/>
      <c r="R411" s="432"/>
      <c r="S411" s="432"/>
      <c r="T411" s="405" t="s">
        <v>28</v>
      </c>
      <c r="U411" s="432"/>
      <c r="V411" s="432"/>
      <c r="W411" s="432"/>
      <c r="X411" s="432"/>
      <c r="Y411" s="432"/>
      <c r="Z411" s="432"/>
      <c r="AA411" s="432"/>
      <c r="AB411" s="435"/>
      <c r="AC411" s="435"/>
      <c r="AD411" s="435"/>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c r="BW411" s="99"/>
      <c r="BX411" s="99"/>
      <c r="BY411" s="99"/>
      <c r="BZ411" s="99"/>
      <c r="CA411" s="99"/>
      <c r="CB411" s="99"/>
      <c r="CC411" s="99"/>
      <c r="CD411" s="99"/>
      <c r="CE411" s="99"/>
      <c r="CF411" s="99"/>
      <c r="CG411" s="99"/>
      <c r="CH411" s="99"/>
      <c r="CI411" s="99"/>
      <c r="CJ411" s="99"/>
      <c r="CK411" s="99"/>
      <c r="CL411" s="99"/>
      <c r="CM411" s="99"/>
      <c r="CN411" s="99"/>
      <c r="CO411" s="99"/>
      <c r="CP411" s="99"/>
      <c r="CQ411" s="99"/>
      <c r="CR411" s="99"/>
      <c r="CS411" s="99"/>
      <c r="CT411" s="313"/>
      <c r="CU411" s="313"/>
      <c r="CV411" s="405"/>
      <c r="CW411" s="405"/>
      <c r="CX411" s="405"/>
      <c r="CY411" s="313"/>
      <c r="CZ411" s="313"/>
      <c r="DA411" s="313"/>
      <c r="DB411" s="424"/>
      <c r="DC411" s="424"/>
      <c r="DD411" s="424"/>
      <c r="DE411" s="313"/>
      <c r="DF411" s="313"/>
      <c r="DG411" s="313"/>
      <c r="DH411" s="313"/>
      <c r="DI411" s="313"/>
      <c r="DJ411" s="99"/>
      <c r="DK411" s="99"/>
      <c r="DL411" s="405">
        <f>COUNTIF(Q411:AA411,"x")</f>
        <v>1</v>
      </c>
      <c r="DM411" s="401"/>
    </row>
    <row r="412" spans="1:117" s="90" customFormat="1" ht="135" hidden="1" customHeight="1">
      <c r="A412" s="461"/>
      <c r="B412" s="430">
        <v>129</v>
      </c>
      <c r="C412" s="29" t="s">
        <v>70</v>
      </c>
      <c r="D412" s="29" t="s">
        <v>2</v>
      </c>
      <c r="E412" s="29" t="s">
        <v>827</v>
      </c>
      <c r="F412" s="29" t="s">
        <v>2</v>
      </c>
      <c r="G412" s="29"/>
      <c r="H412" s="29" t="s">
        <v>433</v>
      </c>
      <c r="I412" s="11" t="s">
        <v>828</v>
      </c>
      <c r="J412" s="11"/>
      <c r="K412" s="432" t="s">
        <v>128</v>
      </c>
      <c r="L412" s="432" t="s">
        <v>115</v>
      </c>
      <c r="M412" s="275" t="s">
        <v>79</v>
      </c>
      <c r="N412" s="430" t="s">
        <v>83</v>
      </c>
      <c r="O412" s="41"/>
      <c r="P412" s="11"/>
      <c r="Q412" s="11"/>
      <c r="R412" s="11"/>
      <c r="S412" s="11"/>
      <c r="T412" s="11"/>
      <c r="U412" s="11"/>
      <c r="V412" s="404" t="s">
        <v>28</v>
      </c>
      <c r="W412" s="11"/>
      <c r="X412" s="11"/>
      <c r="Y412" s="11"/>
      <c r="Z412" s="11"/>
      <c r="AA412" s="11"/>
      <c r="AB412" s="436"/>
      <c r="AC412" s="436"/>
      <c r="AD412" s="436"/>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33"/>
      <c r="BF412" s="33"/>
      <c r="BG412" s="33"/>
      <c r="BH412" s="33"/>
      <c r="BI412" s="33"/>
      <c r="BJ412" s="33"/>
      <c r="BK412" s="33"/>
      <c r="BL412" s="33"/>
      <c r="BM412" s="33"/>
      <c r="BN412" s="33"/>
      <c r="BO412" s="33"/>
      <c r="BP412" s="33"/>
      <c r="BQ412" s="33"/>
      <c r="BR412" s="33"/>
      <c r="BS412" s="33"/>
      <c r="BT412" s="33"/>
      <c r="BU412" s="33"/>
      <c r="BV412" s="33"/>
      <c r="BW412" s="86"/>
      <c r="BX412" s="86"/>
      <c r="BY412" s="86"/>
      <c r="BZ412" s="86"/>
      <c r="CA412" s="86"/>
      <c r="CB412" s="86"/>
      <c r="CC412" s="86"/>
      <c r="CD412" s="86"/>
      <c r="CE412" s="86"/>
      <c r="CF412" s="86"/>
      <c r="CG412" s="86"/>
      <c r="CH412" s="86"/>
      <c r="CI412" s="86"/>
      <c r="CJ412" s="86"/>
      <c r="CK412" s="86"/>
      <c r="CL412" s="86"/>
      <c r="CM412" s="86"/>
      <c r="CN412" s="86"/>
      <c r="CO412" s="86"/>
      <c r="CP412" s="86"/>
      <c r="CQ412" s="86"/>
      <c r="CR412" s="86"/>
      <c r="CS412" s="86"/>
      <c r="CT412" s="313"/>
      <c r="CU412" s="313"/>
      <c r="CV412" s="405"/>
      <c r="CW412" s="405"/>
      <c r="CX412" s="405"/>
      <c r="CY412" s="313"/>
      <c r="CZ412" s="313"/>
      <c r="DA412" s="313"/>
      <c r="DB412" s="424"/>
      <c r="DC412" s="424"/>
      <c r="DD412" s="424"/>
      <c r="DE412" s="313"/>
      <c r="DF412" s="313"/>
      <c r="DG412" s="313"/>
      <c r="DH412" s="313"/>
      <c r="DI412" s="313"/>
      <c r="DJ412" s="86"/>
      <c r="DK412" s="86"/>
      <c r="DL412" s="405">
        <f>COUNTIFS(Q412:AA412,"x")</f>
        <v>1</v>
      </c>
      <c r="DM412" s="401"/>
    </row>
    <row r="413" spans="1:117" s="90" customFormat="1" ht="155.25" hidden="1" customHeight="1">
      <c r="A413" s="461"/>
      <c r="B413" s="430">
        <v>129</v>
      </c>
      <c r="C413" s="29" t="s">
        <v>70</v>
      </c>
      <c r="D413" s="29" t="s">
        <v>2</v>
      </c>
      <c r="E413" s="29" t="s">
        <v>432</v>
      </c>
      <c r="F413" s="29" t="s">
        <v>2</v>
      </c>
      <c r="G413" s="416"/>
      <c r="H413" s="112" t="s">
        <v>432</v>
      </c>
      <c r="I413" s="11" t="s">
        <v>826</v>
      </c>
      <c r="J413" s="404"/>
      <c r="K413" s="432" t="s">
        <v>128</v>
      </c>
      <c r="L413" s="432" t="s">
        <v>115</v>
      </c>
      <c r="M413" s="275" t="s">
        <v>79</v>
      </c>
      <c r="N413" s="430" t="s">
        <v>83</v>
      </c>
      <c r="O413" s="427"/>
      <c r="P413" s="404"/>
      <c r="Q413" s="404"/>
      <c r="R413" s="404"/>
      <c r="S413" s="404"/>
      <c r="T413" s="404"/>
      <c r="U413" s="404" t="s">
        <v>28</v>
      </c>
      <c r="V413" s="404"/>
      <c r="W413" s="404"/>
      <c r="X413" s="404"/>
      <c r="Y413" s="404"/>
      <c r="Z413" s="404"/>
      <c r="AA413" s="404"/>
      <c r="AB413" s="33"/>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33"/>
      <c r="BF413" s="33"/>
      <c r="BG413" s="33"/>
      <c r="BH413" s="33"/>
      <c r="BI413" s="33"/>
      <c r="BJ413" s="33"/>
      <c r="BK413" s="33"/>
      <c r="BL413" s="33"/>
      <c r="BM413" s="33"/>
      <c r="BN413" s="33"/>
      <c r="BO413" s="33"/>
      <c r="BP413" s="33"/>
      <c r="BQ413" s="33"/>
      <c r="BR413" s="33"/>
      <c r="BS413" s="33"/>
      <c r="BT413" s="33"/>
      <c r="BU413" s="33"/>
      <c r="BV413" s="33"/>
      <c r="BW413" s="86"/>
      <c r="BX413" s="86"/>
      <c r="BY413" s="86"/>
      <c r="BZ413" s="86"/>
      <c r="CA413" s="86"/>
      <c r="CB413" s="86"/>
      <c r="CC413" s="86"/>
      <c r="CD413" s="86"/>
      <c r="CE413" s="86"/>
      <c r="CF413" s="86"/>
      <c r="CG413" s="86"/>
      <c r="CH413" s="86"/>
      <c r="CI413" s="86"/>
      <c r="CJ413" s="86"/>
      <c r="CK413" s="86"/>
      <c r="CL413" s="86"/>
      <c r="CM413" s="86"/>
      <c r="CN413" s="86"/>
      <c r="CO413" s="86"/>
      <c r="CP413" s="86"/>
      <c r="CQ413" s="86"/>
      <c r="CR413" s="86"/>
      <c r="CS413" s="86"/>
      <c r="CT413" s="313"/>
      <c r="CU413" s="313"/>
      <c r="CV413" s="313"/>
      <c r="CW413" s="313"/>
      <c r="CX413" s="313"/>
      <c r="CY413" s="313"/>
      <c r="CZ413" s="313"/>
      <c r="DA413" s="313"/>
      <c r="DB413" s="424"/>
      <c r="DC413" s="424"/>
      <c r="DD413" s="424"/>
      <c r="DE413" s="313"/>
      <c r="DF413" s="313"/>
      <c r="DG413" s="313"/>
      <c r="DH413" s="313"/>
      <c r="DI413" s="313"/>
      <c r="DJ413" s="86"/>
      <c r="DK413" s="86"/>
      <c r="DL413" s="86">
        <f>COUNTIFS(Q413:AA413,"x")</f>
        <v>1</v>
      </c>
      <c r="DM413" s="89"/>
    </row>
    <row r="414" spans="1:117" s="98" customFormat="1" ht="199.5" hidden="1" customHeight="1">
      <c r="A414" s="461"/>
      <c r="C414" s="275" t="s">
        <v>70</v>
      </c>
      <c r="D414" s="275" t="s">
        <v>2</v>
      </c>
      <c r="E414" s="275" t="s">
        <v>430</v>
      </c>
      <c r="F414" s="275" t="s">
        <v>2</v>
      </c>
      <c r="G414" s="275"/>
      <c r="H414" s="275" t="s">
        <v>430</v>
      </c>
      <c r="I414" s="432" t="s">
        <v>824</v>
      </c>
      <c r="J414" s="432"/>
      <c r="K414" s="432" t="s">
        <v>128</v>
      </c>
      <c r="L414" s="432" t="s">
        <v>115</v>
      </c>
      <c r="M414" s="275" t="s">
        <v>79</v>
      </c>
      <c r="N414" s="430" t="s">
        <v>83</v>
      </c>
      <c r="O414" s="427"/>
      <c r="P414" s="432"/>
      <c r="Q414" s="432"/>
      <c r="R414" s="432"/>
      <c r="S414" s="432"/>
      <c r="T414" s="432"/>
      <c r="U414" s="432"/>
      <c r="V414" s="432"/>
      <c r="W414" s="432" t="s">
        <v>28</v>
      </c>
      <c r="X414" s="432"/>
      <c r="Y414" s="432"/>
      <c r="Z414" s="432"/>
      <c r="AA414" s="432"/>
      <c r="AB414" s="435"/>
      <c r="AC414" s="435"/>
      <c r="AD414" s="435"/>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c r="BW414" s="99"/>
      <c r="BX414" s="99"/>
      <c r="BY414" s="99"/>
      <c r="BZ414" s="99"/>
      <c r="CA414" s="99"/>
      <c r="CB414" s="99"/>
      <c r="CC414" s="99"/>
      <c r="CD414" s="99"/>
      <c r="CE414" s="99"/>
      <c r="CF414" s="99"/>
      <c r="CG414" s="99"/>
      <c r="CH414" s="99"/>
      <c r="CI414" s="99"/>
      <c r="CJ414" s="99"/>
      <c r="CK414" s="99"/>
      <c r="CL414" s="99"/>
      <c r="CM414" s="99"/>
      <c r="CN414" s="99"/>
      <c r="CO414" s="99"/>
      <c r="CP414" s="99"/>
      <c r="CQ414" s="99"/>
      <c r="CR414" s="99"/>
      <c r="CS414" s="99"/>
      <c r="CT414" s="313"/>
      <c r="CU414" s="313"/>
      <c r="CV414" s="405"/>
      <c r="CW414" s="405"/>
      <c r="CX414" s="405"/>
      <c r="CY414" s="313"/>
      <c r="CZ414" s="313"/>
      <c r="DA414" s="313"/>
      <c r="DB414" s="424"/>
      <c r="DC414" s="424"/>
      <c r="DD414" s="424"/>
      <c r="DE414" s="313"/>
      <c r="DF414" s="313"/>
      <c r="DG414" s="313"/>
      <c r="DH414" s="313"/>
      <c r="DI414" s="313"/>
      <c r="DJ414" s="99"/>
      <c r="DK414" s="99"/>
      <c r="DL414" s="405">
        <f>COUNTIF(Q414:AA414,"x")</f>
        <v>1</v>
      </c>
      <c r="DM414" s="401"/>
    </row>
    <row r="415" spans="1:117" s="90" customFormat="1" ht="219" hidden="1" customHeight="1">
      <c r="A415" s="461"/>
      <c r="B415" s="430">
        <v>129</v>
      </c>
      <c r="C415" s="29" t="s">
        <v>70</v>
      </c>
      <c r="D415" s="29" t="s">
        <v>2</v>
      </c>
      <c r="E415" s="29" t="s">
        <v>434</v>
      </c>
      <c r="F415" s="29" t="s">
        <v>2</v>
      </c>
      <c r="G415" s="416"/>
      <c r="H415" s="112" t="s">
        <v>434</v>
      </c>
      <c r="I415" s="11" t="s">
        <v>829</v>
      </c>
      <c r="J415" s="404"/>
      <c r="K415" s="404"/>
      <c r="L415" s="404"/>
      <c r="M415" s="416"/>
      <c r="N415" s="400"/>
      <c r="O415" s="41"/>
      <c r="P415" s="404"/>
      <c r="Q415" s="404"/>
      <c r="R415" s="404"/>
      <c r="S415" s="404"/>
      <c r="T415" s="404"/>
      <c r="U415" s="404"/>
      <c r="V415" s="404"/>
      <c r="W415" s="404"/>
      <c r="X415" s="404" t="s">
        <v>28</v>
      </c>
      <c r="Y415" s="404"/>
      <c r="Z415" s="404"/>
      <c r="AA415" s="404"/>
      <c r="AB415" s="33"/>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c r="BW415" s="86"/>
      <c r="BX415" s="86"/>
      <c r="BY415" s="86"/>
      <c r="BZ415" s="86"/>
      <c r="CA415" s="86"/>
      <c r="CB415" s="86"/>
      <c r="CC415" s="86"/>
      <c r="CD415" s="86"/>
      <c r="CE415" s="86"/>
      <c r="CF415" s="86"/>
      <c r="CG415" s="86"/>
      <c r="CH415" s="86"/>
      <c r="CI415" s="86"/>
      <c r="CJ415" s="86"/>
      <c r="CK415" s="86"/>
      <c r="CL415" s="86"/>
      <c r="CM415" s="86"/>
      <c r="CN415" s="86"/>
      <c r="CO415" s="86"/>
      <c r="CP415" s="86"/>
      <c r="CQ415" s="86"/>
      <c r="CR415" s="86"/>
      <c r="CS415" s="86"/>
      <c r="CT415" s="313"/>
      <c r="CU415" s="313"/>
      <c r="CV415" s="313"/>
      <c r="CW415" s="313"/>
      <c r="CX415" s="313"/>
      <c r="CY415" s="313"/>
      <c r="CZ415" s="313"/>
      <c r="DA415" s="313"/>
      <c r="DB415" s="424"/>
      <c r="DC415" s="424"/>
      <c r="DD415" s="424"/>
      <c r="DE415" s="313"/>
      <c r="DF415" s="313"/>
      <c r="DG415" s="313"/>
      <c r="DH415" s="313"/>
      <c r="DI415" s="313"/>
      <c r="DJ415" s="86"/>
      <c r="DK415" s="86"/>
      <c r="DL415" s="86">
        <f>COUNTIFS(Q415:AA415,"x")</f>
        <v>1</v>
      </c>
      <c r="DM415" s="89"/>
    </row>
    <row r="416" spans="1:117" s="90" customFormat="1" ht="408.75" hidden="1" customHeight="1">
      <c r="A416" s="461"/>
      <c r="B416" s="430">
        <v>129</v>
      </c>
      <c r="C416" s="433" t="s">
        <v>70</v>
      </c>
      <c r="D416" s="433" t="s">
        <v>2</v>
      </c>
      <c r="E416" s="433" t="s">
        <v>820</v>
      </c>
      <c r="F416" s="433" t="s">
        <v>2</v>
      </c>
      <c r="G416" s="398"/>
      <c r="H416" s="397" t="s">
        <v>820</v>
      </c>
      <c r="I416" s="277" t="s">
        <v>832</v>
      </c>
      <c r="J416" s="406"/>
      <c r="K416" s="406"/>
      <c r="L416" s="406"/>
      <c r="M416" s="398"/>
      <c r="N416" s="402"/>
      <c r="O416" s="427"/>
      <c r="P416" s="406"/>
      <c r="Q416" s="406"/>
      <c r="R416" s="406"/>
      <c r="S416" s="406"/>
      <c r="T416" s="406"/>
      <c r="U416" s="406"/>
      <c r="V416" s="406"/>
      <c r="W416" s="406"/>
      <c r="X416" s="406"/>
      <c r="Y416" s="406" t="s">
        <v>28</v>
      </c>
      <c r="Z416" s="406"/>
      <c r="AA416" s="406"/>
      <c r="AB416" s="399"/>
      <c r="AC416" s="399"/>
      <c r="AD416" s="399"/>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c r="BW416" s="86"/>
      <c r="BX416" s="86"/>
      <c r="BY416" s="86"/>
      <c r="BZ416" s="86"/>
      <c r="CA416" s="86"/>
      <c r="CB416" s="86"/>
      <c r="CC416" s="86"/>
      <c r="CD416" s="86"/>
      <c r="CE416" s="86"/>
      <c r="CF416" s="86"/>
      <c r="CG416" s="86"/>
      <c r="CH416" s="86"/>
      <c r="CI416" s="86"/>
      <c r="CJ416" s="86"/>
      <c r="CK416" s="86"/>
      <c r="CL416" s="86"/>
      <c r="CM416" s="86"/>
      <c r="CN416" s="86"/>
      <c r="CO416" s="86"/>
      <c r="CP416" s="86"/>
      <c r="CQ416" s="86"/>
      <c r="CR416" s="86"/>
      <c r="CS416" s="86"/>
      <c r="CT416" s="313"/>
      <c r="CU416" s="313"/>
      <c r="CV416" s="313"/>
      <c r="CW416" s="313"/>
      <c r="CX416" s="313"/>
      <c r="CY416" s="313"/>
      <c r="CZ416" s="313"/>
      <c r="DA416" s="313"/>
      <c r="DB416" s="424"/>
      <c r="DC416" s="424"/>
      <c r="DD416" s="424"/>
      <c r="DE416" s="313"/>
      <c r="DF416" s="313"/>
      <c r="DG416" s="313"/>
      <c r="DH416" s="313"/>
      <c r="DI416" s="313"/>
      <c r="DJ416" s="86"/>
      <c r="DK416" s="86"/>
      <c r="DL416" s="122">
        <f>COUNTIFS(Q416:AA416,"x")</f>
        <v>1</v>
      </c>
      <c r="DM416" s="89"/>
    </row>
    <row r="417" spans="1:117" s="1" customFormat="1" ht="124.5" hidden="1" customHeight="1">
      <c r="A417" s="461"/>
      <c r="B417" s="430">
        <v>129</v>
      </c>
      <c r="C417" s="29" t="s">
        <v>70</v>
      </c>
      <c r="D417" s="29" t="s">
        <v>2</v>
      </c>
      <c r="E417" s="29" t="s">
        <v>821</v>
      </c>
      <c r="F417" s="29" t="s">
        <v>2</v>
      </c>
      <c r="G417" s="416"/>
      <c r="H417" s="112" t="s">
        <v>821</v>
      </c>
      <c r="I417" s="11" t="s">
        <v>831</v>
      </c>
      <c r="J417" s="404"/>
      <c r="K417" s="404" t="s">
        <v>128</v>
      </c>
      <c r="L417" s="404" t="s">
        <v>115</v>
      </c>
      <c r="M417" s="416" t="s">
        <v>79</v>
      </c>
      <c r="N417" s="400" t="s">
        <v>83</v>
      </c>
      <c r="O417" s="427"/>
      <c r="P417" s="404"/>
      <c r="Q417" s="404"/>
      <c r="R417" s="404"/>
      <c r="S417" s="404"/>
      <c r="T417" s="404"/>
      <c r="U417" s="404"/>
      <c r="V417" s="404"/>
      <c r="W417" s="404"/>
      <c r="X417" s="404"/>
      <c r="Y417" s="404"/>
      <c r="Z417" s="404" t="s">
        <v>28</v>
      </c>
      <c r="AA417" s="404"/>
      <c r="AB417" s="33"/>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313"/>
      <c r="CU417" s="313"/>
      <c r="CV417" s="313"/>
      <c r="CW417" s="313"/>
      <c r="CX417" s="313"/>
      <c r="CY417" s="313"/>
      <c r="CZ417" s="313"/>
      <c r="DA417" s="313"/>
      <c r="DB417" s="424"/>
      <c r="DC417" s="424"/>
      <c r="DD417" s="424"/>
      <c r="DE417" s="313"/>
      <c r="DF417" s="313"/>
      <c r="DG417" s="313"/>
      <c r="DH417" s="313"/>
      <c r="DI417" s="313"/>
      <c r="DJ417" s="6"/>
      <c r="DK417" s="6"/>
      <c r="DL417" s="6">
        <f t="shared" ref="DL417:DL430" si="473">COUNTIF(Q417:AA417,"x")</f>
        <v>1</v>
      </c>
      <c r="DM417" s="4"/>
    </row>
    <row r="418" spans="1:117" s="1" customFormat="1" ht="237" hidden="1" customHeight="1">
      <c r="A418" s="462"/>
      <c r="B418" s="430">
        <v>129</v>
      </c>
      <c r="C418" s="29" t="s">
        <v>70</v>
      </c>
      <c r="D418" s="29" t="s">
        <v>2</v>
      </c>
      <c r="E418" s="29" t="s">
        <v>823</v>
      </c>
      <c r="F418" s="29" t="s">
        <v>2</v>
      </c>
      <c r="G418" s="416"/>
      <c r="H418" s="112" t="s">
        <v>822</v>
      </c>
      <c r="I418" s="11" t="s">
        <v>830</v>
      </c>
      <c r="J418" s="404"/>
      <c r="K418" s="404" t="s">
        <v>128</v>
      </c>
      <c r="L418" s="404" t="s">
        <v>115</v>
      </c>
      <c r="M418" s="416" t="s">
        <v>79</v>
      </c>
      <c r="N418" s="400" t="s">
        <v>83</v>
      </c>
      <c r="O418" s="428"/>
      <c r="P418" s="404"/>
      <c r="Q418" s="404"/>
      <c r="R418" s="404"/>
      <c r="S418" s="404"/>
      <c r="T418" s="404"/>
      <c r="U418" s="404"/>
      <c r="V418" s="404"/>
      <c r="W418" s="404"/>
      <c r="X418" s="404"/>
      <c r="Y418" s="404"/>
      <c r="Z418" s="404"/>
      <c r="AA418" s="404" t="s">
        <v>28</v>
      </c>
      <c r="AB418" s="33"/>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33"/>
      <c r="BF418" s="33"/>
      <c r="BG418" s="33"/>
      <c r="BH418" s="33"/>
      <c r="BI418" s="33"/>
      <c r="BJ418" s="33"/>
      <c r="BK418" s="33"/>
      <c r="BL418" s="33"/>
      <c r="BM418" s="33"/>
      <c r="BN418" s="33"/>
      <c r="BO418" s="33"/>
      <c r="BP418" s="33"/>
      <c r="BQ418" s="33"/>
      <c r="BR418" s="33"/>
      <c r="BS418" s="33"/>
      <c r="BT418" s="33"/>
      <c r="BU418" s="33"/>
      <c r="BV418" s="33"/>
      <c r="BW418" s="6"/>
      <c r="BX418" s="6"/>
      <c r="BY418" s="6"/>
      <c r="BZ418" s="6"/>
      <c r="CA418" s="6"/>
      <c r="CB418" s="6"/>
      <c r="CC418" s="6"/>
      <c r="CD418" s="6"/>
      <c r="CE418" s="6"/>
      <c r="CF418" s="6"/>
      <c r="CG418" s="6"/>
      <c r="CH418" s="6"/>
      <c r="CI418" s="6"/>
      <c r="CJ418" s="6"/>
      <c r="CK418" s="6"/>
      <c r="CL418" s="6"/>
      <c r="CM418" s="6"/>
      <c r="CN418" s="6"/>
      <c r="CO418" s="6"/>
      <c r="CP418" s="6"/>
      <c r="CQ418" s="6"/>
      <c r="CR418" s="6"/>
      <c r="CS418" s="6"/>
      <c r="CT418" s="313"/>
      <c r="CU418" s="313"/>
      <c r="CV418" s="313"/>
      <c r="CW418" s="313"/>
      <c r="CX418" s="313"/>
      <c r="CY418" s="313"/>
      <c r="CZ418" s="313"/>
      <c r="DA418" s="313"/>
      <c r="DB418" s="424"/>
      <c r="DC418" s="424"/>
      <c r="DD418" s="424"/>
      <c r="DE418" s="313"/>
      <c r="DF418" s="313"/>
      <c r="DG418" s="313"/>
      <c r="DH418" s="313"/>
      <c r="DI418" s="313"/>
      <c r="DJ418" s="6"/>
      <c r="DK418" s="6"/>
      <c r="DL418" s="6">
        <f t="shared" si="473"/>
        <v>1</v>
      </c>
      <c r="DM418" s="4"/>
    </row>
    <row r="419" spans="1:117" s="231" customFormat="1" ht="39.75" hidden="1" customHeight="1">
      <c r="A419" s="56">
        <v>404</v>
      </c>
      <c r="B419" s="414">
        <v>130</v>
      </c>
      <c r="C419" s="169" t="s">
        <v>158</v>
      </c>
      <c r="D419" s="170" t="s">
        <v>3</v>
      </c>
      <c r="E419" s="29" t="s">
        <v>159</v>
      </c>
      <c r="F419" s="5" t="s">
        <v>3</v>
      </c>
      <c r="G419" s="170"/>
      <c r="H419" s="184" t="s">
        <v>435</v>
      </c>
      <c r="I419" s="188" t="s">
        <v>1118</v>
      </c>
      <c r="J419" s="256"/>
      <c r="K419" s="256" t="s">
        <v>128</v>
      </c>
      <c r="L419" s="256" t="s">
        <v>115</v>
      </c>
      <c r="M419" s="5" t="s">
        <v>79</v>
      </c>
      <c r="N419" s="4" t="s">
        <v>303</v>
      </c>
      <c r="O419" s="4" t="s">
        <v>28</v>
      </c>
      <c r="P419" s="6"/>
      <c r="Q419" s="6"/>
      <c r="R419" s="256" t="s">
        <v>28</v>
      </c>
      <c r="S419" s="6"/>
      <c r="T419" s="6"/>
      <c r="U419" s="6"/>
      <c r="V419" s="6"/>
      <c r="W419" s="6"/>
      <c r="X419" s="6"/>
      <c r="Y419" s="60"/>
      <c r="Z419" s="60"/>
      <c r="AA419" s="6"/>
      <c r="AB419" s="33"/>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33"/>
      <c r="BF419" s="33"/>
      <c r="BG419" s="33"/>
      <c r="BH419" s="33"/>
      <c r="BI419" s="33"/>
      <c r="BJ419" s="33"/>
      <c r="BK419" s="33"/>
      <c r="BL419" s="33"/>
      <c r="BM419" s="181" t="s">
        <v>669</v>
      </c>
      <c r="BN419" s="181" t="s">
        <v>669</v>
      </c>
      <c r="BO419" s="181"/>
      <c r="BP419" s="181"/>
      <c r="BQ419" s="320">
        <v>2</v>
      </c>
      <c r="BR419" s="320">
        <v>2</v>
      </c>
      <c r="BS419" s="320">
        <v>1</v>
      </c>
      <c r="BT419" s="320">
        <v>1</v>
      </c>
      <c r="BU419" s="320">
        <v>1</v>
      </c>
      <c r="BV419" s="320">
        <v>2</v>
      </c>
      <c r="BW419" s="320">
        <v>2</v>
      </c>
      <c r="BX419" s="320">
        <v>2</v>
      </c>
      <c r="BY419" s="320">
        <v>2</v>
      </c>
      <c r="BZ419" s="320">
        <v>2</v>
      </c>
      <c r="CA419" s="320">
        <v>2</v>
      </c>
      <c r="CB419" s="320">
        <v>2</v>
      </c>
      <c r="CC419" s="320">
        <v>2</v>
      </c>
      <c r="CD419" s="320">
        <v>2</v>
      </c>
      <c r="CE419" s="320">
        <v>1</v>
      </c>
      <c r="CF419" s="320">
        <v>1</v>
      </c>
      <c r="CG419" s="320">
        <v>2</v>
      </c>
      <c r="CH419" s="320">
        <v>1</v>
      </c>
      <c r="CI419" s="320">
        <v>2</v>
      </c>
      <c r="CJ419" s="320">
        <v>2</v>
      </c>
      <c r="CK419" s="320">
        <v>1</v>
      </c>
      <c r="CL419" s="348">
        <f>COUNTIF(BQ419:CK419,"2")</f>
        <v>14</v>
      </c>
      <c r="CM419" s="349">
        <f t="shared" ref="CM419" si="474">CL419/(CL419+CN419+CP419+CR419)</f>
        <v>0.66666666666666663</v>
      </c>
      <c r="CN419" s="348">
        <f>COUNTIF(BQ419:CK419,"1")</f>
        <v>7</v>
      </c>
      <c r="CO419" s="349">
        <f t="shared" ref="CO419" si="475">CN419/(CL419+CN419+CP419+CR419)</f>
        <v>0.33333333333333331</v>
      </c>
      <c r="CP419" s="348">
        <f>COUNTIF(BQ419:CK419,"0")</f>
        <v>0</v>
      </c>
      <c r="CQ419" s="349">
        <f t="shared" ref="CQ419" si="476">CP419/(CL419+CN419+CP419+CR419)</f>
        <v>0</v>
      </c>
      <c r="CR419" s="348">
        <f>COUNTIF(BQ419:CK419,"KĐG")</f>
        <v>0</v>
      </c>
      <c r="CS419" s="349">
        <f t="shared" ref="CS419" si="477">CR419/(CL419+CN419+CP419+CR419)</f>
        <v>0</v>
      </c>
      <c r="CT419" s="350">
        <f t="shared" ref="CT419" si="478">(((CL419*2)+(CN419*1)+(CP419*0)))/(CL419+CN419+CP419)</f>
        <v>1.6666666666666667</v>
      </c>
      <c r="CU419" s="351" t="str">
        <f t="shared" ref="CU419" si="479">IF(CS419&gt;=50%,"KĐG",IF(CT419&gt;=1.6,"ĐMT",IF(CT419&gt;=1,"CCG","CĐ")))</f>
        <v>ĐMT</v>
      </c>
      <c r="CV419" s="313"/>
      <c r="CW419" s="313"/>
      <c r="CX419" s="313"/>
      <c r="CY419" s="313"/>
      <c r="CZ419" s="313"/>
      <c r="DA419" s="313"/>
      <c r="DB419" s="424"/>
      <c r="DC419" s="424"/>
      <c r="DD419" s="424"/>
      <c r="DE419" s="313"/>
      <c r="DF419" s="313"/>
      <c r="DG419" s="313"/>
      <c r="DH419" s="313"/>
      <c r="DI419" s="313"/>
      <c r="DJ419" s="6"/>
      <c r="DK419" s="6"/>
      <c r="DL419" s="6">
        <f t="shared" si="473"/>
        <v>1</v>
      </c>
      <c r="DM419" s="261"/>
    </row>
    <row r="420" spans="1:117" s="10" customFormat="1" ht="34.5" hidden="1" customHeight="1">
      <c r="A420" s="460">
        <v>406</v>
      </c>
      <c r="B420" s="414">
        <v>131</v>
      </c>
      <c r="C420" s="169" t="s">
        <v>436</v>
      </c>
      <c r="D420" s="170" t="s">
        <v>0</v>
      </c>
      <c r="E420" s="29" t="s">
        <v>437</v>
      </c>
      <c r="F420" s="135" t="s">
        <v>0</v>
      </c>
      <c r="G420" s="170"/>
      <c r="H420" s="184" t="s">
        <v>437</v>
      </c>
      <c r="I420" s="188" t="s">
        <v>1164</v>
      </c>
      <c r="J420" s="176"/>
      <c r="K420" s="176" t="s">
        <v>127</v>
      </c>
      <c r="L420" s="176" t="s">
        <v>115</v>
      </c>
      <c r="M420" s="5" t="s">
        <v>79</v>
      </c>
      <c r="N420" s="4" t="s">
        <v>171</v>
      </c>
      <c r="O420" s="460" t="s">
        <v>28</v>
      </c>
      <c r="P420" s="134"/>
      <c r="Q420" s="176" t="s">
        <v>28</v>
      </c>
      <c r="R420" s="6"/>
      <c r="S420" s="6"/>
      <c r="T420" s="6"/>
      <c r="U420" s="6"/>
      <c r="V420" s="6"/>
      <c r="W420" s="6"/>
      <c r="X420" s="6"/>
      <c r="Y420" s="60"/>
      <c r="Z420" s="60"/>
      <c r="AA420" s="6"/>
      <c r="AB420" s="181" t="s">
        <v>665</v>
      </c>
      <c r="AC420" s="181" t="s">
        <v>665</v>
      </c>
      <c r="AD420" s="181" t="s">
        <v>665</v>
      </c>
      <c r="AE420" s="207">
        <v>2</v>
      </c>
      <c r="AF420" s="207">
        <v>2</v>
      </c>
      <c r="AG420" s="207">
        <v>1</v>
      </c>
      <c r="AH420" s="207">
        <v>1</v>
      </c>
      <c r="AI420" s="207">
        <v>2</v>
      </c>
      <c r="AJ420" s="207">
        <v>2</v>
      </c>
      <c r="AK420" s="207">
        <v>2</v>
      </c>
      <c r="AL420" s="207">
        <v>2</v>
      </c>
      <c r="AM420" s="207">
        <v>2</v>
      </c>
      <c r="AN420" s="207">
        <v>1</v>
      </c>
      <c r="AO420" s="207">
        <v>1</v>
      </c>
      <c r="AP420" s="207">
        <v>2</v>
      </c>
      <c r="AQ420" s="207">
        <v>2</v>
      </c>
      <c r="AR420" s="207">
        <v>2</v>
      </c>
      <c r="AS420" s="207">
        <v>2</v>
      </c>
      <c r="AT420" s="207">
        <v>2</v>
      </c>
      <c r="AU420" s="207">
        <v>2</v>
      </c>
      <c r="AV420" s="207">
        <v>1</v>
      </c>
      <c r="AW420" s="207">
        <v>1</v>
      </c>
      <c r="AX420" s="207">
        <v>2</v>
      </c>
      <c r="AY420" s="207">
        <v>1</v>
      </c>
      <c r="AZ420" s="207">
        <v>2</v>
      </c>
      <c r="BA420" s="207">
        <v>2</v>
      </c>
      <c r="BB420" s="207">
        <v>1</v>
      </c>
      <c r="BC420" s="209">
        <f t="shared" ref="BC420" si="480">COUNTIF(AE420:BB420,"2")</f>
        <v>16</v>
      </c>
      <c r="BD420" s="210">
        <f t="shared" ref="BD420" si="481">BC420/(BC420+BE420+BG420+BI420)</f>
        <v>0.66666666666666663</v>
      </c>
      <c r="BE420" s="209">
        <f>COUNTIF(AE420:BB420,"1")</f>
        <v>8</v>
      </c>
      <c r="BF420" s="210">
        <f t="shared" ref="BF420" si="482">BE420/(BC420+BE420+BG420+BI420)</f>
        <v>0.33333333333333331</v>
      </c>
      <c r="BG420" s="209">
        <f>COUNTIF(AE420:BB420,"0")</f>
        <v>0</v>
      </c>
      <c r="BH420" s="210">
        <f t="shared" ref="BH420" si="483">BG420/(BC420+BE420+BG420+BI420)</f>
        <v>0</v>
      </c>
      <c r="BI420" s="209">
        <f>COUNTIF(AE420:BB420,"KĐG")</f>
        <v>0</v>
      </c>
      <c r="BJ420" s="210">
        <f t="shared" ref="BJ420" si="484">BI420/(BC420+BE420+BG420+BI420)</f>
        <v>0</v>
      </c>
      <c r="BK420" s="211">
        <f t="shared" ref="BK420" si="485">(((BC420*2)+(BE420*1)+(BG420*0)))/(BC420+BE420+BG420)</f>
        <v>1.6666666666666667</v>
      </c>
      <c r="BL420" s="212" t="str">
        <f t="shared" ref="BL420" si="486">IF(BJ420&gt;=50%,"KĐG",IF(BK420&gt;=1.6,"ĐMT",IF(BK420&gt;=1,"CCG","CĐ")))</f>
        <v>ĐMT</v>
      </c>
      <c r="BM420" s="33"/>
      <c r="BN420" s="33"/>
      <c r="BO420" s="33"/>
      <c r="BP420" s="33"/>
      <c r="BQ420" s="33"/>
      <c r="BR420" s="33"/>
      <c r="BS420" s="33"/>
      <c r="BT420" s="33"/>
      <c r="BU420" s="33"/>
      <c r="BV420" s="33"/>
      <c r="BW420" s="6"/>
      <c r="BX420" s="6"/>
      <c r="BY420" s="6"/>
      <c r="BZ420" s="6"/>
      <c r="CA420" s="6"/>
      <c r="CB420" s="6"/>
      <c r="CC420" s="6"/>
      <c r="CD420" s="6"/>
      <c r="CE420" s="6"/>
      <c r="CF420" s="6"/>
      <c r="CG420" s="6"/>
      <c r="CH420" s="6"/>
      <c r="CI420" s="6"/>
      <c r="CJ420" s="6"/>
      <c r="CK420" s="6"/>
      <c r="CL420" s="6"/>
      <c r="CM420" s="6"/>
      <c r="CN420" s="6"/>
      <c r="CO420" s="6"/>
      <c r="CP420" s="6"/>
      <c r="CQ420" s="6"/>
      <c r="CR420" s="6"/>
      <c r="CS420" s="6"/>
      <c r="CT420" s="313"/>
      <c r="CU420" s="313"/>
      <c r="CV420" s="313"/>
      <c r="CW420" s="313"/>
      <c r="CX420" s="313"/>
      <c r="CY420" s="313"/>
      <c r="CZ420" s="313"/>
      <c r="DA420" s="313"/>
      <c r="DB420" s="424"/>
      <c r="DC420" s="424"/>
      <c r="DD420" s="424"/>
      <c r="DE420" s="313"/>
      <c r="DF420" s="313"/>
      <c r="DG420" s="313"/>
      <c r="DH420" s="313"/>
      <c r="DI420" s="313"/>
      <c r="DJ420" s="6"/>
      <c r="DK420" s="6"/>
      <c r="DL420" s="6">
        <f t="shared" si="473"/>
        <v>1</v>
      </c>
      <c r="DM420" s="168"/>
    </row>
    <row r="421" spans="1:117" s="231" customFormat="1" ht="45.75" hidden="1" customHeight="1">
      <c r="A421" s="461"/>
      <c r="B421" s="414">
        <v>131</v>
      </c>
      <c r="C421" s="169" t="s">
        <v>436</v>
      </c>
      <c r="D421" s="170" t="s">
        <v>0</v>
      </c>
      <c r="E421" s="29" t="s">
        <v>437</v>
      </c>
      <c r="F421" s="92" t="s">
        <v>0</v>
      </c>
      <c r="G421" s="170"/>
      <c r="H421" s="184" t="s">
        <v>437</v>
      </c>
      <c r="I421" s="188" t="s">
        <v>1254</v>
      </c>
      <c r="J421" s="256"/>
      <c r="K421" s="256" t="s">
        <v>127</v>
      </c>
      <c r="L421" s="256" t="s">
        <v>115</v>
      </c>
      <c r="M421" s="126" t="s">
        <v>79</v>
      </c>
      <c r="N421" s="123" t="s">
        <v>171</v>
      </c>
      <c r="O421" s="461"/>
      <c r="P421" s="94"/>
      <c r="Q421" s="94"/>
      <c r="R421" s="256" t="s">
        <v>28</v>
      </c>
      <c r="S421" s="94"/>
      <c r="T421" s="94"/>
      <c r="U421" s="94"/>
      <c r="V421" s="94"/>
      <c r="W421" s="94"/>
      <c r="X421" s="94"/>
      <c r="Y421" s="94"/>
      <c r="Z421" s="94"/>
      <c r="AA421" s="94"/>
      <c r="AB421" s="33"/>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33"/>
      <c r="BF421" s="33"/>
      <c r="BG421" s="33"/>
      <c r="BH421" s="33"/>
      <c r="BI421" s="33"/>
      <c r="BJ421" s="33"/>
      <c r="BK421" s="33"/>
      <c r="BL421" s="33"/>
      <c r="BM421" s="181" t="s">
        <v>665</v>
      </c>
      <c r="BN421" s="181" t="s">
        <v>665</v>
      </c>
      <c r="BO421" s="181" t="s">
        <v>665</v>
      </c>
      <c r="BP421" s="181" t="s">
        <v>665</v>
      </c>
      <c r="BQ421" s="320">
        <v>2</v>
      </c>
      <c r="BR421" s="320">
        <v>2</v>
      </c>
      <c r="BS421" s="320">
        <v>1</v>
      </c>
      <c r="BT421" s="320">
        <v>1</v>
      </c>
      <c r="BU421" s="320">
        <v>2</v>
      </c>
      <c r="BV421" s="320">
        <v>2</v>
      </c>
      <c r="BW421" s="320">
        <v>2</v>
      </c>
      <c r="BX421" s="320">
        <v>1</v>
      </c>
      <c r="BY421" s="320">
        <v>2</v>
      </c>
      <c r="BZ421" s="320">
        <v>2</v>
      </c>
      <c r="CA421" s="320">
        <v>2</v>
      </c>
      <c r="CB421" s="320">
        <v>2</v>
      </c>
      <c r="CC421" s="320">
        <v>2</v>
      </c>
      <c r="CD421" s="320">
        <v>2</v>
      </c>
      <c r="CE421" s="320">
        <v>1</v>
      </c>
      <c r="CF421" s="320">
        <v>2</v>
      </c>
      <c r="CG421" s="320">
        <v>2</v>
      </c>
      <c r="CH421" s="320">
        <v>1</v>
      </c>
      <c r="CI421" s="320">
        <v>2</v>
      </c>
      <c r="CJ421" s="320">
        <v>2</v>
      </c>
      <c r="CK421" s="320">
        <v>1</v>
      </c>
      <c r="CL421" s="348">
        <f>COUNTIF(BQ421:CK421,"2")</f>
        <v>15</v>
      </c>
      <c r="CM421" s="349">
        <f t="shared" ref="CM421" si="487">CL421/(CL421+CN421+CP421+CR421)</f>
        <v>0.7142857142857143</v>
      </c>
      <c r="CN421" s="348">
        <f>COUNTIF(BQ421:CK421,"1")</f>
        <v>6</v>
      </c>
      <c r="CO421" s="349">
        <f t="shared" ref="CO421" si="488">CN421/(CL421+CN421+CP421+CR421)</f>
        <v>0.2857142857142857</v>
      </c>
      <c r="CP421" s="348">
        <f>COUNTIF(BQ421:CK421,"0")</f>
        <v>0</v>
      </c>
      <c r="CQ421" s="349">
        <f t="shared" ref="CQ421" si="489">CP421/(CL421+CN421+CP421+CR421)</f>
        <v>0</v>
      </c>
      <c r="CR421" s="348">
        <f>COUNTIF(BQ421:CK421,"KĐG")</f>
        <v>0</v>
      </c>
      <c r="CS421" s="349">
        <f t="shared" ref="CS421" si="490">CR421/(CL421+CN421+CP421+CR421)</f>
        <v>0</v>
      </c>
      <c r="CT421" s="350">
        <f t="shared" ref="CT421" si="491">(((CL421*2)+(CN421*1)+(CP421*0)))/(CL421+CN421+CP421)</f>
        <v>1.7142857142857142</v>
      </c>
      <c r="CU421" s="351" t="str">
        <f t="shared" ref="CU421" si="492">IF(CS421&gt;=50%,"KĐG",IF(CT421&gt;=1.6,"ĐMT",IF(CT421&gt;=1,"CCG","CĐ")))</f>
        <v>ĐMT</v>
      </c>
      <c r="CV421" s="313"/>
      <c r="CW421" s="313"/>
      <c r="CX421" s="313"/>
      <c r="CY421" s="313"/>
      <c r="CZ421" s="313"/>
      <c r="DA421" s="313"/>
      <c r="DB421" s="424"/>
      <c r="DC421" s="424"/>
      <c r="DD421" s="424"/>
      <c r="DE421" s="313"/>
      <c r="DF421" s="313"/>
      <c r="DG421" s="313"/>
      <c r="DH421" s="313"/>
      <c r="DI421" s="313"/>
      <c r="DJ421" s="94"/>
      <c r="DK421" s="94"/>
      <c r="DL421" s="122">
        <f t="shared" si="473"/>
        <v>1</v>
      </c>
      <c r="DM421" s="261"/>
    </row>
    <row r="422" spans="1:117" s="231" customFormat="1" ht="215.25" customHeight="1">
      <c r="A422" s="461"/>
      <c r="B422" s="414">
        <v>131</v>
      </c>
      <c r="C422" s="169" t="s">
        <v>436</v>
      </c>
      <c r="D422" s="377" t="s">
        <v>0</v>
      </c>
      <c r="E422" s="169" t="s">
        <v>437</v>
      </c>
      <c r="F422" s="170" t="s">
        <v>0</v>
      </c>
      <c r="G422" s="377"/>
      <c r="H422" s="184" t="s">
        <v>437</v>
      </c>
      <c r="I422" s="188" t="s">
        <v>1324</v>
      </c>
      <c r="J422" s="364"/>
      <c r="K422" s="364" t="s">
        <v>127</v>
      </c>
      <c r="L422" s="364" t="s">
        <v>115</v>
      </c>
      <c r="M422" s="126" t="s">
        <v>79</v>
      </c>
      <c r="N422" s="123" t="s">
        <v>171</v>
      </c>
      <c r="O422" s="461"/>
      <c r="P422" s="94"/>
      <c r="Q422" s="94"/>
      <c r="R422" s="94"/>
      <c r="S422" s="364" t="s">
        <v>28</v>
      </c>
      <c r="T422" s="94"/>
      <c r="U422" s="94"/>
      <c r="V422" s="94"/>
      <c r="W422" s="94"/>
      <c r="X422" s="94"/>
      <c r="Y422" s="94"/>
      <c r="Z422" s="94"/>
      <c r="AA422" s="94"/>
      <c r="AB422" s="33"/>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33"/>
      <c r="BF422" s="33"/>
      <c r="BG422" s="33"/>
      <c r="BH422" s="33"/>
      <c r="BI422" s="33"/>
      <c r="BJ422" s="33"/>
      <c r="BK422" s="33"/>
      <c r="BL422" s="33"/>
      <c r="BM422" s="33"/>
      <c r="BN422" s="33"/>
      <c r="BO422" s="33"/>
      <c r="BP422" s="33"/>
      <c r="BQ422" s="33"/>
      <c r="BR422" s="33"/>
      <c r="BS422" s="33"/>
      <c r="BT422" s="33"/>
      <c r="BU422" s="33"/>
      <c r="BV422" s="33"/>
      <c r="BW422" s="94"/>
      <c r="BX422" s="94"/>
      <c r="BY422" s="94"/>
      <c r="BZ422" s="94"/>
      <c r="CA422" s="94"/>
      <c r="CB422" s="94"/>
      <c r="CC422" s="94"/>
      <c r="CD422" s="94"/>
      <c r="CE422" s="94"/>
      <c r="CF422" s="94"/>
      <c r="CG422" s="94"/>
      <c r="CH422" s="94"/>
      <c r="CI422" s="94"/>
      <c r="CJ422" s="94"/>
      <c r="CK422" s="94"/>
      <c r="CL422" s="94"/>
      <c r="CM422" s="94"/>
      <c r="CN422" s="94"/>
      <c r="CO422" s="94"/>
      <c r="CP422" s="94"/>
      <c r="CQ422" s="94"/>
      <c r="CR422" s="94"/>
      <c r="CS422" s="94"/>
      <c r="CT422" s="313"/>
      <c r="CU422" s="313"/>
      <c r="CV422" s="388" t="s">
        <v>665</v>
      </c>
      <c r="CW422" s="388" t="s">
        <v>665</v>
      </c>
      <c r="CX422" s="388" t="s">
        <v>665</v>
      </c>
      <c r="CY422" s="313"/>
      <c r="CZ422" s="313"/>
      <c r="DA422" s="313"/>
      <c r="DB422" s="424"/>
      <c r="DC422" s="424"/>
      <c r="DD422" s="424"/>
      <c r="DE422" s="313"/>
      <c r="DF422" s="313"/>
      <c r="DG422" s="313"/>
      <c r="DH422" s="313"/>
      <c r="DI422" s="313"/>
      <c r="DJ422" s="94"/>
      <c r="DK422" s="94"/>
      <c r="DL422" s="122">
        <f t="shared" si="473"/>
        <v>1</v>
      </c>
      <c r="DM422" s="353"/>
    </row>
    <row r="423" spans="1:117" s="93" customFormat="1" ht="366" hidden="1" customHeight="1">
      <c r="A423" s="461"/>
      <c r="B423" s="414">
        <v>131</v>
      </c>
      <c r="C423" s="29" t="s">
        <v>436</v>
      </c>
      <c r="D423" s="92" t="s">
        <v>0</v>
      </c>
      <c r="E423" s="29" t="s">
        <v>437</v>
      </c>
      <c r="F423" s="92" t="s">
        <v>0</v>
      </c>
      <c r="G423" s="92"/>
      <c r="H423" s="95" t="s">
        <v>437</v>
      </c>
      <c r="I423" s="11" t="s">
        <v>800</v>
      </c>
      <c r="J423" s="94"/>
      <c r="K423" s="125" t="s">
        <v>127</v>
      </c>
      <c r="L423" s="125" t="s">
        <v>115</v>
      </c>
      <c r="M423" s="126" t="s">
        <v>79</v>
      </c>
      <c r="N423" s="123" t="s">
        <v>171</v>
      </c>
      <c r="O423" s="461"/>
      <c r="P423" s="94"/>
      <c r="Q423" s="94"/>
      <c r="R423" s="94"/>
      <c r="S423" s="94"/>
      <c r="T423" s="94" t="s">
        <v>28</v>
      </c>
      <c r="U423" s="94"/>
      <c r="V423" s="94"/>
      <c r="W423" s="94"/>
      <c r="X423" s="94"/>
      <c r="Y423" s="94"/>
      <c r="Z423" s="94"/>
      <c r="AA423" s="94"/>
      <c r="AB423" s="33"/>
      <c r="AC423" s="33"/>
      <c r="AD423" s="33"/>
      <c r="AE423" s="33"/>
      <c r="AF423" s="33"/>
      <c r="AG423" s="33"/>
      <c r="AH423" s="33"/>
      <c r="AI423" s="33"/>
      <c r="AJ423" s="33"/>
      <c r="AK423" s="33"/>
      <c r="AL423" s="33"/>
      <c r="AM423" s="33"/>
      <c r="AN423" s="33"/>
      <c r="AO423" s="33"/>
      <c r="AP423" s="33"/>
      <c r="AQ423" s="33"/>
      <c r="AR423" s="33"/>
      <c r="AS423" s="33"/>
      <c r="AT423" s="33"/>
      <c r="AU423" s="33"/>
      <c r="AV423" s="33"/>
      <c r="AW423" s="33"/>
      <c r="AX423" s="33"/>
      <c r="AY423" s="33"/>
      <c r="AZ423" s="33"/>
      <c r="BA423" s="33"/>
      <c r="BB423" s="33"/>
      <c r="BC423" s="33"/>
      <c r="BD423" s="33"/>
      <c r="BE423" s="33"/>
      <c r="BF423" s="33"/>
      <c r="BG423" s="33"/>
      <c r="BH423" s="33"/>
      <c r="BI423" s="33"/>
      <c r="BJ423" s="33"/>
      <c r="BK423" s="33"/>
      <c r="BL423" s="33"/>
      <c r="BM423" s="33"/>
      <c r="BN423" s="33"/>
      <c r="BO423" s="33"/>
      <c r="BP423" s="33"/>
      <c r="BQ423" s="33"/>
      <c r="BR423" s="33"/>
      <c r="BS423" s="33"/>
      <c r="BT423" s="33"/>
      <c r="BU423" s="33"/>
      <c r="BV423" s="33"/>
      <c r="BW423" s="94"/>
      <c r="BX423" s="94"/>
      <c r="BY423" s="94"/>
      <c r="BZ423" s="94"/>
      <c r="CA423" s="94"/>
      <c r="CB423" s="94"/>
      <c r="CC423" s="94"/>
      <c r="CD423" s="94"/>
      <c r="CE423" s="94"/>
      <c r="CF423" s="94"/>
      <c r="CG423" s="94"/>
      <c r="CH423" s="94"/>
      <c r="CI423" s="94"/>
      <c r="CJ423" s="94"/>
      <c r="CK423" s="94"/>
      <c r="CL423" s="94"/>
      <c r="CM423" s="94"/>
      <c r="CN423" s="94"/>
      <c r="CO423" s="94"/>
      <c r="CP423" s="94"/>
      <c r="CQ423" s="94"/>
      <c r="CR423" s="94"/>
      <c r="CS423" s="94"/>
      <c r="CT423" s="313"/>
      <c r="CU423" s="313"/>
      <c r="CV423" s="313"/>
      <c r="CW423" s="313"/>
      <c r="CX423" s="313"/>
      <c r="CY423" s="313"/>
      <c r="CZ423" s="313"/>
      <c r="DA423" s="313"/>
      <c r="DB423" s="424"/>
      <c r="DC423" s="424"/>
      <c r="DD423" s="424"/>
      <c r="DE423" s="313"/>
      <c r="DF423" s="313"/>
      <c r="DG423" s="313"/>
      <c r="DH423" s="313"/>
      <c r="DI423" s="313"/>
      <c r="DJ423" s="94"/>
      <c r="DK423" s="94"/>
      <c r="DL423" s="122">
        <f t="shared" si="473"/>
        <v>1</v>
      </c>
      <c r="DM423" s="91"/>
    </row>
    <row r="424" spans="1:117" s="93" customFormat="1" ht="242.25" hidden="1" customHeight="1">
      <c r="A424" s="461"/>
      <c r="B424" s="414">
        <v>131</v>
      </c>
      <c r="C424" s="29" t="s">
        <v>436</v>
      </c>
      <c r="D424" s="92" t="s">
        <v>0</v>
      </c>
      <c r="E424" s="29" t="s">
        <v>437</v>
      </c>
      <c r="F424" s="92" t="s">
        <v>0</v>
      </c>
      <c r="G424" s="92"/>
      <c r="H424" s="95" t="s">
        <v>437</v>
      </c>
      <c r="I424" s="11" t="s">
        <v>801</v>
      </c>
      <c r="J424" s="94"/>
      <c r="K424" s="125" t="s">
        <v>127</v>
      </c>
      <c r="L424" s="125" t="s">
        <v>115</v>
      </c>
      <c r="M424" s="126" t="s">
        <v>79</v>
      </c>
      <c r="N424" s="123" t="s">
        <v>171</v>
      </c>
      <c r="O424" s="461"/>
      <c r="P424" s="94"/>
      <c r="Q424" s="94"/>
      <c r="R424" s="94"/>
      <c r="S424" s="94"/>
      <c r="T424" s="94"/>
      <c r="U424" s="94" t="s">
        <v>28</v>
      </c>
      <c r="V424" s="94"/>
      <c r="W424" s="94"/>
      <c r="X424" s="94"/>
      <c r="Y424" s="94"/>
      <c r="Z424" s="94"/>
      <c r="AA424" s="94"/>
      <c r="AB424" s="33"/>
      <c r="AC424" s="33"/>
      <c r="AD424" s="33"/>
      <c r="AE424" s="33"/>
      <c r="AF424" s="33"/>
      <c r="AG424" s="33"/>
      <c r="AH424" s="33"/>
      <c r="AI424" s="33"/>
      <c r="AJ424" s="33"/>
      <c r="AK424" s="33"/>
      <c r="AL424" s="33"/>
      <c r="AM424" s="33"/>
      <c r="AN424" s="33"/>
      <c r="AO424" s="33"/>
      <c r="AP424" s="33"/>
      <c r="AQ424" s="33"/>
      <c r="AR424" s="33"/>
      <c r="AS424" s="33"/>
      <c r="AT424" s="33"/>
      <c r="AU424" s="33"/>
      <c r="AV424" s="33"/>
      <c r="AW424" s="33"/>
      <c r="AX424" s="33"/>
      <c r="AY424" s="33"/>
      <c r="AZ424" s="33"/>
      <c r="BA424" s="33"/>
      <c r="BB424" s="33"/>
      <c r="BC424" s="33"/>
      <c r="BD424" s="33"/>
      <c r="BE424" s="33"/>
      <c r="BF424" s="33"/>
      <c r="BG424" s="33"/>
      <c r="BH424" s="33"/>
      <c r="BI424" s="33"/>
      <c r="BJ424" s="33"/>
      <c r="BK424" s="33"/>
      <c r="BL424" s="33"/>
      <c r="BM424" s="33"/>
      <c r="BN424" s="33"/>
      <c r="BO424" s="33"/>
      <c r="BP424" s="33"/>
      <c r="BQ424" s="33"/>
      <c r="BR424" s="33"/>
      <c r="BS424" s="33"/>
      <c r="BT424" s="33"/>
      <c r="BU424" s="33"/>
      <c r="BV424" s="33"/>
      <c r="BW424" s="94"/>
      <c r="BX424" s="94"/>
      <c r="BY424" s="94"/>
      <c r="BZ424" s="94"/>
      <c r="CA424" s="94"/>
      <c r="CB424" s="94"/>
      <c r="CC424" s="94"/>
      <c r="CD424" s="94"/>
      <c r="CE424" s="94"/>
      <c r="CF424" s="94"/>
      <c r="CG424" s="94"/>
      <c r="CH424" s="94"/>
      <c r="CI424" s="94"/>
      <c r="CJ424" s="94"/>
      <c r="CK424" s="94"/>
      <c r="CL424" s="94"/>
      <c r="CM424" s="94"/>
      <c r="CN424" s="94"/>
      <c r="CO424" s="94"/>
      <c r="CP424" s="94"/>
      <c r="CQ424" s="94"/>
      <c r="CR424" s="94"/>
      <c r="CS424" s="94"/>
      <c r="CT424" s="313"/>
      <c r="CU424" s="313"/>
      <c r="CV424" s="313"/>
      <c r="CW424" s="313"/>
      <c r="CX424" s="313"/>
      <c r="CY424" s="313"/>
      <c r="CZ424" s="313"/>
      <c r="DA424" s="313"/>
      <c r="DB424" s="424"/>
      <c r="DC424" s="424"/>
      <c r="DD424" s="424"/>
      <c r="DE424" s="313"/>
      <c r="DF424" s="313"/>
      <c r="DG424" s="313"/>
      <c r="DH424" s="313"/>
      <c r="DI424" s="313"/>
      <c r="DJ424" s="94"/>
      <c r="DK424" s="94"/>
      <c r="DL424" s="122">
        <f t="shared" si="473"/>
        <v>1</v>
      </c>
      <c r="DM424" s="91"/>
    </row>
    <row r="425" spans="1:117" s="93" customFormat="1" ht="184.5" hidden="1" customHeight="1">
      <c r="A425" s="461"/>
      <c r="B425" s="414">
        <v>131</v>
      </c>
      <c r="C425" s="29" t="s">
        <v>436</v>
      </c>
      <c r="D425" s="92" t="s">
        <v>0</v>
      </c>
      <c r="E425" s="29" t="s">
        <v>437</v>
      </c>
      <c r="F425" s="92" t="s">
        <v>0</v>
      </c>
      <c r="G425" s="92"/>
      <c r="H425" s="95" t="s">
        <v>437</v>
      </c>
      <c r="I425" s="11" t="s">
        <v>802</v>
      </c>
      <c r="J425" s="94"/>
      <c r="K425" s="125" t="s">
        <v>127</v>
      </c>
      <c r="L425" s="125" t="s">
        <v>115</v>
      </c>
      <c r="M425" s="126" t="s">
        <v>79</v>
      </c>
      <c r="N425" s="123" t="s">
        <v>171</v>
      </c>
      <c r="O425" s="461"/>
      <c r="P425" s="94"/>
      <c r="Q425" s="94"/>
      <c r="R425" s="94"/>
      <c r="S425" s="94"/>
      <c r="T425" s="94"/>
      <c r="U425" s="94"/>
      <c r="V425" s="94" t="s">
        <v>28</v>
      </c>
      <c r="W425" s="94"/>
      <c r="X425" s="94"/>
      <c r="Y425" s="94"/>
      <c r="Z425" s="94"/>
      <c r="AA425" s="94"/>
      <c r="AB425" s="33"/>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33"/>
      <c r="BF425" s="33"/>
      <c r="BG425" s="33"/>
      <c r="BH425" s="33"/>
      <c r="BI425" s="33"/>
      <c r="BJ425" s="33"/>
      <c r="BK425" s="33"/>
      <c r="BL425" s="33"/>
      <c r="BM425" s="33"/>
      <c r="BN425" s="33"/>
      <c r="BO425" s="33"/>
      <c r="BP425" s="33"/>
      <c r="BQ425" s="33"/>
      <c r="BR425" s="33"/>
      <c r="BS425" s="33"/>
      <c r="BT425" s="33"/>
      <c r="BU425" s="33"/>
      <c r="BV425" s="33"/>
      <c r="BW425" s="94"/>
      <c r="BX425" s="94"/>
      <c r="BY425" s="94"/>
      <c r="BZ425" s="94"/>
      <c r="CA425" s="94"/>
      <c r="CB425" s="94"/>
      <c r="CC425" s="94"/>
      <c r="CD425" s="94"/>
      <c r="CE425" s="94"/>
      <c r="CF425" s="94"/>
      <c r="CG425" s="94"/>
      <c r="CH425" s="94"/>
      <c r="CI425" s="94"/>
      <c r="CJ425" s="94"/>
      <c r="CK425" s="94"/>
      <c r="CL425" s="94"/>
      <c r="CM425" s="94"/>
      <c r="CN425" s="94"/>
      <c r="CO425" s="94"/>
      <c r="CP425" s="94"/>
      <c r="CQ425" s="94"/>
      <c r="CR425" s="94"/>
      <c r="CS425" s="94"/>
      <c r="CT425" s="313"/>
      <c r="CU425" s="313"/>
      <c r="CV425" s="313"/>
      <c r="CW425" s="313"/>
      <c r="CX425" s="313"/>
      <c r="CY425" s="313"/>
      <c r="CZ425" s="313"/>
      <c r="DA425" s="313"/>
      <c r="DB425" s="424"/>
      <c r="DC425" s="424"/>
      <c r="DD425" s="424"/>
      <c r="DE425" s="313"/>
      <c r="DF425" s="313"/>
      <c r="DG425" s="313"/>
      <c r="DH425" s="313"/>
      <c r="DI425" s="313"/>
      <c r="DJ425" s="94"/>
      <c r="DK425" s="94"/>
      <c r="DL425" s="122">
        <f t="shared" si="473"/>
        <v>1</v>
      </c>
      <c r="DM425" s="91"/>
    </row>
    <row r="426" spans="1:117" s="93" customFormat="1" ht="341.25" hidden="1" customHeight="1">
      <c r="A426" s="461"/>
      <c r="B426" s="414">
        <v>131</v>
      </c>
      <c r="C426" s="29" t="s">
        <v>436</v>
      </c>
      <c r="D426" s="92" t="s">
        <v>0</v>
      </c>
      <c r="E426" s="29" t="s">
        <v>437</v>
      </c>
      <c r="F426" s="92" t="s">
        <v>0</v>
      </c>
      <c r="G426" s="92"/>
      <c r="H426" s="95" t="s">
        <v>437</v>
      </c>
      <c r="I426" s="11" t="s">
        <v>799</v>
      </c>
      <c r="J426" s="94"/>
      <c r="K426" s="125" t="s">
        <v>127</v>
      </c>
      <c r="L426" s="125" t="s">
        <v>115</v>
      </c>
      <c r="M426" s="126" t="s">
        <v>79</v>
      </c>
      <c r="N426" s="123" t="s">
        <v>171</v>
      </c>
      <c r="O426" s="461"/>
      <c r="P426" s="94"/>
      <c r="Q426" s="94"/>
      <c r="R426" s="94"/>
      <c r="S426" s="94"/>
      <c r="T426" s="94"/>
      <c r="U426" s="94"/>
      <c r="V426" s="94"/>
      <c r="W426" s="94" t="s">
        <v>28</v>
      </c>
      <c r="X426" s="94"/>
      <c r="Y426" s="94"/>
      <c r="Z426" s="94"/>
      <c r="AA426" s="94"/>
      <c r="AB426" s="33"/>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c r="BW426" s="94"/>
      <c r="BX426" s="94"/>
      <c r="BY426" s="94"/>
      <c r="BZ426" s="94"/>
      <c r="CA426" s="94"/>
      <c r="CB426" s="94"/>
      <c r="CC426" s="94"/>
      <c r="CD426" s="94"/>
      <c r="CE426" s="94"/>
      <c r="CF426" s="94"/>
      <c r="CG426" s="94"/>
      <c r="CH426" s="94"/>
      <c r="CI426" s="94"/>
      <c r="CJ426" s="94"/>
      <c r="CK426" s="94"/>
      <c r="CL426" s="94"/>
      <c r="CM426" s="94"/>
      <c r="CN426" s="94"/>
      <c r="CO426" s="94"/>
      <c r="CP426" s="94"/>
      <c r="CQ426" s="94"/>
      <c r="CR426" s="94"/>
      <c r="CS426" s="94"/>
      <c r="CT426" s="313"/>
      <c r="CU426" s="313"/>
      <c r="CV426" s="313"/>
      <c r="CW426" s="313"/>
      <c r="CX426" s="313"/>
      <c r="CY426" s="313"/>
      <c r="CZ426" s="313"/>
      <c r="DA426" s="313"/>
      <c r="DB426" s="424"/>
      <c r="DC426" s="424"/>
      <c r="DD426" s="424"/>
      <c r="DE426" s="313"/>
      <c r="DF426" s="313"/>
      <c r="DG426" s="313"/>
      <c r="DH426" s="313"/>
      <c r="DI426" s="313"/>
      <c r="DJ426" s="94"/>
      <c r="DK426" s="94"/>
      <c r="DL426" s="122">
        <f t="shared" si="473"/>
        <v>1</v>
      </c>
      <c r="DM426" s="91"/>
    </row>
    <row r="427" spans="1:117" s="93" customFormat="1" ht="332.25" hidden="1" customHeight="1">
      <c r="A427" s="461"/>
      <c r="B427" s="414">
        <v>131</v>
      </c>
      <c r="C427" s="29" t="s">
        <v>436</v>
      </c>
      <c r="D427" s="92" t="s">
        <v>0</v>
      </c>
      <c r="E427" s="29" t="s">
        <v>437</v>
      </c>
      <c r="F427" s="92" t="s">
        <v>0</v>
      </c>
      <c r="G427" s="92"/>
      <c r="H427" s="95" t="s">
        <v>437</v>
      </c>
      <c r="I427" s="11" t="s">
        <v>803</v>
      </c>
      <c r="J427" s="94"/>
      <c r="K427" s="125" t="s">
        <v>127</v>
      </c>
      <c r="L427" s="125" t="s">
        <v>115</v>
      </c>
      <c r="M427" s="126" t="s">
        <v>79</v>
      </c>
      <c r="N427" s="123" t="s">
        <v>171</v>
      </c>
      <c r="O427" s="461"/>
      <c r="P427" s="94"/>
      <c r="Q427" s="94"/>
      <c r="R427" s="94"/>
      <c r="S427" s="94"/>
      <c r="T427" s="94"/>
      <c r="U427" s="94"/>
      <c r="V427" s="94"/>
      <c r="W427" s="94"/>
      <c r="X427" s="94" t="s">
        <v>28</v>
      </c>
      <c r="Y427" s="94"/>
      <c r="Z427" s="94"/>
      <c r="AA427" s="94"/>
      <c r="AB427" s="33"/>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33"/>
      <c r="BF427" s="33"/>
      <c r="BG427" s="33"/>
      <c r="BH427" s="33"/>
      <c r="BI427" s="33"/>
      <c r="BJ427" s="33"/>
      <c r="BK427" s="33"/>
      <c r="BL427" s="33"/>
      <c r="BM427" s="33"/>
      <c r="BN427" s="33"/>
      <c r="BO427" s="33"/>
      <c r="BP427" s="33"/>
      <c r="BQ427" s="33"/>
      <c r="BR427" s="33"/>
      <c r="BS427" s="33"/>
      <c r="BT427" s="33"/>
      <c r="BU427" s="33"/>
      <c r="BV427" s="33"/>
      <c r="BW427" s="94"/>
      <c r="BX427" s="94"/>
      <c r="BY427" s="94"/>
      <c r="BZ427" s="94"/>
      <c r="CA427" s="94"/>
      <c r="CB427" s="94"/>
      <c r="CC427" s="94"/>
      <c r="CD427" s="94"/>
      <c r="CE427" s="94"/>
      <c r="CF427" s="94"/>
      <c r="CG427" s="94"/>
      <c r="CH427" s="94"/>
      <c r="CI427" s="94"/>
      <c r="CJ427" s="94"/>
      <c r="CK427" s="94"/>
      <c r="CL427" s="94"/>
      <c r="CM427" s="94"/>
      <c r="CN427" s="94"/>
      <c r="CO427" s="94"/>
      <c r="CP427" s="94"/>
      <c r="CQ427" s="94"/>
      <c r="CR427" s="94"/>
      <c r="CS427" s="94"/>
      <c r="CT427" s="313"/>
      <c r="CU427" s="313"/>
      <c r="CV427" s="313"/>
      <c r="CW427" s="313"/>
      <c r="CX427" s="313"/>
      <c r="CY427" s="313"/>
      <c r="CZ427" s="313"/>
      <c r="DA427" s="313"/>
      <c r="DB427" s="424"/>
      <c r="DC427" s="424"/>
      <c r="DD427" s="424"/>
      <c r="DE427" s="313"/>
      <c r="DF427" s="313"/>
      <c r="DG427" s="313"/>
      <c r="DH427" s="313"/>
      <c r="DI427" s="313"/>
      <c r="DJ427" s="94"/>
      <c r="DK427" s="94"/>
      <c r="DL427" s="122">
        <f t="shared" si="473"/>
        <v>1</v>
      </c>
      <c r="DM427" s="91"/>
    </row>
    <row r="428" spans="1:117" s="93" customFormat="1" ht="195.75" hidden="1" customHeight="1">
      <c r="A428" s="461"/>
      <c r="B428" s="414">
        <v>131</v>
      </c>
      <c r="C428" s="29" t="s">
        <v>436</v>
      </c>
      <c r="D428" s="92" t="s">
        <v>0</v>
      </c>
      <c r="E428" s="29" t="s">
        <v>437</v>
      </c>
      <c r="F428" s="92" t="s">
        <v>0</v>
      </c>
      <c r="G428" s="92"/>
      <c r="H428" s="95" t="s">
        <v>437</v>
      </c>
      <c r="I428" s="11" t="s">
        <v>806</v>
      </c>
      <c r="J428" s="94"/>
      <c r="K428" s="125" t="s">
        <v>127</v>
      </c>
      <c r="L428" s="125" t="s">
        <v>115</v>
      </c>
      <c r="M428" s="126" t="s">
        <v>79</v>
      </c>
      <c r="N428" s="123" t="s">
        <v>171</v>
      </c>
      <c r="O428" s="461"/>
      <c r="P428" s="94"/>
      <c r="Q428" s="94"/>
      <c r="R428" s="94"/>
      <c r="S428" s="94"/>
      <c r="T428" s="94"/>
      <c r="U428" s="94"/>
      <c r="V428" s="94"/>
      <c r="W428" s="94"/>
      <c r="X428" s="94"/>
      <c r="Y428" s="94" t="s">
        <v>28</v>
      </c>
      <c r="Z428" s="94"/>
      <c r="AA428" s="94"/>
      <c r="AB428" s="33"/>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33"/>
      <c r="BF428" s="33"/>
      <c r="BG428" s="33"/>
      <c r="BH428" s="33"/>
      <c r="BI428" s="33"/>
      <c r="BJ428" s="33"/>
      <c r="BK428" s="33"/>
      <c r="BL428" s="33"/>
      <c r="BM428" s="33"/>
      <c r="BN428" s="33"/>
      <c r="BO428" s="33"/>
      <c r="BP428" s="33"/>
      <c r="BQ428" s="33"/>
      <c r="BR428" s="33"/>
      <c r="BS428" s="33"/>
      <c r="BT428" s="33"/>
      <c r="BU428" s="33"/>
      <c r="BV428" s="33"/>
      <c r="BW428" s="94"/>
      <c r="BX428" s="94"/>
      <c r="BY428" s="94"/>
      <c r="BZ428" s="94"/>
      <c r="CA428" s="94"/>
      <c r="CB428" s="94"/>
      <c r="CC428" s="94"/>
      <c r="CD428" s="94"/>
      <c r="CE428" s="94"/>
      <c r="CF428" s="94"/>
      <c r="CG428" s="94"/>
      <c r="CH428" s="94"/>
      <c r="CI428" s="94"/>
      <c r="CJ428" s="94"/>
      <c r="CK428" s="94"/>
      <c r="CL428" s="94"/>
      <c r="CM428" s="94"/>
      <c r="CN428" s="94"/>
      <c r="CO428" s="94"/>
      <c r="CP428" s="94"/>
      <c r="CQ428" s="94"/>
      <c r="CR428" s="94"/>
      <c r="CS428" s="94"/>
      <c r="CT428" s="313"/>
      <c r="CU428" s="313"/>
      <c r="CV428" s="313"/>
      <c r="CW428" s="313"/>
      <c r="CX428" s="313"/>
      <c r="CY428" s="313"/>
      <c r="CZ428" s="313"/>
      <c r="DA428" s="313"/>
      <c r="DB428" s="424"/>
      <c r="DC428" s="424"/>
      <c r="DD428" s="424"/>
      <c r="DE428" s="313"/>
      <c r="DF428" s="313"/>
      <c r="DG428" s="313"/>
      <c r="DH428" s="313"/>
      <c r="DI428" s="313"/>
      <c r="DJ428" s="94"/>
      <c r="DK428" s="94"/>
      <c r="DL428" s="122">
        <f t="shared" si="473"/>
        <v>1</v>
      </c>
      <c r="DM428" s="91"/>
    </row>
    <row r="429" spans="1:117" s="90" customFormat="1" ht="60" hidden="1" customHeight="1">
      <c r="A429" s="461"/>
      <c r="B429" s="414">
        <v>131</v>
      </c>
      <c r="C429" s="29" t="s">
        <v>436</v>
      </c>
      <c r="D429" s="92" t="s">
        <v>0</v>
      </c>
      <c r="E429" s="29" t="s">
        <v>437</v>
      </c>
      <c r="F429" s="92" t="s">
        <v>0</v>
      </c>
      <c r="G429" s="92"/>
      <c r="H429" s="95" t="s">
        <v>437</v>
      </c>
      <c r="I429" s="11" t="s">
        <v>805</v>
      </c>
      <c r="J429" s="86"/>
      <c r="K429" s="125" t="s">
        <v>127</v>
      </c>
      <c r="L429" s="125" t="s">
        <v>115</v>
      </c>
      <c r="M429" s="126" t="s">
        <v>79</v>
      </c>
      <c r="N429" s="123" t="s">
        <v>171</v>
      </c>
      <c r="O429" s="461"/>
      <c r="P429" s="86"/>
      <c r="Q429" s="86"/>
      <c r="R429" s="86"/>
      <c r="S429" s="86"/>
      <c r="T429" s="86"/>
      <c r="U429" s="86"/>
      <c r="V429" s="86"/>
      <c r="W429" s="86"/>
      <c r="X429" s="86"/>
      <c r="Y429" s="86"/>
      <c r="Z429" s="86" t="s">
        <v>28</v>
      </c>
      <c r="AA429" s="86"/>
      <c r="AB429" s="33"/>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33"/>
      <c r="BF429" s="33"/>
      <c r="BG429" s="33"/>
      <c r="BH429" s="33"/>
      <c r="BI429" s="33"/>
      <c r="BJ429" s="33"/>
      <c r="BK429" s="33"/>
      <c r="BL429" s="33"/>
      <c r="BM429" s="33"/>
      <c r="BN429" s="33"/>
      <c r="BO429" s="33"/>
      <c r="BP429" s="33"/>
      <c r="BQ429" s="33"/>
      <c r="BR429" s="33"/>
      <c r="BS429" s="33"/>
      <c r="BT429" s="33"/>
      <c r="BU429" s="33"/>
      <c r="BV429" s="33"/>
      <c r="BW429" s="86"/>
      <c r="BX429" s="86"/>
      <c r="BY429" s="86"/>
      <c r="BZ429" s="86"/>
      <c r="CA429" s="86"/>
      <c r="CB429" s="86"/>
      <c r="CC429" s="86"/>
      <c r="CD429" s="86"/>
      <c r="CE429" s="86"/>
      <c r="CF429" s="86"/>
      <c r="CG429" s="86"/>
      <c r="CH429" s="86"/>
      <c r="CI429" s="86"/>
      <c r="CJ429" s="86"/>
      <c r="CK429" s="86"/>
      <c r="CL429" s="86"/>
      <c r="CM429" s="86"/>
      <c r="CN429" s="86"/>
      <c r="CO429" s="86"/>
      <c r="CP429" s="86"/>
      <c r="CQ429" s="86"/>
      <c r="CR429" s="86"/>
      <c r="CS429" s="86"/>
      <c r="CT429" s="313"/>
      <c r="CU429" s="313"/>
      <c r="CV429" s="313"/>
      <c r="CW429" s="313"/>
      <c r="CX429" s="313"/>
      <c r="CY429" s="313"/>
      <c r="CZ429" s="313"/>
      <c r="DA429" s="313"/>
      <c r="DB429" s="424"/>
      <c r="DC429" s="424"/>
      <c r="DD429" s="424"/>
      <c r="DE429" s="313"/>
      <c r="DF429" s="313"/>
      <c r="DG429" s="313"/>
      <c r="DH429" s="313"/>
      <c r="DI429" s="313"/>
      <c r="DJ429" s="86"/>
      <c r="DK429" s="86"/>
      <c r="DL429" s="122">
        <f t="shared" si="473"/>
        <v>1</v>
      </c>
      <c r="DM429" s="89"/>
    </row>
    <row r="430" spans="1:117" s="90" customFormat="1" ht="93" hidden="1" customHeight="1">
      <c r="A430" s="462"/>
      <c r="B430" s="414">
        <v>131</v>
      </c>
      <c r="C430" s="29" t="s">
        <v>436</v>
      </c>
      <c r="D430" s="92" t="s">
        <v>0</v>
      </c>
      <c r="E430" s="29" t="s">
        <v>437</v>
      </c>
      <c r="F430" s="92" t="s">
        <v>0</v>
      </c>
      <c r="G430" s="92"/>
      <c r="H430" s="95" t="s">
        <v>437</v>
      </c>
      <c r="I430" s="11" t="s">
        <v>804</v>
      </c>
      <c r="J430" s="86"/>
      <c r="K430" s="125" t="s">
        <v>127</v>
      </c>
      <c r="L430" s="125" t="s">
        <v>115</v>
      </c>
      <c r="M430" s="126" t="s">
        <v>79</v>
      </c>
      <c r="N430" s="123" t="s">
        <v>171</v>
      </c>
      <c r="O430" s="462"/>
      <c r="P430" s="86"/>
      <c r="Q430" s="86"/>
      <c r="R430" s="86"/>
      <c r="S430" s="86"/>
      <c r="T430" s="86"/>
      <c r="U430" s="86"/>
      <c r="V430" s="86"/>
      <c r="W430" s="86"/>
      <c r="X430" s="86"/>
      <c r="Y430" s="86"/>
      <c r="Z430" s="86"/>
      <c r="AA430" s="86" t="s">
        <v>28</v>
      </c>
      <c r="AB430" s="33"/>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c r="BW430" s="86"/>
      <c r="BX430" s="86"/>
      <c r="BY430" s="86"/>
      <c r="BZ430" s="86"/>
      <c r="CA430" s="86"/>
      <c r="CB430" s="86"/>
      <c r="CC430" s="86"/>
      <c r="CD430" s="86"/>
      <c r="CE430" s="86"/>
      <c r="CF430" s="86"/>
      <c r="CG430" s="86"/>
      <c r="CH430" s="86"/>
      <c r="CI430" s="86"/>
      <c r="CJ430" s="86"/>
      <c r="CK430" s="86"/>
      <c r="CL430" s="86"/>
      <c r="CM430" s="86"/>
      <c r="CN430" s="86"/>
      <c r="CO430" s="86"/>
      <c r="CP430" s="86"/>
      <c r="CQ430" s="86"/>
      <c r="CR430" s="86"/>
      <c r="CS430" s="86"/>
      <c r="CT430" s="313"/>
      <c r="CU430" s="313"/>
      <c r="CV430" s="313"/>
      <c r="CW430" s="313"/>
      <c r="CX430" s="313"/>
      <c r="CY430" s="313"/>
      <c r="CZ430" s="313"/>
      <c r="DA430" s="313"/>
      <c r="DB430" s="424"/>
      <c r="DC430" s="424"/>
      <c r="DD430" s="424"/>
      <c r="DE430" s="313"/>
      <c r="DF430" s="313"/>
      <c r="DG430" s="313"/>
      <c r="DH430" s="313"/>
      <c r="DI430" s="313"/>
      <c r="DJ430" s="86"/>
      <c r="DK430" s="86"/>
      <c r="DL430" s="122">
        <f t="shared" si="473"/>
        <v>1</v>
      </c>
      <c r="DM430" s="89"/>
    </row>
    <row r="431" spans="1:117" ht="42.75" customHeight="1">
      <c r="A431" s="132"/>
      <c r="B431" s="167"/>
      <c r="C431" s="479" t="s">
        <v>46</v>
      </c>
      <c r="D431" s="479"/>
      <c r="E431" s="479"/>
      <c r="F431" s="170"/>
      <c r="G431" s="172">
        <f>COUNTIF(G432:G496,"x")</f>
        <v>0</v>
      </c>
      <c r="H431" s="368"/>
      <c r="I431" s="367"/>
      <c r="J431" s="364"/>
      <c r="K431" s="364"/>
      <c r="L431" s="364"/>
      <c r="M431" s="8" t="s">
        <v>82</v>
      </c>
      <c r="N431" s="8" t="s">
        <v>82</v>
      </c>
      <c r="O431" s="9">
        <f>COUNTIF(O432:O496,"x")</f>
        <v>10</v>
      </c>
      <c r="P431" s="9">
        <f>SUM(P432:P496)</f>
        <v>24</v>
      </c>
      <c r="Q431" s="172" t="s">
        <v>142</v>
      </c>
      <c r="R431" s="172" t="s">
        <v>142</v>
      </c>
      <c r="S431" s="172" t="s">
        <v>142</v>
      </c>
      <c r="T431" s="9" t="s">
        <v>142</v>
      </c>
      <c r="U431" s="9" t="s">
        <v>142</v>
      </c>
      <c r="V431" s="9" t="s">
        <v>142</v>
      </c>
      <c r="W431" s="9" t="s">
        <v>142</v>
      </c>
      <c r="X431" s="9" t="s">
        <v>142</v>
      </c>
      <c r="Y431" s="9"/>
      <c r="Z431" s="9"/>
      <c r="AA431" s="9"/>
      <c r="AB431" s="172"/>
      <c r="AC431" s="172"/>
      <c r="AD431" s="172"/>
      <c r="AE431" s="207"/>
      <c r="AF431" s="207"/>
      <c r="AG431" s="207"/>
      <c r="AH431" s="207"/>
      <c r="AI431" s="207"/>
      <c r="AJ431" s="207"/>
      <c r="AK431" s="207"/>
      <c r="AL431" s="207"/>
      <c r="AM431" s="207"/>
      <c r="AN431" s="207"/>
      <c r="AO431" s="207"/>
      <c r="AP431" s="207"/>
      <c r="AQ431" s="207"/>
      <c r="AR431" s="207"/>
      <c r="AS431" s="207"/>
      <c r="AT431" s="207"/>
      <c r="AU431" s="207"/>
      <c r="AV431" s="207"/>
      <c r="AW431" s="207"/>
      <c r="AX431" s="207"/>
      <c r="AY431" s="207"/>
      <c r="AZ431" s="207"/>
      <c r="BA431" s="207"/>
      <c r="BB431" s="207"/>
      <c r="BC431" s="209"/>
      <c r="BD431" s="210"/>
      <c r="BE431" s="209"/>
      <c r="BF431" s="210"/>
      <c r="BG431" s="209"/>
      <c r="BH431" s="210"/>
      <c r="BI431" s="209"/>
      <c r="BJ431" s="210"/>
      <c r="BK431" s="211"/>
      <c r="BL431" s="212"/>
      <c r="BM431" s="172"/>
      <c r="BN431" s="172"/>
      <c r="BO431" s="172"/>
      <c r="BP431" s="172"/>
      <c r="BQ431" s="9"/>
      <c r="BR431" s="9"/>
      <c r="BS431" s="9"/>
      <c r="BT431" s="9"/>
      <c r="BU431" s="9"/>
      <c r="BV431" s="9"/>
      <c r="BW431" s="9"/>
      <c r="BX431" s="9"/>
      <c r="BY431" s="9"/>
      <c r="BZ431" s="9"/>
      <c r="CA431" s="9"/>
      <c r="CB431" s="9"/>
      <c r="CC431" s="9"/>
      <c r="CD431" s="9"/>
      <c r="CE431" s="9"/>
      <c r="CF431" s="9"/>
      <c r="CG431" s="9"/>
      <c r="CH431" s="9"/>
      <c r="CI431" s="9"/>
      <c r="CJ431" s="9"/>
      <c r="CK431" s="9"/>
      <c r="CL431" s="9"/>
      <c r="CM431" s="9"/>
      <c r="CN431" s="9"/>
      <c r="CO431" s="9"/>
      <c r="CP431" s="9"/>
      <c r="CQ431" s="9"/>
      <c r="CR431" s="9"/>
      <c r="CS431" s="9"/>
      <c r="CT431" s="9"/>
      <c r="CU431" s="9"/>
      <c r="CV431" s="391"/>
      <c r="CW431" s="391"/>
      <c r="CX431" s="391"/>
      <c r="CY431" s="9"/>
      <c r="CZ431" s="9"/>
      <c r="DA431" s="9"/>
      <c r="DB431" s="9"/>
      <c r="DC431" s="9"/>
      <c r="DD431" s="9"/>
      <c r="DE431" s="9"/>
      <c r="DF431" s="9"/>
      <c r="DG431" s="9"/>
      <c r="DH431" s="9"/>
      <c r="DI431" s="9"/>
      <c r="DJ431" s="9"/>
      <c r="DK431" s="9"/>
      <c r="DL431" s="9"/>
      <c r="DM431" s="173"/>
    </row>
    <row r="432" spans="1:117" s="10" customFormat="1" ht="27" hidden="1" customHeight="1">
      <c r="A432" s="460">
        <v>408</v>
      </c>
      <c r="B432" s="414">
        <v>132</v>
      </c>
      <c r="C432" s="169" t="s">
        <v>438</v>
      </c>
      <c r="D432" s="170" t="s">
        <v>0</v>
      </c>
      <c r="E432" s="112" t="s">
        <v>439</v>
      </c>
      <c r="F432" s="135" t="s">
        <v>2</v>
      </c>
      <c r="G432" s="170"/>
      <c r="H432" s="184" t="s">
        <v>439</v>
      </c>
      <c r="I432" s="188" t="s">
        <v>807</v>
      </c>
      <c r="J432" s="176"/>
      <c r="K432" s="176" t="s">
        <v>127</v>
      </c>
      <c r="L432" s="176" t="s">
        <v>115</v>
      </c>
      <c r="M432" s="5" t="s">
        <v>79</v>
      </c>
      <c r="N432" s="4" t="s">
        <v>171</v>
      </c>
      <c r="O432" s="460" t="s">
        <v>28</v>
      </c>
      <c r="P432" s="134"/>
      <c r="Q432" s="176" t="s">
        <v>28</v>
      </c>
      <c r="R432" s="6"/>
      <c r="S432" s="6"/>
      <c r="T432" s="6"/>
      <c r="U432" s="6"/>
      <c r="V432" s="6"/>
      <c r="W432" s="6"/>
      <c r="X432" s="6"/>
      <c r="Y432" s="60"/>
      <c r="Z432" s="60"/>
      <c r="AA432" s="6"/>
      <c r="AB432" s="181" t="s">
        <v>689</v>
      </c>
      <c r="AC432" s="181"/>
      <c r="AD432" s="181"/>
      <c r="AE432" s="207">
        <v>2</v>
      </c>
      <c r="AF432" s="207">
        <v>2</v>
      </c>
      <c r="AG432" s="207">
        <v>1</v>
      </c>
      <c r="AH432" s="207">
        <v>1</v>
      </c>
      <c r="AI432" s="207">
        <v>2</v>
      </c>
      <c r="AJ432" s="207">
        <v>2</v>
      </c>
      <c r="AK432" s="207">
        <v>1</v>
      </c>
      <c r="AL432" s="207">
        <v>2</v>
      </c>
      <c r="AM432" s="207">
        <v>2</v>
      </c>
      <c r="AN432" s="207">
        <v>1</v>
      </c>
      <c r="AO432" s="207">
        <v>2</v>
      </c>
      <c r="AP432" s="207">
        <v>2</v>
      </c>
      <c r="AQ432" s="207">
        <v>2</v>
      </c>
      <c r="AR432" s="207">
        <v>2</v>
      </c>
      <c r="AS432" s="207">
        <v>2</v>
      </c>
      <c r="AT432" s="207">
        <v>2</v>
      </c>
      <c r="AU432" s="207">
        <v>1</v>
      </c>
      <c r="AV432" s="207">
        <v>1</v>
      </c>
      <c r="AW432" s="207">
        <v>1</v>
      </c>
      <c r="AX432" s="207">
        <v>2</v>
      </c>
      <c r="AY432" s="207">
        <v>1</v>
      </c>
      <c r="AZ432" s="207">
        <v>1</v>
      </c>
      <c r="BA432" s="207">
        <v>2</v>
      </c>
      <c r="BB432" s="207">
        <v>1</v>
      </c>
      <c r="BC432" s="209">
        <f t="shared" ref="BC432" si="493">COUNTIF(AE432:BB432,"2")</f>
        <v>14</v>
      </c>
      <c r="BD432" s="210">
        <f t="shared" ref="BD432" si="494">BC432/(BC432+BE432+BG432+BI432)</f>
        <v>0.58333333333333337</v>
      </c>
      <c r="BE432" s="209">
        <f t="shared" ref="BE432" si="495">COUNTIF(AE432:BB432,"1")</f>
        <v>10</v>
      </c>
      <c r="BF432" s="210">
        <f t="shared" ref="BF432" si="496">BE432/(BC432+BE432+BG432+BI432)</f>
        <v>0.41666666666666669</v>
      </c>
      <c r="BG432" s="209">
        <f t="shared" ref="BG432" si="497">COUNTIF(AE432:BB432,"0")</f>
        <v>0</v>
      </c>
      <c r="BH432" s="210">
        <f t="shared" ref="BH432" si="498">BG432/(BC432+BE432+BG432+BI432)</f>
        <v>0</v>
      </c>
      <c r="BI432" s="209">
        <f t="shared" ref="BI432" si="499">COUNTIF(AE432:BB432,"KĐG")</f>
        <v>0</v>
      </c>
      <c r="BJ432" s="210">
        <f t="shared" ref="BJ432" si="500">BI432/(BC432+BE432+BG432+BI432)</f>
        <v>0</v>
      </c>
      <c r="BK432" s="211">
        <f t="shared" ref="BK432" si="501">(((BC432*2)+(BE432*1)+(BG432*0)))/(BC432+BE432+BG432)</f>
        <v>1.5833333333333333</v>
      </c>
      <c r="BL432" s="212" t="str">
        <f t="shared" ref="BL432" si="502">IF(BJ432&gt;=50%,"KĐG",IF(BK432&gt;=1.6,"ĐMT",IF(BK432&gt;=1,"CCG","CĐ")))</f>
        <v>CCG</v>
      </c>
      <c r="BM432" s="33"/>
      <c r="BN432" s="33"/>
      <c r="BO432" s="33"/>
      <c r="BP432" s="33"/>
      <c r="BQ432" s="33"/>
      <c r="BR432" s="33"/>
      <c r="BS432" s="33"/>
      <c r="BT432" s="33"/>
      <c r="BU432" s="33"/>
      <c r="BV432" s="33"/>
      <c r="BW432" s="6"/>
      <c r="BX432" s="6"/>
      <c r="BY432" s="6"/>
      <c r="BZ432" s="6"/>
      <c r="CA432" s="6"/>
      <c r="CB432" s="6"/>
      <c r="CC432" s="6"/>
      <c r="CD432" s="6"/>
      <c r="CE432" s="6"/>
      <c r="CF432" s="6"/>
      <c r="CG432" s="6"/>
      <c r="CH432" s="6"/>
      <c r="CI432" s="6"/>
      <c r="CJ432" s="6"/>
      <c r="CK432" s="6"/>
      <c r="CL432" s="6"/>
      <c r="CM432" s="6"/>
      <c r="CN432" s="6"/>
      <c r="CO432" s="6"/>
      <c r="CP432" s="6"/>
      <c r="CQ432" s="6"/>
      <c r="CR432" s="6"/>
      <c r="CS432" s="6"/>
      <c r="CT432" s="313"/>
      <c r="CU432" s="313"/>
      <c r="CV432" s="313"/>
      <c r="CW432" s="313"/>
      <c r="CX432" s="313"/>
      <c r="CY432" s="313"/>
      <c r="CZ432" s="313"/>
      <c r="DA432" s="313"/>
      <c r="DB432" s="424"/>
      <c r="DC432" s="424"/>
      <c r="DD432" s="424"/>
      <c r="DE432" s="313"/>
      <c r="DF432" s="313"/>
      <c r="DG432" s="313"/>
      <c r="DH432" s="313"/>
      <c r="DI432" s="313"/>
      <c r="DJ432" s="6"/>
      <c r="DK432" s="6"/>
      <c r="DL432" s="6">
        <f t="shared" ref="DL432:DL452" si="503">COUNTIF(Q432:AA432,"x")</f>
        <v>1</v>
      </c>
      <c r="DM432" s="168"/>
    </row>
    <row r="433" spans="1:117" s="231" customFormat="1" ht="55.5" customHeight="1">
      <c r="A433" s="461"/>
      <c r="B433" s="414">
        <v>132</v>
      </c>
      <c r="C433" s="169" t="s">
        <v>438</v>
      </c>
      <c r="D433" s="377" t="s">
        <v>0</v>
      </c>
      <c r="E433" s="184" t="s">
        <v>439</v>
      </c>
      <c r="F433" s="170" t="s">
        <v>2</v>
      </c>
      <c r="G433" s="377"/>
      <c r="H433" s="184" t="s">
        <v>439</v>
      </c>
      <c r="I433" s="188" t="s">
        <v>1338</v>
      </c>
      <c r="J433" s="364"/>
      <c r="K433" s="364" t="s">
        <v>127</v>
      </c>
      <c r="L433" s="364" t="s">
        <v>115</v>
      </c>
      <c r="M433" s="126" t="s">
        <v>79</v>
      </c>
      <c r="N433" s="123" t="s">
        <v>171</v>
      </c>
      <c r="O433" s="461"/>
      <c r="P433" s="94"/>
      <c r="Q433" s="94"/>
      <c r="R433" s="94"/>
      <c r="S433" s="364" t="s">
        <v>28</v>
      </c>
      <c r="T433" s="94"/>
      <c r="U433" s="94"/>
      <c r="V433" s="94"/>
      <c r="W433" s="94"/>
      <c r="X433" s="94"/>
      <c r="Y433" s="94"/>
      <c r="Z433" s="94"/>
      <c r="AA433" s="94"/>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c r="BW433" s="94"/>
      <c r="BX433" s="94"/>
      <c r="BY433" s="94"/>
      <c r="BZ433" s="94"/>
      <c r="CA433" s="94"/>
      <c r="CB433" s="94"/>
      <c r="CC433" s="94"/>
      <c r="CD433" s="94"/>
      <c r="CE433" s="94"/>
      <c r="CF433" s="94"/>
      <c r="CG433" s="94"/>
      <c r="CH433" s="94"/>
      <c r="CI433" s="94"/>
      <c r="CJ433" s="94"/>
      <c r="CK433" s="94"/>
      <c r="CL433" s="94"/>
      <c r="CM433" s="94"/>
      <c r="CN433" s="94"/>
      <c r="CO433" s="94"/>
      <c r="CP433" s="94"/>
      <c r="CQ433" s="94"/>
      <c r="CR433" s="94"/>
      <c r="CS433" s="94"/>
      <c r="CT433" s="313"/>
      <c r="CU433" s="313"/>
      <c r="CV433" s="388" t="s">
        <v>689</v>
      </c>
      <c r="CW433" s="388" t="s">
        <v>689</v>
      </c>
      <c r="CX433" s="388" t="s">
        <v>689</v>
      </c>
      <c r="CY433" s="313"/>
      <c r="CZ433" s="313"/>
      <c r="DA433" s="313"/>
      <c r="DB433" s="424"/>
      <c r="DC433" s="424"/>
      <c r="DD433" s="424"/>
      <c r="DE433" s="313"/>
      <c r="DF433" s="313"/>
      <c r="DG433" s="313"/>
      <c r="DH433" s="313"/>
      <c r="DI433" s="313"/>
      <c r="DJ433" s="94"/>
      <c r="DK433" s="94"/>
      <c r="DL433" s="122">
        <f t="shared" si="503"/>
        <v>1</v>
      </c>
      <c r="DM433" s="353"/>
    </row>
    <row r="434" spans="1:117" s="93" customFormat="1" ht="72" hidden="1" customHeight="1">
      <c r="A434" s="461"/>
      <c r="B434" s="414">
        <v>132</v>
      </c>
      <c r="C434" s="29" t="s">
        <v>438</v>
      </c>
      <c r="D434" s="92" t="s">
        <v>0</v>
      </c>
      <c r="E434" s="95" t="s">
        <v>439</v>
      </c>
      <c r="F434" s="92" t="s">
        <v>2</v>
      </c>
      <c r="G434" s="92"/>
      <c r="H434" s="95" t="s">
        <v>439</v>
      </c>
      <c r="I434" s="11" t="s">
        <v>807</v>
      </c>
      <c r="J434" s="94"/>
      <c r="K434" s="125" t="s">
        <v>127</v>
      </c>
      <c r="L434" s="125" t="s">
        <v>115</v>
      </c>
      <c r="M434" s="126" t="s">
        <v>79</v>
      </c>
      <c r="N434" s="123" t="s">
        <v>171</v>
      </c>
      <c r="O434" s="461"/>
      <c r="P434" s="94"/>
      <c r="Q434" s="94"/>
      <c r="R434" s="94"/>
      <c r="S434" s="94"/>
      <c r="T434" s="94"/>
      <c r="U434" s="94"/>
      <c r="V434" s="94" t="s">
        <v>28</v>
      </c>
      <c r="W434" s="94"/>
      <c r="X434" s="94"/>
      <c r="Y434" s="94"/>
      <c r="Z434" s="94"/>
      <c r="AA434" s="94"/>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c r="AY434" s="33"/>
      <c r="AZ434" s="33"/>
      <c r="BA434" s="33"/>
      <c r="BB434" s="33"/>
      <c r="BC434" s="33"/>
      <c r="BD434" s="33"/>
      <c r="BE434" s="33"/>
      <c r="BF434" s="33"/>
      <c r="BG434" s="33"/>
      <c r="BH434" s="33"/>
      <c r="BI434" s="33"/>
      <c r="BJ434" s="33"/>
      <c r="BK434" s="33"/>
      <c r="BL434" s="33"/>
      <c r="BM434" s="33"/>
      <c r="BN434" s="33"/>
      <c r="BO434" s="33"/>
      <c r="BP434" s="33"/>
      <c r="BQ434" s="33"/>
      <c r="BR434" s="33"/>
      <c r="BS434" s="33"/>
      <c r="BT434" s="33"/>
      <c r="BU434" s="33"/>
      <c r="BV434" s="33"/>
      <c r="BW434" s="94"/>
      <c r="BX434" s="94"/>
      <c r="BY434" s="94"/>
      <c r="BZ434" s="94"/>
      <c r="CA434" s="94"/>
      <c r="CB434" s="94"/>
      <c r="CC434" s="94"/>
      <c r="CD434" s="94"/>
      <c r="CE434" s="94"/>
      <c r="CF434" s="94"/>
      <c r="CG434" s="94"/>
      <c r="CH434" s="94"/>
      <c r="CI434" s="94"/>
      <c r="CJ434" s="94"/>
      <c r="CK434" s="94"/>
      <c r="CL434" s="94"/>
      <c r="CM434" s="94"/>
      <c r="CN434" s="94"/>
      <c r="CO434" s="94"/>
      <c r="CP434" s="94"/>
      <c r="CQ434" s="94"/>
      <c r="CR434" s="94"/>
      <c r="CS434" s="94"/>
      <c r="CT434" s="313"/>
      <c r="CU434" s="313"/>
      <c r="CV434" s="313"/>
      <c r="CW434" s="313"/>
      <c r="CX434" s="313"/>
      <c r="CY434" s="313"/>
      <c r="CZ434" s="313"/>
      <c r="DA434" s="313"/>
      <c r="DB434" s="424"/>
      <c r="DC434" s="424"/>
      <c r="DD434" s="424"/>
      <c r="DE434" s="313"/>
      <c r="DF434" s="313"/>
      <c r="DG434" s="313"/>
      <c r="DH434" s="313"/>
      <c r="DI434" s="313"/>
      <c r="DJ434" s="94"/>
      <c r="DK434" s="94"/>
      <c r="DL434" s="122">
        <f t="shared" si="503"/>
        <v>1</v>
      </c>
      <c r="DM434" s="91"/>
    </row>
    <row r="435" spans="1:117" s="93" customFormat="1" ht="72" hidden="1" customHeight="1">
      <c r="A435" s="462"/>
      <c r="B435" s="414">
        <v>132</v>
      </c>
      <c r="C435" s="29" t="s">
        <v>438</v>
      </c>
      <c r="D435" s="92" t="s">
        <v>0</v>
      </c>
      <c r="E435" s="95" t="s">
        <v>439</v>
      </c>
      <c r="F435" s="92" t="s">
        <v>2</v>
      </c>
      <c r="G435" s="92"/>
      <c r="H435" s="95" t="s">
        <v>439</v>
      </c>
      <c r="I435" s="11" t="s">
        <v>807</v>
      </c>
      <c r="J435" s="94"/>
      <c r="K435" s="125" t="s">
        <v>127</v>
      </c>
      <c r="L435" s="125" t="s">
        <v>115</v>
      </c>
      <c r="M435" s="126" t="s">
        <v>79</v>
      </c>
      <c r="N435" s="123" t="s">
        <v>171</v>
      </c>
      <c r="O435" s="462"/>
      <c r="P435" s="94"/>
      <c r="Q435" s="94"/>
      <c r="R435" s="94"/>
      <c r="S435" s="94"/>
      <c r="T435" s="94"/>
      <c r="U435" s="94"/>
      <c r="V435" s="94"/>
      <c r="W435" s="94" t="s">
        <v>28</v>
      </c>
      <c r="X435" s="94"/>
      <c r="Y435" s="94"/>
      <c r="Z435" s="94"/>
      <c r="AA435" s="94"/>
      <c r="AB435" s="33"/>
      <c r="AC435" s="33"/>
      <c r="AD435" s="33"/>
      <c r="AE435" s="33"/>
      <c r="AF435" s="33"/>
      <c r="AG435" s="33"/>
      <c r="AH435" s="33"/>
      <c r="AI435" s="33"/>
      <c r="AJ435" s="33"/>
      <c r="AK435" s="33"/>
      <c r="AL435" s="33"/>
      <c r="AM435" s="33"/>
      <c r="AN435" s="33"/>
      <c r="AO435" s="33"/>
      <c r="AP435" s="33"/>
      <c r="AQ435" s="33"/>
      <c r="AR435" s="33"/>
      <c r="AS435" s="33"/>
      <c r="AT435" s="33"/>
      <c r="AU435" s="33"/>
      <c r="AV435" s="33"/>
      <c r="AW435" s="33"/>
      <c r="AX435" s="33"/>
      <c r="AY435" s="33"/>
      <c r="AZ435" s="33"/>
      <c r="BA435" s="33"/>
      <c r="BB435" s="33"/>
      <c r="BC435" s="33"/>
      <c r="BD435" s="33"/>
      <c r="BE435" s="33"/>
      <c r="BF435" s="33"/>
      <c r="BG435" s="33"/>
      <c r="BH435" s="33"/>
      <c r="BI435" s="33"/>
      <c r="BJ435" s="33"/>
      <c r="BK435" s="33"/>
      <c r="BL435" s="33"/>
      <c r="BM435" s="33"/>
      <c r="BN435" s="33"/>
      <c r="BO435" s="33"/>
      <c r="BP435" s="33"/>
      <c r="BQ435" s="33"/>
      <c r="BR435" s="33"/>
      <c r="BS435" s="33"/>
      <c r="BT435" s="33"/>
      <c r="BU435" s="33"/>
      <c r="BV435" s="33"/>
      <c r="BW435" s="94"/>
      <c r="BX435" s="94"/>
      <c r="BY435" s="94"/>
      <c r="BZ435" s="94"/>
      <c r="CA435" s="94"/>
      <c r="CB435" s="94"/>
      <c r="CC435" s="94"/>
      <c r="CD435" s="94"/>
      <c r="CE435" s="94"/>
      <c r="CF435" s="94"/>
      <c r="CG435" s="94"/>
      <c r="CH435" s="94"/>
      <c r="CI435" s="94"/>
      <c r="CJ435" s="94"/>
      <c r="CK435" s="94"/>
      <c r="CL435" s="94"/>
      <c r="CM435" s="94"/>
      <c r="CN435" s="94"/>
      <c r="CO435" s="94"/>
      <c r="CP435" s="94"/>
      <c r="CQ435" s="94"/>
      <c r="CR435" s="94"/>
      <c r="CS435" s="94"/>
      <c r="CT435" s="313"/>
      <c r="CU435" s="313"/>
      <c r="CV435" s="313"/>
      <c r="CW435" s="313"/>
      <c r="CX435" s="313"/>
      <c r="CY435" s="313"/>
      <c r="CZ435" s="313"/>
      <c r="DA435" s="313"/>
      <c r="DB435" s="424"/>
      <c r="DC435" s="424"/>
      <c r="DD435" s="424"/>
      <c r="DE435" s="313"/>
      <c r="DF435" s="313"/>
      <c r="DG435" s="313"/>
      <c r="DH435" s="313"/>
      <c r="DI435" s="313"/>
      <c r="DJ435" s="94"/>
      <c r="DK435" s="94"/>
      <c r="DL435" s="122">
        <f t="shared" si="503"/>
        <v>1</v>
      </c>
      <c r="DM435" s="91"/>
    </row>
    <row r="436" spans="1:117" s="10" customFormat="1" ht="24.75" hidden="1" customHeight="1">
      <c r="A436" s="460">
        <v>411</v>
      </c>
      <c r="B436" s="414">
        <v>133</v>
      </c>
      <c r="C436" s="169" t="s">
        <v>440</v>
      </c>
      <c r="D436" s="170" t="s">
        <v>0</v>
      </c>
      <c r="E436" s="112" t="s">
        <v>441</v>
      </c>
      <c r="F436" s="135" t="s">
        <v>0</v>
      </c>
      <c r="G436" s="170"/>
      <c r="H436" s="184" t="s">
        <v>441</v>
      </c>
      <c r="I436" s="174" t="s">
        <v>1196</v>
      </c>
      <c r="J436" s="176"/>
      <c r="K436" s="176" t="s">
        <v>128</v>
      </c>
      <c r="L436" s="176" t="s">
        <v>114</v>
      </c>
      <c r="M436" s="5" t="s">
        <v>79</v>
      </c>
      <c r="N436" s="4" t="s">
        <v>171</v>
      </c>
      <c r="O436" s="460" t="s">
        <v>28</v>
      </c>
      <c r="P436" s="134"/>
      <c r="Q436" s="176" t="s">
        <v>28</v>
      </c>
      <c r="R436" s="6"/>
      <c r="S436" s="6"/>
      <c r="T436" s="6"/>
      <c r="U436" s="6"/>
      <c r="V436" s="6"/>
      <c r="W436" s="6"/>
      <c r="X436" s="6"/>
      <c r="Y436" s="60"/>
      <c r="Z436" s="60"/>
      <c r="AA436" s="6"/>
      <c r="AB436" s="181" t="s">
        <v>660</v>
      </c>
      <c r="AC436" s="181" t="s">
        <v>660</v>
      </c>
      <c r="AD436" s="181" t="s">
        <v>660</v>
      </c>
      <c r="AE436" s="207">
        <v>2</v>
      </c>
      <c r="AF436" s="207">
        <v>2</v>
      </c>
      <c r="AG436" s="207">
        <v>1</v>
      </c>
      <c r="AH436" s="207">
        <v>1</v>
      </c>
      <c r="AI436" s="207">
        <v>2</v>
      </c>
      <c r="AJ436" s="207">
        <v>2</v>
      </c>
      <c r="AK436" s="207">
        <v>2</v>
      </c>
      <c r="AL436" s="207">
        <v>2</v>
      </c>
      <c r="AM436" s="207">
        <v>2</v>
      </c>
      <c r="AN436" s="207">
        <v>1</v>
      </c>
      <c r="AO436" s="207">
        <v>2</v>
      </c>
      <c r="AP436" s="207">
        <v>2</v>
      </c>
      <c r="AQ436" s="207">
        <v>2</v>
      </c>
      <c r="AR436" s="207">
        <v>2</v>
      </c>
      <c r="AS436" s="207">
        <v>2</v>
      </c>
      <c r="AT436" s="207">
        <v>2</v>
      </c>
      <c r="AU436" s="207">
        <v>2</v>
      </c>
      <c r="AV436" s="207">
        <v>1</v>
      </c>
      <c r="AW436" s="207">
        <v>2</v>
      </c>
      <c r="AX436" s="207">
        <v>2</v>
      </c>
      <c r="AY436" s="207">
        <v>2</v>
      </c>
      <c r="AZ436" s="207">
        <v>2</v>
      </c>
      <c r="BA436" s="207">
        <v>2</v>
      </c>
      <c r="BB436" s="207">
        <v>1</v>
      </c>
      <c r="BC436" s="209">
        <f t="shared" ref="BC436" si="504">COUNTIF(AE436:BB436,"2")</f>
        <v>19</v>
      </c>
      <c r="BD436" s="210">
        <f t="shared" ref="BD436" si="505">BC436/(BC436+BE436+BG436+BI436)</f>
        <v>0.79166666666666663</v>
      </c>
      <c r="BE436" s="209">
        <f>COUNTIF(AE436:BB436,"1")</f>
        <v>5</v>
      </c>
      <c r="BF436" s="210">
        <f t="shared" ref="BF436" si="506">BE436/(BC436+BE436+BG436+BI436)</f>
        <v>0.20833333333333334</v>
      </c>
      <c r="BG436" s="209">
        <f>COUNTIF(AE436:BB436,"0")</f>
        <v>0</v>
      </c>
      <c r="BH436" s="210">
        <f t="shared" ref="BH436" si="507">BG436/(BC436+BE436+BG436+BI436)</f>
        <v>0</v>
      </c>
      <c r="BI436" s="209">
        <f>COUNTIF(AE436:BB436,"KĐG")</f>
        <v>0</v>
      </c>
      <c r="BJ436" s="210">
        <f t="shared" ref="BJ436" si="508">BI436/(BC436+BE436+BG436+BI436)</f>
        <v>0</v>
      </c>
      <c r="BK436" s="211">
        <f t="shared" ref="BK436" si="509">(((BC436*2)+(BE436*1)+(BG436*0)))/(BC436+BE436+BG436)</f>
        <v>1.7916666666666667</v>
      </c>
      <c r="BL436" s="212" t="str">
        <f t="shared" ref="BL436" si="510">IF(BJ436&gt;=50%,"KĐG",IF(BK436&gt;=1.6,"ĐMT",IF(BK436&gt;=1,"CCG","CĐ")))</f>
        <v>ĐMT</v>
      </c>
      <c r="BM436" s="33"/>
      <c r="BN436" s="33"/>
      <c r="BO436" s="33"/>
      <c r="BP436" s="33"/>
      <c r="BQ436" s="33"/>
      <c r="BR436" s="33"/>
      <c r="BS436" s="33"/>
      <c r="BT436" s="33"/>
      <c r="BU436" s="33"/>
      <c r="BV436" s="33"/>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313"/>
      <c r="CU436" s="313"/>
      <c r="CV436" s="313"/>
      <c r="CW436" s="313"/>
      <c r="CX436" s="313"/>
      <c r="CY436" s="313"/>
      <c r="CZ436" s="313"/>
      <c r="DA436" s="313"/>
      <c r="DB436" s="424"/>
      <c r="DC436" s="424"/>
      <c r="DD436" s="424"/>
      <c r="DE436" s="313"/>
      <c r="DF436" s="313"/>
      <c r="DG436" s="313"/>
      <c r="DH436" s="313"/>
      <c r="DI436" s="313"/>
      <c r="DJ436" s="6"/>
      <c r="DK436" s="6"/>
      <c r="DL436" s="6">
        <f t="shared" si="503"/>
        <v>1</v>
      </c>
      <c r="DM436" s="168"/>
    </row>
    <row r="437" spans="1:117" s="231" customFormat="1" ht="41.25" hidden="1" customHeight="1">
      <c r="A437" s="461"/>
      <c r="B437" s="414">
        <v>133</v>
      </c>
      <c r="C437" s="169" t="s">
        <v>440</v>
      </c>
      <c r="D437" s="170" t="s">
        <v>0</v>
      </c>
      <c r="E437" s="95" t="s">
        <v>441</v>
      </c>
      <c r="F437" s="92" t="s">
        <v>0</v>
      </c>
      <c r="G437" s="170"/>
      <c r="H437" s="184" t="s">
        <v>441</v>
      </c>
      <c r="I437" s="174" t="s">
        <v>808</v>
      </c>
      <c r="J437" s="256"/>
      <c r="K437" s="256" t="s">
        <v>128</v>
      </c>
      <c r="L437" s="256" t="s">
        <v>114</v>
      </c>
      <c r="M437" s="126" t="s">
        <v>79</v>
      </c>
      <c r="N437" s="123" t="s">
        <v>171</v>
      </c>
      <c r="O437" s="461"/>
      <c r="P437" s="94"/>
      <c r="Q437" s="94"/>
      <c r="R437" s="256" t="s">
        <v>28</v>
      </c>
      <c r="S437" s="94"/>
      <c r="T437" s="94"/>
      <c r="U437" s="94"/>
      <c r="V437" s="94"/>
      <c r="W437" s="94"/>
      <c r="X437" s="94"/>
      <c r="Y437" s="94"/>
      <c r="Z437" s="94"/>
      <c r="AA437" s="94"/>
      <c r="AB437" s="33"/>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33"/>
      <c r="BF437" s="33"/>
      <c r="BG437" s="33"/>
      <c r="BH437" s="33"/>
      <c r="BI437" s="33"/>
      <c r="BJ437" s="33"/>
      <c r="BK437" s="33"/>
      <c r="BL437" s="33"/>
      <c r="BM437" s="181" t="s">
        <v>660</v>
      </c>
      <c r="BN437" s="181" t="s">
        <v>660</v>
      </c>
      <c r="BO437" s="181" t="s">
        <v>660</v>
      </c>
      <c r="BP437" s="181" t="s">
        <v>660</v>
      </c>
      <c r="BQ437" s="320">
        <v>2</v>
      </c>
      <c r="BR437" s="320">
        <v>2</v>
      </c>
      <c r="BS437" s="320">
        <v>2</v>
      </c>
      <c r="BT437" s="320">
        <v>1</v>
      </c>
      <c r="BU437" s="320">
        <v>2</v>
      </c>
      <c r="BV437" s="320">
        <v>2</v>
      </c>
      <c r="BW437" s="320">
        <v>2</v>
      </c>
      <c r="BX437" s="320">
        <v>1</v>
      </c>
      <c r="BY437" s="320">
        <v>2</v>
      </c>
      <c r="BZ437" s="320">
        <v>2</v>
      </c>
      <c r="CA437" s="320">
        <v>2</v>
      </c>
      <c r="CB437" s="320">
        <v>2</v>
      </c>
      <c r="CC437" s="320">
        <v>2</v>
      </c>
      <c r="CD437" s="320">
        <v>2</v>
      </c>
      <c r="CE437" s="320">
        <v>1</v>
      </c>
      <c r="CF437" s="320">
        <v>2</v>
      </c>
      <c r="CG437" s="320">
        <v>2</v>
      </c>
      <c r="CH437" s="320">
        <v>1</v>
      </c>
      <c r="CI437" s="320">
        <v>2</v>
      </c>
      <c r="CJ437" s="320">
        <v>2</v>
      </c>
      <c r="CK437" s="320">
        <v>1</v>
      </c>
      <c r="CL437" s="348">
        <f>COUNTIF(BQ437:CK437,"2")</f>
        <v>16</v>
      </c>
      <c r="CM437" s="349">
        <f t="shared" ref="CM437" si="511">CL437/(CL437+CN437+CP437+CR437)</f>
        <v>0.76190476190476186</v>
      </c>
      <c r="CN437" s="348">
        <f>COUNTIF(BQ437:CK437,"1")</f>
        <v>5</v>
      </c>
      <c r="CO437" s="349">
        <f t="shared" ref="CO437" si="512">CN437/(CL437+CN437+CP437+CR437)</f>
        <v>0.23809523809523808</v>
      </c>
      <c r="CP437" s="348">
        <f>COUNTIF(BQ437:CK437,"0")</f>
        <v>0</v>
      </c>
      <c r="CQ437" s="349">
        <f t="shared" ref="CQ437" si="513">CP437/(CL437+CN437+CP437+CR437)</f>
        <v>0</v>
      </c>
      <c r="CR437" s="348">
        <f>COUNTIF(BQ437:CK437,"KĐG")</f>
        <v>0</v>
      </c>
      <c r="CS437" s="349">
        <f t="shared" ref="CS437" si="514">CR437/(CL437+CN437+CP437+CR437)</f>
        <v>0</v>
      </c>
      <c r="CT437" s="350">
        <f t="shared" ref="CT437" si="515">(((CL437*2)+(CN437*1)+(CP437*0)))/(CL437+CN437+CP437)</f>
        <v>1.7619047619047619</v>
      </c>
      <c r="CU437" s="351" t="str">
        <f t="shared" ref="CU437" si="516">IF(CS437&gt;=50%,"KĐG",IF(CT437&gt;=1.6,"ĐMT",IF(CT437&gt;=1,"CCG","CĐ")))</f>
        <v>ĐMT</v>
      </c>
      <c r="CV437" s="313"/>
      <c r="CW437" s="313"/>
      <c r="CX437" s="313"/>
      <c r="CY437" s="313"/>
      <c r="CZ437" s="313"/>
      <c r="DA437" s="313"/>
      <c r="DB437" s="424"/>
      <c r="DC437" s="424"/>
      <c r="DD437" s="424"/>
      <c r="DE437" s="313"/>
      <c r="DF437" s="313"/>
      <c r="DG437" s="313"/>
      <c r="DH437" s="313"/>
      <c r="DI437" s="313"/>
      <c r="DJ437" s="94"/>
      <c r="DK437" s="94"/>
      <c r="DL437" s="122">
        <f t="shared" si="503"/>
        <v>1</v>
      </c>
      <c r="DM437" s="261"/>
    </row>
    <row r="438" spans="1:117" s="231" customFormat="1" ht="105.75" customHeight="1">
      <c r="A438" s="461"/>
      <c r="B438" s="414">
        <v>133</v>
      </c>
      <c r="C438" s="169" t="s">
        <v>440</v>
      </c>
      <c r="D438" s="377" t="s">
        <v>0</v>
      </c>
      <c r="E438" s="184" t="s">
        <v>441</v>
      </c>
      <c r="F438" s="170" t="s">
        <v>0</v>
      </c>
      <c r="G438" s="377"/>
      <c r="H438" s="184" t="s">
        <v>441</v>
      </c>
      <c r="I438" s="174" t="s">
        <v>1339</v>
      </c>
      <c r="J438" s="364"/>
      <c r="K438" s="364" t="s">
        <v>128</v>
      </c>
      <c r="L438" s="364" t="s">
        <v>114</v>
      </c>
      <c r="M438" s="126" t="s">
        <v>79</v>
      </c>
      <c r="N438" s="123" t="s">
        <v>171</v>
      </c>
      <c r="O438" s="461"/>
      <c r="P438" s="94"/>
      <c r="Q438" s="94"/>
      <c r="R438" s="94"/>
      <c r="S438" s="364" t="s">
        <v>28</v>
      </c>
      <c r="T438" s="94"/>
      <c r="U438" s="94"/>
      <c r="V438" s="94"/>
      <c r="W438" s="94"/>
      <c r="X438" s="94"/>
      <c r="Y438" s="94"/>
      <c r="Z438" s="94"/>
      <c r="AA438" s="94"/>
      <c r="AB438" s="33"/>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33"/>
      <c r="BF438" s="33"/>
      <c r="BG438" s="33"/>
      <c r="BH438" s="33"/>
      <c r="BI438" s="33"/>
      <c r="BJ438" s="33"/>
      <c r="BK438" s="33"/>
      <c r="BL438" s="33"/>
      <c r="BM438" s="33"/>
      <c r="BN438" s="33"/>
      <c r="BO438" s="33"/>
      <c r="BP438" s="33"/>
      <c r="BQ438" s="33"/>
      <c r="BR438" s="33"/>
      <c r="BS438" s="33"/>
      <c r="BT438" s="33"/>
      <c r="BU438" s="33"/>
      <c r="BV438" s="33"/>
      <c r="BW438" s="94"/>
      <c r="BX438" s="94"/>
      <c r="BY438" s="94"/>
      <c r="BZ438" s="94"/>
      <c r="CA438" s="94"/>
      <c r="CB438" s="94"/>
      <c r="CC438" s="94"/>
      <c r="CD438" s="94"/>
      <c r="CE438" s="94"/>
      <c r="CF438" s="94"/>
      <c r="CG438" s="94"/>
      <c r="CH438" s="94"/>
      <c r="CI438" s="94"/>
      <c r="CJ438" s="94"/>
      <c r="CK438" s="94"/>
      <c r="CL438" s="94"/>
      <c r="CM438" s="94"/>
      <c r="CN438" s="94"/>
      <c r="CO438" s="94"/>
      <c r="CP438" s="94"/>
      <c r="CQ438" s="94"/>
      <c r="CR438" s="94"/>
      <c r="CS438" s="94"/>
      <c r="CT438" s="313"/>
      <c r="CU438" s="313"/>
      <c r="CV438" s="388" t="s">
        <v>660</v>
      </c>
      <c r="CW438" s="388" t="s">
        <v>660</v>
      </c>
      <c r="CX438" s="388" t="s">
        <v>660</v>
      </c>
      <c r="CY438" s="313"/>
      <c r="CZ438" s="313"/>
      <c r="DA438" s="313"/>
      <c r="DB438" s="424"/>
      <c r="DC438" s="424"/>
      <c r="DD438" s="424"/>
      <c r="DE438" s="313"/>
      <c r="DF438" s="313"/>
      <c r="DG438" s="313"/>
      <c r="DH438" s="313"/>
      <c r="DI438" s="313"/>
      <c r="DJ438" s="94"/>
      <c r="DK438" s="94"/>
      <c r="DL438" s="122">
        <f t="shared" si="503"/>
        <v>1</v>
      </c>
      <c r="DM438" s="353"/>
    </row>
    <row r="439" spans="1:117" s="93" customFormat="1" ht="156.75" hidden="1" customHeight="1">
      <c r="A439" s="461"/>
      <c r="B439" s="414">
        <v>133</v>
      </c>
      <c r="C439" s="29" t="s">
        <v>440</v>
      </c>
      <c r="D439" s="92" t="s">
        <v>0</v>
      </c>
      <c r="E439" s="95" t="s">
        <v>441</v>
      </c>
      <c r="F439" s="92" t="s">
        <v>0</v>
      </c>
      <c r="G439" s="92"/>
      <c r="H439" s="95" t="s">
        <v>441</v>
      </c>
      <c r="I439" s="41" t="s">
        <v>808</v>
      </c>
      <c r="J439" s="94"/>
      <c r="K439" s="125" t="s">
        <v>128</v>
      </c>
      <c r="L439" s="125" t="s">
        <v>114</v>
      </c>
      <c r="M439" s="126" t="s">
        <v>79</v>
      </c>
      <c r="N439" s="123" t="s">
        <v>171</v>
      </c>
      <c r="O439" s="461"/>
      <c r="P439" s="94"/>
      <c r="Q439" s="94"/>
      <c r="R439" s="94"/>
      <c r="S439" s="94"/>
      <c r="T439" s="94" t="s">
        <v>28</v>
      </c>
      <c r="U439" s="94"/>
      <c r="V439" s="94"/>
      <c r="W439" s="94"/>
      <c r="X439" s="94"/>
      <c r="Y439" s="94"/>
      <c r="Z439" s="94"/>
      <c r="AA439" s="94"/>
      <c r="AB439" s="33"/>
      <c r="AC439" s="33"/>
      <c r="AD439" s="33"/>
      <c r="AE439" s="33"/>
      <c r="AF439" s="33"/>
      <c r="AG439" s="33"/>
      <c r="AH439" s="33"/>
      <c r="AI439" s="33"/>
      <c r="AJ439" s="33"/>
      <c r="AK439" s="33"/>
      <c r="AL439" s="33"/>
      <c r="AM439" s="33"/>
      <c r="AN439" s="33"/>
      <c r="AO439" s="33"/>
      <c r="AP439" s="33"/>
      <c r="AQ439" s="33"/>
      <c r="AR439" s="33"/>
      <c r="AS439" s="33"/>
      <c r="AT439" s="33"/>
      <c r="AU439" s="33"/>
      <c r="AV439" s="33"/>
      <c r="AW439" s="33"/>
      <c r="AX439" s="33"/>
      <c r="AY439" s="33"/>
      <c r="AZ439" s="33"/>
      <c r="BA439" s="33"/>
      <c r="BB439" s="33"/>
      <c r="BC439" s="33"/>
      <c r="BD439" s="33"/>
      <c r="BE439" s="33"/>
      <c r="BF439" s="33"/>
      <c r="BG439" s="33"/>
      <c r="BH439" s="33"/>
      <c r="BI439" s="33"/>
      <c r="BJ439" s="33"/>
      <c r="BK439" s="33"/>
      <c r="BL439" s="33"/>
      <c r="BM439" s="33"/>
      <c r="BN439" s="33"/>
      <c r="BO439" s="33"/>
      <c r="BP439" s="33"/>
      <c r="BQ439" s="33"/>
      <c r="BR439" s="33"/>
      <c r="BS439" s="33"/>
      <c r="BT439" s="33"/>
      <c r="BU439" s="33"/>
      <c r="BV439" s="33"/>
      <c r="BW439" s="94"/>
      <c r="BX439" s="94"/>
      <c r="BY439" s="94"/>
      <c r="BZ439" s="94"/>
      <c r="CA439" s="94"/>
      <c r="CB439" s="94"/>
      <c r="CC439" s="94"/>
      <c r="CD439" s="94"/>
      <c r="CE439" s="94"/>
      <c r="CF439" s="94"/>
      <c r="CG439" s="94"/>
      <c r="CH439" s="94"/>
      <c r="CI439" s="94"/>
      <c r="CJ439" s="94"/>
      <c r="CK439" s="94"/>
      <c r="CL439" s="94"/>
      <c r="CM439" s="94"/>
      <c r="CN439" s="94"/>
      <c r="CO439" s="94"/>
      <c r="CP439" s="94"/>
      <c r="CQ439" s="94"/>
      <c r="CR439" s="94"/>
      <c r="CS439" s="94"/>
      <c r="CT439" s="313"/>
      <c r="CU439" s="313"/>
      <c r="CV439" s="313"/>
      <c r="CW439" s="313"/>
      <c r="CX439" s="313"/>
      <c r="CY439" s="313"/>
      <c r="CZ439" s="313"/>
      <c r="DA439" s="313"/>
      <c r="DB439" s="424"/>
      <c r="DC439" s="424"/>
      <c r="DD439" s="424"/>
      <c r="DE439" s="313"/>
      <c r="DF439" s="313"/>
      <c r="DG439" s="313"/>
      <c r="DH439" s="313"/>
      <c r="DI439" s="313"/>
      <c r="DJ439" s="94"/>
      <c r="DK439" s="94"/>
      <c r="DL439" s="122">
        <f t="shared" si="503"/>
        <v>1</v>
      </c>
      <c r="DM439" s="91"/>
    </row>
    <row r="440" spans="1:117" s="93" customFormat="1" ht="156.75" hidden="1" customHeight="1">
      <c r="A440" s="461"/>
      <c r="B440" s="414">
        <v>133</v>
      </c>
      <c r="C440" s="29" t="s">
        <v>440</v>
      </c>
      <c r="D440" s="92" t="s">
        <v>0</v>
      </c>
      <c r="E440" s="95" t="s">
        <v>441</v>
      </c>
      <c r="F440" s="92" t="s">
        <v>0</v>
      </c>
      <c r="G440" s="92"/>
      <c r="H440" s="95" t="s">
        <v>441</v>
      </c>
      <c r="I440" s="41" t="s">
        <v>808</v>
      </c>
      <c r="J440" s="94"/>
      <c r="K440" s="125" t="s">
        <v>128</v>
      </c>
      <c r="L440" s="125" t="s">
        <v>114</v>
      </c>
      <c r="M440" s="126" t="s">
        <v>79</v>
      </c>
      <c r="N440" s="123" t="s">
        <v>171</v>
      </c>
      <c r="O440" s="461"/>
      <c r="P440" s="94"/>
      <c r="Q440" s="94"/>
      <c r="R440" s="94"/>
      <c r="S440" s="94"/>
      <c r="T440" s="94"/>
      <c r="U440" s="94" t="s">
        <v>28</v>
      </c>
      <c r="V440" s="94"/>
      <c r="W440" s="94"/>
      <c r="X440" s="94"/>
      <c r="Y440" s="94"/>
      <c r="Z440" s="94"/>
      <c r="AA440" s="94"/>
      <c r="AB440" s="33"/>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c r="BV440" s="33"/>
      <c r="BW440" s="94"/>
      <c r="BX440" s="94"/>
      <c r="BY440" s="94"/>
      <c r="BZ440" s="94"/>
      <c r="CA440" s="94"/>
      <c r="CB440" s="94"/>
      <c r="CC440" s="94"/>
      <c r="CD440" s="94"/>
      <c r="CE440" s="94"/>
      <c r="CF440" s="94"/>
      <c r="CG440" s="94"/>
      <c r="CH440" s="94"/>
      <c r="CI440" s="94"/>
      <c r="CJ440" s="94"/>
      <c r="CK440" s="94"/>
      <c r="CL440" s="94"/>
      <c r="CM440" s="94"/>
      <c r="CN440" s="94"/>
      <c r="CO440" s="94"/>
      <c r="CP440" s="94"/>
      <c r="CQ440" s="94"/>
      <c r="CR440" s="94"/>
      <c r="CS440" s="94"/>
      <c r="CT440" s="313"/>
      <c r="CU440" s="313"/>
      <c r="CV440" s="313"/>
      <c r="CW440" s="313"/>
      <c r="CX440" s="313"/>
      <c r="CY440" s="313"/>
      <c r="CZ440" s="313"/>
      <c r="DA440" s="313"/>
      <c r="DB440" s="424"/>
      <c r="DC440" s="424"/>
      <c r="DD440" s="424"/>
      <c r="DE440" s="313"/>
      <c r="DF440" s="313"/>
      <c r="DG440" s="313"/>
      <c r="DH440" s="313"/>
      <c r="DI440" s="313"/>
      <c r="DJ440" s="94"/>
      <c r="DK440" s="94"/>
      <c r="DL440" s="122">
        <f t="shared" si="503"/>
        <v>1</v>
      </c>
      <c r="DM440" s="91"/>
    </row>
    <row r="441" spans="1:117" s="93" customFormat="1" ht="156.75" hidden="1" customHeight="1">
      <c r="A441" s="461"/>
      <c r="B441" s="414">
        <v>133</v>
      </c>
      <c r="C441" s="29" t="s">
        <v>440</v>
      </c>
      <c r="D441" s="92" t="s">
        <v>0</v>
      </c>
      <c r="E441" s="95" t="s">
        <v>441</v>
      </c>
      <c r="F441" s="92" t="s">
        <v>0</v>
      </c>
      <c r="G441" s="92"/>
      <c r="H441" s="95" t="s">
        <v>441</v>
      </c>
      <c r="I441" s="41" t="s">
        <v>808</v>
      </c>
      <c r="J441" s="94"/>
      <c r="K441" s="125" t="s">
        <v>128</v>
      </c>
      <c r="L441" s="125" t="s">
        <v>114</v>
      </c>
      <c r="M441" s="126" t="s">
        <v>79</v>
      </c>
      <c r="N441" s="123" t="s">
        <v>171</v>
      </c>
      <c r="O441" s="461"/>
      <c r="P441" s="94"/>
      <c r="Q441" s="94"/>
      <c r="R441" s="94"/>
      <c r="S441" s="94"/>
      <c r="T441" s="94"/>
      <c r="U441" s="94"/>
      <c r="V441" s="94" t="s">
        <v>28</v>
      </c>
      <c r="W441" s="94"/>
      <c r="X441" s="94"/>
      <c r="Y441" s="94"/>
      <c r="Z441" s="94"/>
      <c r="AA441" s="94"/>
      <c r="AB441" s="33"/>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c r="BV441" s="33"/>
      <c r="BW441" s="94"/>
      <c r="BX441" s="94"/>
      <c r="BY441" s="94"/>
      <c r="BZ441" s="94"/>
      <c r="CA441" s="94"/>
      <c r="CB441" s="94"/>
      <c r="CC441" s="94"/>
      <c r="CD441" s="94"/>
      <c r="CE441" s="94"/>
      <c r="CF441" s="94"/>
      <c r="CG441" s="94"/>
      <c r="CH441" s="94"/>
      <c r="CI441" s="94"/>
      <c r="CJ441" s="94"/>
      <c r="CK441" s="94"/>
      <c r="CL441" s="94"/>
      <c r="CM441" s="94"/>
      <c r="CN441" s="94"/>
      <c r="CO441" s="94"/>
      <c r="CP441" s="94"/>
      <c r="CQ441" s="94"/>
      <c r="CR441" s="94"/>
      <c r="CS441" s="94"/>
      <c r="CT441" s="313"/>
      <c r="CU441" s="313"/>
      <c r="CV441" s="313"/>
      <c r="CW441" s="313"/>
      <c r="CX441" s="313"/>
      <c r="CY441" s="313"/>
      <c r="CZ441" s="313"/>
      <c r="DA441" s="313"/>
      <c r="DB441" s="424"/>
      <c r="DC441" s="424"/>
      <c r="DD441" s="424"/>
      <c r="DE441" s="313"/>
      <c r="DF441" s="313"/>
      <c r="DG441" s="313"/>
      <c r="DH441" s="313"/>
      <c r="DI441" s="313"/>
      <c r="DJ441" s="94"/>
      <c r="DK441" s="94"/>
      <c r="DL441" s="122">
        <f t="shared" si="503"/>
        <v>1</v>
      </c>
      <c r="DM441" s="91"/>
    </row>
    <row r="442" spans="1:117" s="93" customFormat="1" ht="156.75" hidden="1" customHeight="1">
      <c r="A442" s="461"/>
      <c r="B442" s="414">
        <v>133</v>
      </c>
      <c r="C442" s="29" t="s">
        <v>440</v>
      </c>
      <c r="D442" s="92" t="s">
        <v>0</v>
      </c>
      <c r="E442" s="95" t="s">
        <v>441</v>
      </c>
      <c r="F442" s="92" t="s">
        <v>0</v>
      </c>
      <c r="G442" s="92"/>
      <c r="H442" s="95" t="s">
        <v>441</v>
      </c>
      <c r="I442" s="41" t="s">
        <v>808</v>
      </c>
      <c r="J442" s="94"/>
      <c r="K442" s="125" t="s">
        <v>128</v>
      </c>
      <c r="L442" s="125" t="s">
        <v>114</v>
      </c>
      <c r="M442" s="126" t="s">
        <v>79</v>
      </c>
      <c r="N442" s="123" t="s">
        <v>171</v>
      </c>
      <c r="O442" s="461"/>
      <c r="P442" s="94"/>
      <c r="Q442" s="94"/>
      <c r="R442" s="94"/>
      <c r="S442" s="94"/>
      <c r="T442" s="94"/>
      <c r="U442" s="94"/>
      <c r="V442" s="94"/>
      <c r="W442" s="94" t="s">
        <v>28</v>
      </c>
      <c r="X442" s="94"/>
      <c r="Y442" s="94"/>
      <c r="Z442" s="94"/>
      <c r="AA442" s="94"/>
      <c r="AB442" s="33"/>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33"/>
      <c r="BF442" s="33"/>
      <c r="BG442" s="33"/>
      <c r="BH442" s="33"/>
      <c r="BI442" s="33"/>
      <c r="BJ442" s="33"/>
      <c r="BK442" s="33"/>
      <c r="BL442" s="33"/>
      <c r="BM442" s="33"/>
      <c r="BN442" s="33"/>
      <c r="BO442" s="33"/>
      <c r="BP442" s="33"/>
      <c r="BQ442" s="33"/>
      <c r="BR442" s="33"/>
      <c r="BS442" s="33"/>
      <c r="BT442" s="33"/>
      <c r="BU442" s="33"/>
      <c r="BV442" s="33"/>
      <c r="BW442" s="94"/>
      <c r="BX442" s="94"/>
      <c r="BY442" s="94"/>
      <c r="BZ442" s="94"/>
      <c r="CA442" s="94"/>
      <c r="CB442" s="94"/>
      <c r="CC442" s="94"/>
      <c r="CD442" s="94"/>
      <c r="CE442" s="94"/>
      <c r="CF442" s="94"/>
      <c r="CG442" s="94"/>
      <c r="CH442" s="94"/>
      <c r="CI442" s="94"/>
      <c r="CJ442" s="94"/>
      <c r="CK442" s="94"/>
      <c r="CL442" s="94"/>
      <c r="CM442" s="94"/>
      <c r="CN442" s="94"/>
      <c r="CO442" s="94"/>
      <c r="CP442" s="94"/>
      <c r="CQ442" s="94"/>
      <c r="CR442" s="94"/>
      <c r="CS442" s="94"/>
      <c r="CT442" s="313"/>
      <c r="CU442" s="313"/>
      <c r="CV442" s="313"/>
      <c r="CW442" s="313"/>
      <c r="CX442" s="313"/>
      <c r="CY442" s="313"/>
      <c r="CZ442" s="313"/>
      <c r="DA442" s="313"/>
      <c r="DB442" s="424"/>
      <c r="DC442" s="424"/>
      <c r="DD442" s="424"/>
      <c r="DE442" s="313"/>
      <c r="DF442" s="313"/>
      <c r="DG442" s="313"/>
      <c r="DH442" s="313"/>
      <c r="DI442" s="313"/>
      <c r="DJ442" s="94"/>
      <c r="DK442" s="94"/>
      <c r="DL442" s="122">
        <f t="shared" si="503"/>
        <v>1</v>
      </c>
      <c r="DM442" s="91"/>
    </row>
    <row r="443" spans="1:117" s="93" customFormat="1" ht="156.75" hidden="1" customHeight="1">
      <c r="A443" s="461"/>
      <c r="B443" s="414">
        <v>133</v>
      </c>
      <c r="C443" s="29" t="s">
        <v>440</v>
      </c>
      <c r="D443" s="92" t="s">
        <v>0</v>
      </c>
      <c r="E443" s="95" t="s">
        <v>441</v>
      </c>
      <c r="F443" s="92" t="s">
        <v>0</v>
      </c>
      <c r="G443" s="92"/>
      <c r="H443" s="95" t="s">
        <v>441</v>
      </c>
      <c r="I443" s="41" t="s">
        <v>808</v>
      </c>
      <c r="J443" s="94"/>
      <c r="K443" s="125" t="s">
        <v>128</v>
      </c>
      <c r="L443" s="125" t="s">
        <v>114</v>
      </c>
      <c r="M443" s="126" t="s">
        <v>79</v>
      </c>
      <c r="N443" s="123" t="s">
        <v>171</v>
      </c>
      <c r="O443" s="461"/>
      <c r="P443" s="94"/>
      <c r="Q443" s="94"/>
      <c r="R443" s="94"/>
      <c r="S443" s="94"/>
      <c r="T443" s="94"/>
      <c r="U443" s="94"/>
      <c r="V443" s="94"/>
      <c r="W443" s="94"/>
      <c r="X443" s="94" t="s">
        <v>28</v>
      </c>
      <c r="Y443" s="94"/>
      <c r="Z443" s="94"/>
      <c r="AA443" s="94"/>
      <c r="AB443" s="33"/>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c r="BJ443" s="33"/>
      <c r="BK443" s="33"/>
      <c r="BL443" s="33"/>
      <c r="BM443" s="33"/>
      <c r="BN443" s="33"/>
      <c r="BO443" s="33"/>
      <c r="BP443" s="33"/>
      <c r="BQ443" s="33"/>
      <c r="BR443" s="33"/>
      <c r="BS443" s="33"/>
      <c r="BT443" s="33"/>
      <c r="BU443" s="33"/>
      <c r="BV443" s="33"/>
      <c r="BW443" s="94"/>
      <c r="BX443" s="94"/>
      <c r="BY443" s="94"/>
      <c r="BZ443" s="94"/>
      <c r="CA443" s="94"/>
      <c r="CB443" s="94"/>
      <c r="CC443" s="94"/>
      <c r="CD443" s="94"/>
      <c r="CE443" s="94"/>
      <c r="CF443" s="94"/>
      <c r="CG443" s="94"/>
      <c r="CH443" s="94"/>
      <c r="CI443" s="94"/>
      <c r="CJ443" s="94"/>
      <c r="CK443" s="94"/>
      <c r="CL443" s="94"/>
      <c r="CM443" s="94"/>
      <c r="CN443" s="94"/>
      <c r="CO443" s="94"/>
      <c r="CP443" s="94"/>
      <c r="CQ443" s="94"/>
      <c r="CR443" s="94"/>
      <c r="CS443" s="94"/>
      <c r="CT443" s="313"/>
      <c r="CU443" s="313"/>
      <c r="CV443" s="313"/>
      <c r="CW443" s="313"/>
      <c r="CX443" s="313"/>
      <c r="CY443" s="313"/>
      <c r="CZ443" s="313"/>
      <c r="DA443" s="313"/>
      <c r="DB443" s="424"/>
      <c r="DC443" s="424"/>
      <c r="DD443" s="424"/>
      <c r="DE443" s="313"/>
      <c r="DF443" s="313"/>
      <c r="DG443" s="313"/>
      <c r="DH443" s="313"/>
      <c r="DI443" s="313"/>
      <c r="DJ443" s="94"/>
      <c r="DK443" s="94"/>
      <c r="DL443" s="122">
        <f t="shared" si="503"/>
        <v>1</v>
      </c>
      <c r="DM443" s="91"/>
    </row>
    <row r="444" spans="1:117" s="93" customFormat="1" ht="156.75" hidden="1" customHeight="1">
      <c r="A444" s="461"/>
      <c r="B444" s="414">
        <v>133</v>
      </c>
      <c r="C444" s="29" t="s">
        <v>440</v>
      </c>
      <c r="D444" s="92" t="s">
        <v>0</v>
      </c>
      <c r="E444" s="95" t="s">
        <v>441</v>
      </c>
      <c r="F444" s="92" t="s">
        <v>0</v>
      </c>
      <c r="G444" s="92"/>
      <c r="H444" s="95" t="s">
        <v>441</v>
      </c>
      <c r="I444" s="41" t="s">
        <v>808</v>
      </c>
      <c r="J444" s="94"/>
      <c r="K444" s="125" t="s">
        <v>128</v>
      </c>
      <c r="L444" s="125" t="s">
        <v>114</v>
      </c>
      <c r="M444" s="126" t="s">
        <v>79</v>
      </c>
      <c r="N444" s="123" t="s">
        <v>171</v>
      </c>
      <c r="O444" s="461"/>
      <c r="P444" s="94"/>
      <c r="Q444" s="94"/>
      <c r="R444" s="94"/>
      <c r="S444" s="94"/>
      <c r="T444" s="94"/>
      <c r="U444" s="94"/>
      <c r="V444" s="94"/>
      <c r="W444" s="94"/>
      <c r="X444" s="94"/>
      <c r="Y444" s="94" t="s">
        <v>28</v>
      </c>
      <c r="Z444" s="94"/>
      <c r="AA444" s="94"/>
      <c r="AB444" s="33"/>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c r="BW444" s="94"/>
      <c r="BX444" s="94"/>
      <c r="BY444" s="94"/>
      <c r="BZ444" s="94"/>
      <c r="CA444" s="94"/>
      <c r="CB444" s="94"/>
      <c r="CC444" s="94"/>
      <c r="CD444" s="94"/>
      <c r="CE444" s="94"/>
      <c r="CF444" s="94"/>
      <c r="CG444" s="94"/>
      <c r="CH444" s="94"/>
      <c r="CI444" s="94"/>
      <c r="CJ444" s="94"/>
      <c r="CK444" s="94"/>
      <c r="CL444" s="94"/>
      <c r="CM444" s="94"/>
      <c r="CN444" s="94"/>
      <c r="CO444" s="94"/>
      <c r="CP444" s="94"/>
      <c r="CQ444" s="94"/>
      <c r="CR444" s="94"/>
      <c r="CS444" s="94"/>
      <c r="CT444" s="313"/>
      <c r="CU444" s="313"/>
      <c r="CV444" s="313"/>
      <c r="CW444" s="313"/>
      <c r="CX444" s="313"/>
      <c r="CY444" s="313"/>
      <c r="CZ444" s="313"/>
      <c r="DA444" s="313"/>
      <c r="DB444" s="424"/>
      <c r="DC444" s="424"/>
      <c r="DD444" s="424"/>
      <c r="DE444" s="313"/>
      <c r="DF444" s="313"/>
      <c r="DG444" s="313"/>
      <c r="DH444" s="313"/>
      <c r="DI444" s="313"/>
      <c r="DJ444" s="94"/>
      <c r="DK444" s="94"/>
      <c r="DL444" s="122">
        <f t="shared" si="503"/>
        <v>1</v>
      </c>
      <c r="DM444" s="91"/>
    </row>
    <row r="445" spans="1:117" s="93" customFormat="1" ht="165.75" hidden="1" customHeight="1">
      <c r="A445" s="461"/>
      <c r="B445" s="414">
        <v>133</v>
      </c>
      <c r="C445" s="29" t="s">
        <v>440</v>
      </c>
      <c r="D445" s="92" t="s">
        <v>0</v>
      </c>
      <c r="E445" s="95" t="s">
        <v>441</v>
      </c>
      <c r="F445" s="92" t="s">
        <v>0</v>
      </c>
      <c r="G445" s="92"/>
      <c r="H445" s="95" t="s">
        <v>441</v>
      </c>
      <c r="I445" s="41" t="s">
        <v>808</v>
      </c>
      <c r="J445" s="94"/>
      <c r="K445" s="125" t="s">
        <v>128</v>
      </c>
      <c r="L445" s="125" t="s">
        <v>114</v>
      </c>
      <c r="M445" s="126" t="s">
        <v>79</v>
      </c>
      <c r="N445" s="123" t="s">
        <v>171</v>
      </c>
      <c r="O445" s="461"/>
      <c r="P445" s="94"/>
      <c r="Q445" s="94"/>
      <c r="R445" s="94"/>
      <c r="S445" s="94"/>
      <c r="T445" s="94"/>
      <c r="U445" s="94"/>
      <c r="V445" s="94"/>
      <c r="W445" s="94"/>
      <c r="X445" s="94"/>
      <c r="Y445" s="94"/>
      <c r="Z445" s="94" t="s">
        <v>28</v>
      </c>
      <c r="AA445" s="94"/>
      <c r="AB445" s="33"/>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33"/>
      <c r="BS445" s="33"/>
      <c r="BT445" s="33"/>
      <c r="BU445" s="33"/>
      <c r="BV445" s="33"/>
      <c r="BW445" s="94"/>
      <c r="BX445" s="94"/>
      <c r="BY445" s="94"/>
      <c r="BZ445" s="94"/>
      <c r="CA445" s="94"/>
      <c r="CB445" s="94"/>
      <c r="CC445" s="94"/>
      <c r="CD445" s="94"/>
      <c r="CE445" s="94"/>
      <c r="CF445" s="94"/>
      <c r="CG445" s="94"/>
      <c r="CH445" s="94"/>
      <c r="CI445" s="94"/>
      <c r="CJ445" s="94"/>
      <c r="CK445" s="94"/>
      <c r="CL445" s="94"/>
      <c r="CM445" s="94"/>
      <c r="CN445" s="94"/>
      <c r="CO445" s="94"/>
      <c r="CP445" s="94"/>
      <c r="CQ445" s="94"/>
      <c r="CR445" s="94"/>
      <c r="CS445" s="94"/>
      <c r="CT445" s="313"/>
      <c r="CU445" s="313"/>
      <c r="CV445" s="313"/>
      <c r="CW445" s="313"/>
      <c r="CX445" s="313"/>
      <c r="CY445" s="313"/>
      <c r="CZ445" s="313"/>
      <c r="DA445" s="313"/>
      <c r="DB445" s="424"/>
      <c r="DC445" s="424"/>
      <c r="DD445" s="424"/>
      <c r="DE445" s="313"/>
      <c r="DF445" s="313"/>
      <c r="DG445" s="313"/>
      <c r="DH445" s="313"/>
      <c r="DI445" s="313"/>
      <c r="DJ445" s="94"/>
      <c r="DK445" s="94"/>
      <c r="DL445" s="122">
        <f t="shared" si="503"/>
        <v>1</v>
      </c>
      <c r="DM445" s="91"/>
    </row>
    <row r="446" spans="1:117" s="93" customFormat="1" ht="165.75" hidden="1" customHeight="1">
      <c r="A446" s="462"/>
      <c r="B446" s="414">
        <v>133</v>
      </c>
      <c r="C446" s="29" t="s">
        <v>440</v>
      </c>
      <c r="D446" s="92" t="s">
        <v>0</v>
      </c>
      <c r="E446" s="95" t="s">
        <v>441</v>
      </c>
      <c r="F446" s="92" t="s">
        <v>0</v>
      </c>
      <c r="G446" s="92"/>
      <c r="H446" s="95" t="s">
        <v>441</v>
      </c>
      <c r="I446" s="41" t="s">
        <v>808</v>
      </c>
      <c r="J446" s="94"/>
      <c r="K446" s="125" t="s">
        <v>128</v>
      </c>
      <c r="L446" s="125" t="s">
        <v>114</v>
      </c>
      <c r="M446" s="126" t="s">
        <v>79</v>
      </c>
      <c r="N446" s="123" t="s">
        <v>171</v>
      </c>
      <c r="O446" s="462"/>
      <c r="P446" s="94"/>
      <c r="Q446" s="94"/>
      <c r="R446" s="94"/>
      <c r="S446" s="94"/>
      <c r="T446" s="94"/>
      <c r="U446" s="94"/>
      <c r="V446" s="94"/>
      <c r="W446" s="94"/>
      <c r="X446" s="94"/>
      <c r="Y446" s="94"/>
      <c r="Z446" s="94"/>
      <c r="AA446" s="94" t="s">
        <v>28</v>
      </c>
      <c r="AB446" s="33"/>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c r="BW446" s="94"/>
      <c r="BX446" s="94"/>
      <c r="BY446" s="94"/>
      <c r="BZ446" s="94"/>
      <c r="CA446" s="94"/>
      <c r="CB446" s="94"/>
      <c r="CC446" s="94"/>
      <c r="CD446" s="94"/>
      <c r="CE446" s="94"/>
      <c r="CF446" s="94"/>
      <c r="CG446" s="94"/>
      <c r="CH446" s="94"/>
      <c r="CI446" s="94"/>
      <c r="CJ446" s="94"/>
      <c r="CK446" s="94"/>
      <c r="CL446" s="94"/>
      <c r="CM446" s="94"/>
      <c r="CN446" s="94"/>
      <c r="CO446" s="94"/>
      <c r="CP446" s="94"/>
      <c r="CQ446" s="94"/>
      <c r="CR446" s="94"/>
      <c r="CS446" s="94"/>
      <c r="CT446" s="313"/>
      <c r="CU446" s="313"/>
      <c r="CV446" s="313"/>
      <c r="CW446" s="313"/>
      <c r="CX446" s="313"/>
      <c r="CY446" s="313"/>
      <c r="CZ446" s="313"/>
      <c r="DA446" s="313"/>
      <c r="DB446" s="424"/>
      <c r="DC446" s="424"/>
      <c r="DD446" s="424"/>
      <c r="DE446" s="313"/>
      <c r="DF446" s="313"/>
      <c r="DG446" s="313"/>
      <c r="DH446" s="313"/>
      <c r="DI446" s="313"/>
      <c r="DJ446" s="94"/>
      <c r="DK446" s="94"/>
      <c r="DL446" s="122">
        <f t="shared" si="503"/>
        <v>1</v>
      </c>
      <c r="DM446" s="91"/>
    </row>
    <row r="447" spans="1:117" s="10" customFormat="1" ht="41.25" hidden="1" customHeight="1">
      <c r="A447" s="460">
        <v>414</v>
      </c>
      <c r="B447" s="414">
        <v>134</v>
      </c>
      <c r="C447" s="169" t="s">
        <v>442</v>
      </c>
      <c r="D447" s="170" t="s">
        <v>2</v>
      </c>
      <c r="E447" s="112" t="s">
        <v>443</v>
      </c>
      <c r="F447" s="135" t="s">
        <v>2</v>
      </c>
      <c r="G447" s="170"/>
      <c r="H447" s="184" t="s">
        <v>443</v>
      </c>
      <c r="I447" s="169" t="s">
        <v>809</v>
      </c>
      <c r="J447" s="176"/>
      <c r="K447" s="176" t="s">
        <v>128</v>
      </c>
      <c r="L447" s="176" t="s">
        <v>115</v>
      </c>
      <c r="M447" s="5" t="s">
        <v>79</v>
      </c>
      <c r="N447" s="4" t="s">
        <v>171</v>
      </c>
      <c r="O447" s="460" t="s">
        <v>28</v>
      </c>
      <c r="P447" s="134"/>
      <c r="Q447" s="176" t="s">
        <v>28</v>
      </c>
      <c r="R447" s="6"/>
      <c r="S447" s="6"/>
      <c r="T447" s="6"/>
      <c r="U447" s="6"/>
      <c r="V447" s="6"/>
      <c r="W447" s="6"/>
      <c r="X447" s="6"/>
      <c r="Y447" s="60"/>
      <c r="Z447" s="60"/>
      <c r="AA447" s="6"/>
      <c r="AB447" s="181"/>
      <c r="AC447" s="181" t="s">
        <v>689</v>
      </c>
      <c r="AD447" s="181"/>
      <c r="AE447" s="207">
        <v>2</v>
      </c>
      <c r="AF447" s="207">
        <v>2</v>
      </c>
      <c r="AG447" s="207">
        <v>1</v>
      </c>
      <c r="AH447" s="207">
        <v>1</v>
      </c>
      <c r="AI447" s="207">
        <v>2</v>
      </c>
      <c r="AJ447" s="207">
        <v>2</v>
      </c>
      <c r="AK447" s="207">
        <v>1</v>
      </c>
      <c r="AL447" s="207">
        <v>2</v>
      </c>
      <c r="AM447" s="207">
        <v>2</v>
      </c>
      <c r="AN447" s="207">
        <v>1</v>
      </c>
      <c r="AO447" s="207">
        <v>2</v>
      </c>
      <c r="AP447" s="207">
        <v>2</v>
      </c>
      <c r="AQ447" s="207">
        <v>2</v>
      </c>
      <c r="AR447" s="207">
        <v>2</v>
      </c>
      <c r="AS447" s="207">
        <v>2</v>
      </c>
      <c r="AT447" s="207">
        <v>2</v>
      </c>
      <c r="AU447" s="207">
        <v>2</v>
      </c>
      <c r="AV447" s="207">
        <v>1</v>
      </c>
      <c r="AW447" s="207">
        <v>1</v>
      </c>
      <c r="AX447" s="207">
        <v>2</v>
      </c>
      <c r="AY447" s="207">
        <v>2</v>
      </c>
      <c r="AZ447" s="207">
        <v>2</v>
      </c>
      <c r="BA447" s="207">
        <v>2</v>
      </c>
      <c r="BB447" s="207">
        <v>2</v>
      </c>
      <c r="BC447" s="209">
        <f t="shared" ref="BC447" si="517">COUNTIF(AE447:BB447,"2")</f>
        <v>18</v>
      </c>
      <c r="BD447" s="210">
        <f t="shared" ref="BD447" si="518">BC447/(BC447+BE447+BG447+BI447)</f>
        <v>0.75</v>
      </c>
      <c r="BE447" s="209">
        <f>COUNTIF(AE447:BB447,"1")</f>
        <v>6</v>
      </c>
      <c r="BF447" s="210">
        <f t="shared" ref="BF447" si="519">BE447/(BC447+BE447+BG447+BI447)</f>
        <v>0.25</v>
      </c>
      <c r="BG447" s="209">
        <f>COUNTIF(AE447:BB447,"0")</f>
        <v>0</v>
      </c>
      <c r="BH447" s="210">
        <f t="shared" ref="BH447" si="520">BG447/(BC447+BE447+BG447+BI447)</f>
        <v>0</v>
      </c>
      <c r="BI447" s="209">
        <f>COUNTIF(AE447:BB447,"KĐG")</f>
        <v>0</v>
      </c>
      <c r="BJ447" s="210">
        <f t="shared" ref="BJ447" si="521">BI447/(BC447+BE447+BG447+BI447)</f>
        <v>0</v>
      </c>
      <c r="BK447" s="211">
        <f t="shared" ref="BK447" si="522">(((BC447*2)+(BE447*1)+(BG447*0)))/(BC447+BE447+BG447)</f>
        <v>1.75</v>
      </c>
      <c r="BL447" s="212" t="str">
        <f t="shared" ref="BL447" si="523">IF(BJ447&gt;=50%,"KĐG",IF(BK447&gt;=1.6,"ĐMT",IF(BK447&gt;=1,"CCG","CĐ")))</f>
        <v>ĐMT</v>
      </c>
      <c r="BM447" s="33"/>
      <c r="BN447" s="33"/>
      <c r="BO447" s="33"/>
      <c r="BP447" s="33"/>
      <c r="BQ447" s="33"/>
      <c r="BR447" s="33"/>
      <c r="BS447" s="33"/>
      <c r="BT447" s="33"/>
      <c r="BU447" s="33"/>
      <c r="BV447" s="33"/>
      <c r="BW447" s="6"/>
      <c r="BX447" s="6"/>
      <c r="BY447" s="6"/>
      <c r="BZ447" s="6"/>
      <c r="CA447" s="6"/>
      <c r="CB447" s="6"/>
      <c r="CC447" s="6"/>
      <c r="CD447" s="6"/>
      <c r="CE447" s="6"/>
      <c r="CF447" s="6"/>
      <c r="CG447" s="6"/>
      <c r="CH447" s="6"/>
      <c r="CI447" s="6"/>
      <c r="CJ447" s="6"/>
      <c r="CK447" s="6"/>
      <c r="CL447" s="6"/>
      <c r="CM447" s="6"/>
      <c r="CN447" s="6"/>
      <c r="CO447" s="6"/>
      <c r="CP447" s="6"/>
      <c r="CQ447" s="6"/>
      <c r="CR447" s="6"/>
      <c r="CS447" s="6"/>
      <c r="CT447" s="313"/>
      <c r="CU447" s="313"/>
      <c r="CV447" s="313"/>
      <c r="CW447" s="313"/>
      <c r="CX447" s="313"/>
      <c r="CY447" s="313"/>
      <c r="CZ447" s="313"/>
      <c r="DA447" s="313"/>
      <c r="DB447" s="424"/>
      <c r="DC447" s="424"/>
      <c r="DD447" s="424"/>
      <c r="DE447" s="313"/>
      <c r="DF447" s="313"/>
      <c r="DG447" s="313"/>
      <c r="DH447" s="313"/>
      <c r="DI447" s="313"/>
      <c r="DJ447" s="6"/>
      <c r="DK447" s="6"/>
      <c r="DL447" s="122">
        <f t="shared" si="503"/>
        <v>1</v>
      </c>
      <c r="DM447" s="168"/>
    </row>
    <row r="448" spans="1:117" s="231" customFormat="1" ht="53.25" hidden="1" customHeight="1">
      <c r="A448" s="461"/>
      <c r="B448" s="414">
        <v>134</v>
      </c>
      <c r="C448" s="169" t="s">
        <v>442</v>
      </c>
      <c r="D448" s="170" t="s">
        <v>2</v>
      </c>
      <c r="E448" s="95" t="s">
        <v>443</v>
      </c>
      <c r="F448" s="92" t="s">
        <v>2</v>
      </c>
      <c r="G448" s="170"/>
      <c r="H448" s="184" t="s">
        <v>443</v>
      </c>
      <c r="I448" s="169" t="s">
        <v>809</v>
      </c>
      <c r="J448" s="256"/>
      <c r="K448" s="256" t="s">
        <v>128</v>
      </c>
      <c r="L448" s="256" t="s">
        <v>115</v>
      </c>
      <c r="M448" s="126" t="s">
        <v>79</v>
      </c>
      <c r="N448" s="123" t="s">
        <v>171</v>
      </c>
      <c r="O448" s="461"/>
      <c r="P448" s="94"/>
      <c r="Q448" s="94"/>
      <c r="R448" s="256" t="s">
        <v>28</v>
      </c>
      <c r="S448" s="94"/>
      <c r="T448" s="94"/>
      <c r="U448" s="94"/>
      <c r="V448" s="94"/>
      <c r="W448" s="94"/>
      <c r="X448" s="94"/>
      <c r="Y448" s="94"/>
      <c r="Z448" s="94"/>
      <c r="AA448" s="94"/>
      <c r="AB448" s="33"/>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c r="BJ448" s="33"/>
      <c r="BK448" s="33"/>
      <c r="BL448" s="33"/>
      <c r="BM448" s="181" t="s">
        <v>689</v>
      </c>
      <c r="BN448" s="181" t="s">
        <v>689</v>
      </c>
      <c r="BO448" s="181" t="s">
        <v>689</v>
      </c>
      <c r="BP448" s="181" t="s">
        <v>689</v>
      </c>
      <c r="BQ448" s="320">
        <v>2</v>
      </c>
      <c r="BR448" s="320">
        <v>2</v>
      </c>
      <c r="BS448" s="320">
        <v>2</v>
      </c>
      <c r="BT448" s="320">
        <v>1</v>
      </c>
      <c r="BU448" s="320">
        <v>2</v>
      </c>
      <c r="BV448" s="320">
        <v>2</v>
      </c>
      <c r="BW448" s="320">
        <v>2</v>
      </c>
      <c r="BX448" s="320">
        <v>1</v>
      </c>
      <c r="BY448" s="320">
        <v>2</v>
      </c>
      <c r="BZ448" s="320">
        <v>2</v>
      </c>
      <c r="CA448" s="320">
        <v>2</v>
      </c>
      <c r="CB448" s="320">
        <v>2</v>
      </c>
      <c r="CC448" s="320">
        <v>2</v>
      </c>
      <c r="CD448" s="320">
        <v>2</v>
      </c>
      <c r="CE448" s="320">
        <v>1</v>
      </c>
      <c r="CF448" s="320">
        <v>2</v>
      </c>
      <c r="CG448" s="320">
        <v>2</v>
      </c>
      <c r="CH448" s="320">
        <v>1</v>
      </c>
      <c r="CI448" s="320">
        <v>2</v>
      </c>
      <c r="CJ448" s="320">
        <v>2</v>
      </c>
      <c r="CK448" s="320">
        <v>1</v>
      </c>
      <c r="CL448" s="348">
        <f>COUNTIF(BQ448:CK448,"2")</f>
        <v>16</v>
      </c>
      <c r="CM448" s="349">
        <f t="shared" ref="CM448" si="524">CL448/(CL448+CN448+CP448+CR448)</f>
        <v>0.76190476190476186</v>
      </c>
      <c r="CN448" s="348">
        <f>COUNTIF(BQ448:CK448,"1")</f>
        <v>5</v>
      </c>
      <c r="CO448" s="349">
        <f t="shared" ref="CO448" si="525">CN448/(CL448+CN448+CP448+CR448)</f>
        <v>0.23809523809523808</v>
      </c>
      <c r="CP448" s="348">
        <f>COUNTIF(BQ448:CK448,"0")</f>
        <v>0</v>
      </c>
      <c r="CQ448" s="349">
        <f t="shared" ref="CQ448" si="526">CP448/(CL448+CN448+CP448+CR448)</f>
        <v>0</v>
      </c>
      <c r="CR448" s="348">
        <f>COUNTIF(BQ448:CK448,"KĐG")</f>
        <v>0</v>
      </c>
      <c r="CS448" s="349">
        <f t="shared" ref="CS448" si="527">CR448/(CL448+CN448+CP448+CR448)</f>
        <v>0</v>
      </c>
      <c r="CT448" s="350">
        <f t="shared" ref="CT448" si="528">(((CL448*2)+(CN448*1)+(CP448*0)))/(CL448+CN448+CP448)</f>
        <v>1.7619047619047619</v>
      </c>
      <c r="CU448" s="351" t="str">
        <f t="shared" ref="CU448" si="529">IF(CS448&gt;=50%,"KĐG",IF(CT448&gt;=1.6,"ĐMT",IF(CT448&gt;=1,"CCG","CĐ")))</f>
        <v>ĐMT</v>
      </c>
      <c r="CV448" s="313"/>
      <c r="CW448" s="313"/>
      <c r="CX448" s="313"/>
      <c r="CY448" s="313"/>
      <c r="CZ448" s="313"/>
      <c r="DA448" s="313"/>
      <c r="DB448" s="424"/>
      <c r="DC448" s="424"/>
      <c r="DD448" s="424"/>
      <c r="DE448" s="313"/>
      <c r="DF448" s="313"/>
      <c r="DG448" s="313"/>
      <c r="DH448" s="313"/>
      <c r="DI448" s="313"/>
      <c r="DJ448" s="94"/>
      <c r="DK448" s="94"/>
      <c r="DL448" s="122">
        <f t="shared" si="503"/>
        <v>1</v>
      </c>
      <c r="DM448" s="261"/>
    </row>
    <row r="449" spans="1:126" s="93" customFormat="1" ht="96.75" hidden="1" customHeight="1">
      <c r="A449" s="461"/>
      <c r="B449" s="414">
        <v>134</v>
      </c>
      <c r="C449" s="29" t="s">
        <v>442</v>
      </c>
      <c r="D449" s="92" t="s">
        <v>2</v>
      </c>
      <c r="E449" s="95" t="s">
        <v>443</v>
      </c>
      <c r="F449" s="92" t="s">
        <v>2</v>
      </c>
      <c r="G449" s="92"/>
      <c r="H449" s="95" t="s">
        <v>443</v>
      </c>
      <c r="I449" s="29" t="s">
        <v>809</v>
      </c>
      <c r="J449" s="94"/>
      <c r="K449" s="125" t="s">
        <v>128</v>
      </c>
      <c r="L449" s="125" t="s">
        <v>115</v>
      </c>
      <c r="M449" s="126" t="s">
        <v>79</v>
      </c>
      <c r="N449" s="123" t="s">
        <v>171</v>
      </c>
      <c r="O449" s="461"/>
      <c r="P449" s="94"/>
      <c r="Q449" s="94"/>
      <c r="R449" s="94"/>
      <c r="S449" s="94"/>
      <c r="T449" s="94" t="s">
        <v>28</v>
      </c>
      <c r="U449" s="94"/>
      <c r="V449" s="94"/>
      <c r="W449" s="94"/>
      <c r="X449" s="94"/>
      <c r="Y449" s="94"/>
      <c r="Z449" s="94"/>
      <c r="AA449" s="94"/>
      <c r="AB449" s="33"/>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33"/>
      <c r="BF449" s="33"/>
      <c r="BG449" s="33"/>
      <c r="BH449" s="33"/>
      <c r="BI449" s="33"/>
      <c r="BJ449" s="33"/>
      <c r="BK449" s="33"/>
      <c r="BL449" s="33"/>
      <c r="BM449" s="33"/>
      <c r="BN449" s="33"/>
      <c r="BO449" s="33"/>
      <c r="BP449" s="33"/>
      <c r="BQ449" s="33"/>
      <c r="BR449" s="33"/>
      <c r="BS449" s="33"/>
      <c r="BT449" s="33"/>
      <c r="BU449" s="33"/>
      <c r="BV449" s="33"/>
      <c r="BW449" s="94"/>
      <c r="BX449" s="94"/>
      <c r="BY449" s="94"/>
      <c r="BZ449" s="94"/>
      <c r="CA449" s="94"/>
      <c r="CB449" s="94"/>
      <c r="CC449" s="94"/>
      <c r="CD449" s="94"/>
      <c r="CE449" s="94"/>
      <c r="CF449" s="94"/>
      <c r="CG449" s="94"/>
      <c r="CH449" s="94"/>
      <c r="CI449" s="94"/>
      <c r="CJ449" s="94"/>
      <c r="CK449" s="94"/>
      <c r="CL449" s="94"/>
      <c r="CM449" s="94"/>
      <c r="CN449" s="94"/>
      <c r="CO449" s="94"/>
      <c r="CP449" s="94"/>
      <c r="CQ449" s="94"/>
      <c r="CR449" s="94"/>
      <c r="CS449" s="94"/>
      <c r="CT449" s="313"/>
      <c r="CU449" s="313"/>
      <c r="CV449" s="313"/>
      <c r="CW449" s="313"/>
      <c r="CX449" s="313"/>
      <c r="CY449" s="313"/>
      <c r="CZ449" s="313"/>
      <c r="DA449" s="313"/>
      <c r="DB449" s="424"/>
      <c r="DC449" s="424"/>
      <c r="DD449" s="424"/>
      <c r="DE449" s="313"/>
      <c r="DF449" s="313"/>
      <c r="DG449" s="313"/>
      <c r="DH449" s="313"/>
      <c r="DI449" s="313"/>
      <c r="DJ449" s="94"/>
      <c r="DK449" s="94"/>
      <c r="DL449" s="122">
        <f t="shared" si="503"/>
        <v>1</v>
      </c>
      <c r="DM449" s="91"/>
    </row>
    <row r="450" spans="1:126" s="93" customFormat="1" ht="96.75" hidden="1" customHeight="1">
      <c r="A450" s="461"/>
      <c r="B450" s="414">
        <v>134</v>
      </c>
      <c r="C450" s="29" t="s">
        <v>442</v>
      </c>
      <c r="D450" s="92" t="s">
        <v>2</v>
      </c>
      <c r="E450" s="95" t="s">
        <v>443</v>
      </c>
      <c r="F450" s="92" t="s">
        <v>2</v>
      </c>
      <c r="G450" s="92"/>
      <c r="H450" s="95" t="s">
        <v>443</v>
      </c>
      <c r="I450" s="29" t="s">
        <v>809</v>
      </c>
      <c r="J450" s="94"/>
      <c r="K450" s="125" t="s">
        <v>128</v>
      </c>
      <c r="L450" s="125" t="s">
        <v>115</v>
      </c>
      <c r="M450" s="126" t="s">
        <v>79</v>
      </c>
      <c r="N450" s="123" t="s">
        <v>171</v>
      </c>
      <c r="O450" s="461"/>
      <c r="P450" s="94"/>
      <c r="Q450" s="94"/>
      <c r="R450" s="94"/>
      <c r="S450" s="94"/>
      <c r="T450" s="94"/>
      <c r="U450" s="94" t="s">
        <v>28</v>
      </c>
      <c r="V450" s="94"/>
      <c r="W450" s="94"/>
      <c r="X450" s="94"/>
      <c r="Y450" s="94"/>
      <c r="Z450" s="94"/>
      <c r="AA450" s="94"/>
      <c r="AB450" s="33"/>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c r="BV450" s="33"/>
      <c r="BW450" s="94"/>
      <c r="BX450" s="94"/>
      <c r="BY450" s="94"/>
      <c r="BZ450" s="94"/>
      <c r="CA450" s="94"/>
      <c r="CB450" s="94"/>
      <c r="CC450" s="94"/>
      <c r="CD450" s="94"/>
      <c r="CE450" s="94"/>
      <c r="CF450" s="94"/>
      <c r="CG450" s="94"/>
      <c r="CH450" s="94"/>
      <c r="CI450" s="94"/>
      <c r="CJ450" s="94"/>
      <c r="CK450" s="94"/>
      <c r="CL450" s="94"/>
      <c r="CM450" s="94"/>
      <c r="CN450" s="94"/>
      <c r="CO450" s="94"/>
      <c r="CP450" s="94"/>
      <c r="CQ450" s="94"/>
      <c r="CR450" s="94"/>
      <c r="CS450" s="94"/>
      <c r="CT450" s="313"/>
      <c r="CU450" s="313"/>
      <c r="CV450" s="313"/>
      <c r="CW450" s="313"/>
      <c r="CX450" s="313"/>
      <c r="CY450" s="313"/>
      <c r="CZ450" s="313"/>
      <c r="DA450" s="313"/>
      <c r="DB450" s="424"/>
      <c r="DC450" s="424"/>
      <c r="DD450" s="424"/>
      <c r="DE450" s="313"/>
      <c r="DF450" s="313"/>
      <c r="DG450" s="313"/>
      <c r="DH450" s="313"/>
      <c r="DI450" s="313"/>
      <c r="DJ450" s="94"/>
      <c r="DK450" s="94"/>
      <c r="DL450" s="122">
        <f t="shared" si="503"/>
        <v>1</v>
      </c>
      <c r="DM450" s="91"/>
    </row>
    <row r="451" spans="1:126" s="93" customFormat="1" ht="96.75" hidden="1" customHeight="1">
      <c r="A451" s="462"/>
      <c r="B451" s="414">
        <v>134</v>
      </c>
      <c r="C451" s="29" t="s">
        <v>442</v>
      </c>
      <c r="D451" s="92" t="s">
        <v>2</v>
      </c>
      <c r="E451" s="95" t="s">
        <v>443</v>
      </c>
      <c r="F451" s="92" t="s">
        <v>2</v>
      </c>
      <c r="G451" s="92"/>
      <c r="H451" s="95" t="s">
        <v>443</v>
      </c>
      <c r="I451" s="29" t="s">
        <v>809</v>
      </c>
      <c r="J451" s="94"/>
      <c r="K451" s="125" t="s">
        <v>128</v>
      </c>
      <c r="L451" s="125" t="s">
        <v>115</v>
      </c>
      <c r="M451" s="126" t="s">
        <v>79</v>
      </c>
      <c r="N451" s="123" t="s">
        <v>171</v>
      </c>
      <c r="O451" s="462"/>
      <c r="P451" s="94"/>
      <c r="Q451" s="94"/>
      <c r="R451" s="94"/>
      <c r="S451" s="94"/>
      <c r="T451" s="94"/>
      <c r="U451" s="94"/>
      <c r="V451" s="94"/>
      <c r="W451" s="94" t="s">
        <v>28</v>
      </c>
      <c r="X451" s="94"/>
      <c r="Y451" s="94"/>
      <c r="Z451" s="94"/>
      <c r="AA451" s="94"/>
      <c r="AB451" s="33"/>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c r="BW451" s="94"/>
      <c r="BX451" s="94"/>
      <c r="BY451" s="94"/>
      <c r="BZ451" s="94"/>
      <c r="CA451" s="94"/>
      <c r="CB451" s="94"/>
      <c r="CC451" s="94"/>
      <c r="CD451" s="94"/>
      <c r="CE451" s="94"/>
      <c r="CF451" s="94"/>
      <c r="CG451" s="94"/>
      <c r="CH451" s="94"/>
      <c r="CI451" s="94"/>
      <c r="CJ451" s="94"/>
      <c r="CK451" s="94"/>
      <c r="CL451" s="94"/>
      <c r="CM451" s="94"/>
      <c r="CN451" s="94"/>
      <c r="CO451" s="94"/>
      <c r="CP451" s="94"/>
      <c r="CQ451" s="94"/>
      <c r="CR451" s="94"/>
      <c r="CS451" s="94"/>
      <c r="CT451" s="313"/>
      <c r="CU451" s="313"/>
      <c r="CV451" s="313"/>
      <c r="CW451" s="313"/>
      <c r="CX451" s="313"/>
      <c r="CY451" s="313"/>
      <c r="CZ451" s="313"/>
      <c r="DA451" s="313"/>
      <c r="DB451" s="424"/>
      <c r="DC451" s="424"/>
      <c r="DD451" s="424"/>
      <c r="DE451" s="313"/>
      <c r="DF451" s="313"/>
      <c r="DG451" s="313"/>
      <c r="DH451" s="313"/>
      <c r="DI451" s="313"/>
      <c r="DJ451" s="94"/>
      <c r="DK451" s="94"/>
      <c r="DL451" s="122">
        <f t="shared" si="503"/>
        <v>1</v>
      </c>
      <c r="DM451" s="91"/>
    </row>
    <row r="452" spans="1:126" s="1" customFormat="1" ht="95.25" hidden="1" customHeight="1">
      <c r="A452" s="56">
        <v>417</v>
      </c>
      <c r="B452" s="400">
        <v>135</v>
      </c>
      <c r="C452" s="29" t="s">
        <v>444</v>
      </c>
      <c r="D452" s="5" t="s">
        <v>0</v>
      </c>
      <c r="E452" s="30" t="s">
        <v>445</v>
      </c>
      <c r="F452" s="5" t="s">
        <v>2</v>
      </c>
      <c r="G452" s="5"/>
      <c r="H452" s="30" t="s">
        <v>445</v>
      </c>
      <c r="I452" s="29" t="s">
        <v>1119</v>
      </c>
      <c r="J452" s="6"/>
      <c r="K452" s="383" t="s">
        <v>128</v>
      </c>
      <c r="L452" s="6" t="s">
        <v>115</v>
      </c>
      <c r="M452" s="5" t="s">
        <v>79</v>
      </c>
      <c r="N452" s="4" t="s">
        <v>171</v>
      </c>
      <c r="O452" s="4" t="s">
        <v>28</v>
      </c>
      <c r="P452" s="6"/>
      <c r="Q452" s="6"/>
      <c r="R452" s="6"/>
      <c r="S452" s="6"/>
      <c r="T452" s="6"/>
      <c r="U452" s="6" t="s">
        <v>28</v>
      </c>
      <c r="V452" s="6"/>
      <c r="W452" s="6"/>
      <c r="X452" s="6"/>
      <c r="Y452" s="60"/>
      <c r="Z452" s="60"/>
      <c r="AA452" s="6"/>
      <c r="AB452" s="33"/>
      <c r="AC452" s="33"/>
      <c r="AD452" s="33"/>
      <c r="AE452" s="33"/>
      <c r="AF452" s="33"/>
      <c r="AG452" s="33"/>
      <c r="AH452" s="33"/>
      <c r="AI452" s="33"/>
      <c r="AJ452" s="33"/>
      <c r="AK452" s="33"/>
      <c r="AL452" s="33"/>
      <c r="AM452" s="33"/>
      <c r="AN452" s="33"/>
      <c r="AO452" s="33"/>
      <c r="AP452" s="33"/>
      <c r="AQ452" s="33"/>
      <c r="AR452" s="33"/>
      <c r="AS452" s="33"/>
      <c r="AT452" s="33"/>
      <c r="AU452" s="33"/>
      <c r="AV452" s="33"/>
      <c r="AW452" s="33"/>
      <c r="AX452" s="33"/>
      <c r="AY452" s="33"/>
      <c r="AZ452" s="33"/>
      <c r="BA452" s="33"/>
      <c r="BB452" s="33"/>
      <c r="BC452" s="33"/>
      <c r="BD452" s="33"/>
      <c r="BE452" s="33"/>
      <c r="BF452" s="33"/>
      <c r="BG452" s="33"/>
      <c r="BH452" s="33"/>
      <c r="BI452" s="33"/>
      <c r="BJ452" s="33"/>
      <c r="BK452" s="33"/>
      <c r="BL452" s="33"/>
      <c r="BM452" s="33"/>
      <c r="BN452" s="33"/>
      <c r="BO452" s="33"/>
      <c r="BP452" s="33"/>
      <c r="BQ452" s="33"/>
      <c r="BR452" s="33"/>
      <c r="BS452" s="33"/>
      <c r="BT452" s="33"/>
      <c r="BU452" s="33"/>
      <c r="BV452" s="33"/>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313"/>
      <c r="CU452" s="313"/>
      <c r="CV452" s="313"/>
      <c r="CW452" s="313"/>
      <c r="CX452" s="313"/>
      <c r="CY452" s="313"/>
      <c r="CZ452" s="313"/>
      <c r="DA452" s="313"/>
      <c r="DB452" s="424"/>
      <c r="DC452" s="424"/>
      <c r="DD452" s="424"/>
      <c r="DE452" s="313"/>
      <c r="DF452" s="313"/>
      <c r="DG452" s="313"/>
      <c r="DH452" s="313"/>
      <c r="DI452" s="313"/>
      <c r="DJ452" s="6"/>
      <c r="DK452" s="6"/>
      <c r="DL452" s="122">
        <f t="shared" si="503"/>
        <v>1</v>
      </c>
      <c r="DM452" s="4"/>
    </row>
    <row r="453" spans="1:126" s="10" customFormat="1" ht="31.5" hidden="1" customHeight="1">
      <c r="A453" s="460">
        <v>420</v>
      </c>
      <c r="B453" s="414">
        <v>136</v>
      </c>
      <c r="C453" s="476" t="s">
        <v>91</v>
      </c>
      <c r="D453" s="470" t="s">
        <v>0</v>
      </c>
      <c r="E453" s="472" t="s">
        <v>116</v>
      </c>
      <c r="F453" s="474" t="s">
        <v>2</v>
      </c>
      <c r="G453" s="470"/>
      <c r="H453" s="476" t="s">
        <v>116</v>
      </c>
      <c r="I453" s="169" t="s">
        <v>1188</v>
      </c>
      <c r="J453" s="176"/>
      <c r="K453" s="383" t="s">
        <v>128</v>
      </c>
      <c r="L453" s="383" t="s">
        <v>115</v>
      </c>
      <c r="M453" s="131"/>
      <c r="N453" s="129"/>
      <c r="O453" s="460" t="s">
        <v>28</v>
      </c>
      <c r="P453" s="458">
        <v>24</v>
      </c>
      <c r="Q453" s="176" t="s">
        <v>28</v>
      </c>
      <c r="R453" s="130"/>
      <c r="S453" s="130"/>
      <c r="T453" s="130"/>
      <c r="U453" s="130"/>
      <c r="V453" s="130"/>
      <c r="W453" s="130"/>
      <c r="X453" s="130"/>
      <c r="Y453" s="130"/>
      <c r="Z453" s="130"/>
      <c r="AA453" s="130"/>
      <c r="AB453" s="181" t="s">
        <v>659</v>
      </c>
      <c r="AC453" s="181"/>
      <c r="AD453" s="181"/>
      <c r="AE453" s="207">
        <v>2</v>
      </c>
      <c r="AF453" s="207">
        <v>2</v>
      </c>
      <c r="AG453" s="207">
        <v>1</v>
      </c>
      <c r="AH453" s="207">
        <v>1</v>
      </c>
      <c r="AI453" s="207">
        <v>2</v>
      </c>
      <c r="AJ453" s="207">
        <v>2</v>
      </c>
      <c r="AK453" s="207">
        <v>1</v>
      </c>
      <c r="AL453" s="207">
        <v>2</v>
      </c>
      <c r="AM453" s="207">
        <v>2</v>
      </c>
      <c r="AN453" s="207">
        <v>1</v>
      </c>
      <c r="AO453" s="207">
        <v>2</v>
      </c>
      <c r="AP453" s="207">
        <v>2</v>
      </c>
      <c r="AQ453" s="207">
        <v>2</v>
      </c>
      <c r="AR453" s="207">
        <v>2</v>
      </c>
      <c r="AS453" s="207">
        <v>2</v>
      </c>
      <c r="AT453" s="207">
        <v>2</v>
      </c>
      <c r="AU453" s="207">
        <v>2</v>
      </c>
      <c r="AV453" s="207">
        <v>1</v>
      </c>
      <c r="AW453" s="207">
        <v>1</v>
      </c>
      <c r="AX453" s="207">
        <v>2</v>
      </c>
      <c r="AY453" s="207">
        <v>2</v>
      </c>
      <c r="AZ453" s="207">
        <v>2</v>
      </c>
      <c r="BA453" s="207">
        <v>2</v>
      </c>
      <c r="BB453" s="207">
        <v>1</v>
      </c>
      <c r="BC453" s="209">
        <f t="shared" ref="BC453" si="530">COUNTIF(AE453:BB453,"2")</f>
        <v>17</v>
      </c>
      <c r="BD453" s="210">
        <f t="shared" ref="BD453" si="531">BC453/(BC453+BE453+BG453+BI453)</f>
        <v>0.70833333333333337</v>
      </c>
      <c r="BE453" s="209">
        <f t="shared" ref="BE453" si="532">COUNTIF(AE453:BB453,"1")</f>
        <v>7</v>
      </c>
      <c r="BF453" s="210">
        <f t="shared" ref="BF453" si="533">BE453/(BC453+BE453+BG453+BI453)</f>
        <v>0.29166666666666669</v>
      </c>
      <c r="BG453" s="209">
        <f t="shared" ref="BG453" si="534">COUNTIF(AE453:BB453,"0")</f>
        <v>0</v>
      </c>
      <c r="BH453" s="210">
        <f t="shared" ref="BH453" si="535">BG453/(BC453+BE453+BG453+BI453)</f>
        <v>0</v>
      </c>
      <c r="BI453" s="209">
        <f t="shared" ref="BI453" si="536">COUNTIF(AE453:BB453,"KĐG")</f>
        <v>0</v>
      </c>
      <c r="BJ453" s="210">
        <f t="shared" ref="BJ453" si="537">BI453/(BC453+BE453+BG453+BI453)</f>
        <v>0</v>
      </c>
      <c r="BK453" s="211">
        <f t="shared" ref="BK453" si="538">(((BC453*2)+(BE453*1)+(BG453*0)))/(BC453+BE453+BG453)</f>
        <v>1.7083333333333333</v>
      </c>
      <c r="BL453" s="212" t="str">
        <f t="shared" ref="BL453" si="539">IF(BJ453&gt;=50%,"KĐG",IF(BK453&gt;=1.6,"ĐMT",IF(BK453&gt;=1,"CCG","CĐ")))</f>
        <v>ĐMT</v>
      </c>
      <c r="BM453" s="33"/>
      <c r="BN453" s="33"/>
      <c r="BO453" s="33"/>
      <c r="BP453" s="33"/>
      <c r="BQ453" s="33"/>
      <c r="BR453" s="33"/>
      <c r="BS453" s="33"/>
      <c r="BT453" s="33"/>
      <c r="BU453" s="33"/>
      <c r="BV453" s="33"/>
      <c r="BW453" s="130"/>
      <c r="BX453" s="130"/>
      <c r="BY453" s="130"/>
      <c r="BZ453" s="130"/>
      <c r="CA453" s="130"/>
      <c r="CB453" s="130"/>
      <c r="CC453" s="130"/>
      <c r="CD453" s="130"/>
      <c r="CE453" s="130"/>
      <c r="CF453" s="130"/>
      <c r="CG453" s="130"/>
      <c r="CH453" s="130"/>
      <c r="CI453" s="130"/>
      <c r="CJ453" s="130"/>
      <c r="CK453" s="130"/>
      <c r="CL453" s="130"/>
      <c r="CM453" s="130"/>
      <c r="CN453" s="130"/>
      <c r="CO453" s="130"/>
      <c r="CP453" s="130"/>
      <c r="CQ453" s="130"/>
      <c r="CR453" s="130"/>
      <c r="CS453" s="130"/>
      <c r="CT453" s="313"/>
      <c r="CU453" s="313"/>
      <c r="CV453" s="313"/>
      <c r="CW453" s="313"/>
      <c r="CX453" s="313"/>
      <c r="CY453" s="313"/>
      <c r="CZ453" s="313"/>
      <c r="DA453" s="313"/>
      <c r="DB453" s="424"/>
      <c r="DC453" s="424"/>
      <c r="DD453" s="424"/>
      <c r="DE453" s="313"/>
      <c r="DF453" s="313"/>
      <c r="DG453" s="313"/>
      <c r="DH453" s="313"/>
      <c r="DI453" s="313"/>
      <c r="DJ453" s="130"/>
      <c r="DK453" s="130"/>
      <c r="DL453" s="130"/>
      <c r="DM453" s="168"/>
    </row>
    <row r="454" spans="1:126" s="10" customFormat="1" ht="45" hidden="1" customHeight="1">
      <c r="A454" s="461"/>
      <c r="B454" s="414">
        <v>136</v>
      </c>
      <c r="C454" s="518"/>
      <c r="D454" s="504"/>
      <c r="E454" s="516"/>
      <c r="F454" s="498"/>
      <c r="G454" s="504"/>
      <c r="H454" s="518"/>
      <c r="I454" s="169" t="s">
        <v>1167</v>
      </c>
      <c r="J454" s="176"/>
      <c r="K454" s="383" t="s">
        <v>128</v>
      </c>
      <c r="L454" s="383" t="s">
        <v>115</v>
      </c>
      <c r="M454" s="164"/>
      <c r="N454" s="162"/>
      <c r="O454" s="461"/>
      <c r="P454" s="465"/>
      <c r="Q454" s="176" t="s">
        <v>28</v>
      </c>
      <c r="R454" s="163"/>
      <c r="S454" s="163"/>
      <c r="T454" s="163"/>
      <c r="U454" s="163"/>
      <c r="V454" s="163"/>
      <c r="W454" s="163"/>
      <c r="X454" s="163"/>
      <c r="Y454" s="163"/>
      <c r="Z454" s="163"/>
      <c r="AA454" s="163"/>
      <c r="AB454" s="181"/>
      <c r="AC454" s="181" t="s">
        <v>659</v>
      </c>
      <c r="AD454" s="181"/>
      <c r="AE454" s="207"/>
      <c r="AF454" s="207"/>
      <c r="AG454" s="207"/>
      <c r="AH454" s="207"/>
      <c r="AI454" s="207"/>
      <c r="AJ454" s="207"/>
      <c r="AK454" s="207"/>
      <c r="AL454" s="207"/>
      <c r="AM454" s="207"/>
      <c r="AN454" s="207"/>
      <c r="AO454" s="207"/>
      <c r="AP454" s="207"/>
      <c r="AQ454" s="207"/>
      <c r="AR454" s="207"/>
      <c r="AS454" s="207"/>
      <c r="AT454" s="207"/>
      <c r="AU454" s="207"/>
      <c r="AV454" s="207"/>
      <c r="AW454" s="207"/>
      <c r="AX454" s="207"/>
      <c r="AY454" s="207"/>
      <c r="AZ454" s="207"/>
      <c r="BA454" s="207"/>
      <c r="BB454" s="207"/>
      <c r="BC454" s="209"/>
      <c r="BD454" s="210"/>
      <c r="BE454" s="209"/>
      <c r="BF454" s="210"/>
      <c r="BG454" s="209"/>
      <c r="BH454" s="210"/>
      <c r="BI454" s="209"/>
      <c r="BJ454" s="210"/>
      <c r="BK454" s="211"/>
      <c r="BL454" s="212"/>
      <c r="BM454" s="33"/>
      <c r="BN454" s="33"/>
      <c r="BO454" s="33"/>
      <c r="BP454" s="33"/>
      <c r="BQ454" s="33"/>
      <c r="BR454" s="33"/>
      <c r="BS454" s="33"/>
      <c r="BT454" s="33"/>
      <c r="BU454" s="33"/>
      <c r="BV454" s="33"/>
      <c r="BW454" s="163"/>
      <c r="BX454" s="163"/>
      <c r="BY454" s="163"/>
      <c r="BZ454" s="163"/>
      <c r="CA454" s="163"/>
      <c r="CB454" s="163"/>
      <c r="CC454" s="163"/>
      <c r="CD454" s="163"/>
      <c r="CE454" s="163"/>
      <c r="CF454" s="163"/>
      <c r="CG454" s="163"/>
      <c r="CH454" s="163"/>
      <c r="CI454" s="163"/>
      <c r="CJ454" s="163"/>
      <c r="CK454" s="163"/>
      <c r="CL454" s="163"/>
      <c r="CM454" s="163"/>
      <c r="CN454" s="163"/>
      <c r="CO454" s="163"/>
      <c r="CP454" s="163"/>
      <c r="CQ454" s="163"/>
      <c r="CR454" s="163"/>
      <c r="CS454" s="163"/>
      <c r="CT454" s="313"/>
      <c r="CU454" s="313"/>
      <c r="CV454" s="313"/>
      <c r="CW454" s="313"/>
      <c r="CX454" s="313"/>
      <c r="CY454" s="313"/>
      <c r="CZ454" s="313"/>
      <c r="DA454" s="313"/>
      <c r="DB454" s="424"/>
      <c r="DC454" s="424"/>
      <c r="DD454" s="424"/>
      <c r="DE454" s="313"/>
      <c r="DF454" s="313"/>
      <c r="DG454" s="313"/>
      <c r="DH454" s="313"/>
      <c r="DI454" s="313"/>
      <c r="DJ454" s="163"/>
      <c r="DK454" s="163"/>
      <c r="DL454" s="163"/>
      <c r="DM454" s="168"/>
    </row>
    <row r="455" spans="1:126" s="10" customFormat="1" ht="32.25" hidden="1" customHeight="1">
      <c r="A455" s="461"/>
      <c r="B455" s="414">
        <v>136</v>
      </c>
      <c r="C455" s="518"/>
      <c r="D455" s="504"/>
      <c r="E455" s="516"/>
      <c r="F455" s="498"/>
      <c r="G455" s="504"/>
      <c r="H455" s="518"/>
      <c r="I455" s="169" t="s">
        <v>1168</v>
      </c>
      <c r="J455" s="176"/>
      <c r="K455" s="383" t="s">
        <v>128</v>
      </c>
      <c r="L455" s="383" t="s">
        <v>115</v>
      </c>
      <c r="M455" s="157"/>
      <c r="N455" s="155"/>
      <c r="O455" s="461"/>
      <c r="P455" s="465"/>
      <c r="Q455" s="176" t="s">
        <v>28</v>
      </c>
      <c r="R455" s="156"/>
      <c r="S455" s="156"/>
      <c r="T455" s="156"/>
      <c r="U455" s="156"/>
      <c r="V455" s="156"/>
      <c r="W455" s="156"/>
      <c r="X455" s="156"/>
      <c r="Y455" s="156"/>
      <c r="Z455" s="156"/>
      <c r="AA455" s="156"/>
      <c r="AB455" s="181"/>
      <c r="AC455" s="181"/>
      <c r="AD455" s="181" t="s">
        <v>659</v>
      </c>
      <c r="AE455" s="207"/>
      <c r="AF455" s="207"/>
      <c r="AG455" s="207"/>
      <c r="AH455" s="207"/>
      <c r="AI455" s="207"/>
      <c r="AJ455" s="207"/>
      <c r="AK455" s="207"/>
      <c r="AL455" s="207"/>
      <c r="AM455" s="207"/>
      <c r="AN455" s="207"/>
      <c r="AO455" s="207"/>
      <c r="AP455" s="207"/>
      <c r="AQ455" s="207"/>
      <c r="AR455" s="207"/>
      <c r="AS455" s="207"/>
      <c r="AT455" s="207"/>
      <c r="AU455" s="207"/>
      <c r="AV455" s="207"/>
      <c r="AW455" s="207"/>
      <c r="AX455" s="207"/>
      <c r="AY455" s="207"/>
      <c r="AZ455" s="207"/>
      <c r="BA455" s="207"/>
      <c r="BB455" s="207"/>
      <c r="BC455" s="209"/>
      <c r="BD455" s="210"/>
      <c r="BE455" s="209"/>
      <c r="BF455" s="210"/>
      <c r="BG455" s="209"/>
      <c r="BH455" s="210"/>
      <c r="BI455" s="209"/>
      <c r="BJ455" s="210"/>
      <c r="BK455" s="211"/>
      <c r="BL455" s="212"/>
      <c r="BM455" s="33"/>
      <c r="BN455" s="33"/>
      <c r="BO455" s="33"/>
      <c r="BP455" s="33"/>
      <c r="BQ455" s="33"/>
      <c r="BR455" s="33"/>
      <c r="BS455" s="33"/>
      <c r="BT455" s="33"/>
      <c r="BU455" s="33"/>
      <c r="BV455" s="33"/>
      <c r="BW455" s="156"/>
      <c r="BX455" s="156"/>
      <c r="BY455" s="156"/>
      <c r="BZ455" s="156"/>
      <c r="CA455" s="156"/>
      <c r="CB455" s="156"/>
      <c r="CC455" s="156"/>
      <c r="CD455" s="156"/>
      <c r="CE455" s="156"/>
      <c r="CF455" s="156"/>
      <c r="CG455" s="156"/>
      <c r="CH455" s="156"/>
      <c r="CI455" s="156"/>
      <c r="CJ455" s="156"/>
      <c r="CK455" s="156"/>
      <c r="CL455" s="156"/>
      <c r="CM455" s="156"/>
      <c r="CN455" s="156"/>
      <c r="CO455" s="156"/>
      <c r="CP455" s="156"/>
      <c r="CQ455" s="156"/>
      <c r="CR455" s="156"/>
      <c r="CS455" s="156"/>
      <c r="CT455" s="313"/>
      <c r="CU455" s="313"/>
      <c r="CV455" s="313"/>
      <c r="CW455" s="313"/>
      <c r="CX455" s="313"/>
      <c r="CY455" s="313"/>
      <c r="CZ455" s="313"/>
      <c r="DA455" s="313"/>
      <c r="DB455" s="424"/>
      <c r="DC455" s="424"/>
      <c r="DD455" s="424"/>
      <c r="DE455" s="313"/>
      <c r="DF455" s="313"/>
      <c r="DG455" s="313"/>
      <c r="DH455" s="313"/>
      <c r="DI455" s="313"/>
      <c r="DJ455" s="156"/>
      <c r="DK455" s="156"/>
      <c r="DL455" s="156"/>
      <c r="DM455" s="168"/>
    </row>
    <row r="456" spans="1:126" s="10" customFormat="1" ht="243.75" hidden="1" customHeight="1">
      <c r="A456" s="461"/>
      <c r="B456" s="414">
        <v>136</v>
      </c>
      <c r="C456" s="477"/>
      <c r="D456" s="471"/>
      <c r="E456" s="473"/>
      <c r="F456" s="475"/>
      <c r="G456" s="471"/>
      <c r="H456" s="477"/>
      <c r="I456" s="169" t="s">
        <v>1186</v>
      </c>
      <c r="J456" s="176"/>
      <c r="K456" s="176" t="s">
        <v>128</v>
      </c>
      <c r="L456" s="176" t="s">
        <v>115</v>
      </c>
      <c r="M456" s="5" t="s">
        <v>79</v>
      </c>
      <c r="N456" s="4" t="s">
        <v>83</v>
      </c>
      <c r="O456" s="461"/>
      <c r="P456" s="465"/>
      <c r="Q456" s="176" t="s">
        <v>28</v>
      </c>
      <c r="R456" s="6"/>
      <c r="S456" s="6"/>
      <c r="T456" s="6"/>
      <c r="U456" s="6"/>
      <c r="V456" s="6"/>
      <c r="W456" s="6"/>
      <c r="X456" s="6"/>
      <c r="Y456" s="60"/>
      <c r="Z456" s="60"/>
      <c r="AA456" s="6"/>
      <c r="AB456" s="181" t="s">
        <v>666</v>
      </c>
      <c r="AC456" s="181" t="s">
        <v>666</v>
      </c>
      <c r="AD456" s="181" t="s">
        <v>666</v>
      </c>
      <c r="AE456" s="207"/>
      <c r="AF456" s="207"/>
      <c r="AG456" s="207"/>
      <c r="AH456" s="207"/>
      <c r="AI456" s="207"/>
      <c r="AJ456" s="207"/>
      <c r="AK456" s="207"/>
      <c r="AL456" s="207"/>
      <c r="AM456" s="207"/>
      <c r="AN456" s="207"/>
      <c r="AO456" s="207"/>
      <c r="AP456" s="207"/>
      <c r="AQ456" s="207"/>
      <c r="AR456" s="207"/>
      <c r="AS456" s="207"/>
      <c r="AT456" s="207"/>
      <c r="AU456" s="207"/>
      <c r="AV456" s="207"/>
      <c r="AW456" s="207"/>
      <c r="AX456" s="207"/>
      <c r="AY456" s="207"/>
      <c r="AZ456" s="207"/>
      <c r="BA456" s="207"/>
      <c r="BB456" s="207"/>
      <c r="BC456" s="209"/>
      <c r="BD456" s="210"/>
      <c r="BE456" s="209"/>
      <c r="BF456" s="210"/>
      <c r="BG456" s="209"/>
      <c r="BH456" s="210"/>
      <c r="BI456" s="209"/>
      <c r="BJ456" s="210"/>
      <c r="BK456" s="211"/>
      <c r="BL456" s="212"/>
      <c r="BM456" s="33"/>
      <c r="BN456" s="33"/>
      <c r="BO456" s="33"/>
      <c r="BP456" s="33"/>
      <c r="BQ456" s="33"/>
      <c r="BR456" s="33"/>
      <c r="BS456" s="33"/>
      <c r="BT456" s="33"/>
      <c r="BU456" s="33"/>
      <c r="BV456" s="33"/>
      <c r="BW456" s="6"/>
      <c r="BX456" s="6"/>
      <c r="BY456" s="6"/>
      <c r="BZ456" s="6"/>
      <c r="CA456" s="6"/>
      <c r="CB456" s="6"/>
      <c r="CC456" s="6"/>
      <c r="CD456" s="6"/>
      <c r="CE456" s="6"/>
      <c r="CF456" s="6"/>
      <c r="CG456" s="6"/>
      <c r="CH456" s="6"/>
      <c r="CI456" s="6"/>
      <c r="CJ456" s="6"/>
      <c r="CK456" s="6"/>
      <c r="CL456" s="6"/>
      <c r="CM456" s="6"/>
      <c r="CN456" s="6"/>
      <c r="CO456" s="6"/>
      <c r="CP456" s="6"/>
      <c r="CQ456" s="6"/>
      <c r="CR456" s="6"/>
      <c r="CS456" s="6"/>
      <c r="CT456" s="313"/>
      <c r="CU456" s="313"/>
      <c r="CV456" s="313"/>
      <c r="CW456" s="313"/>
      <c r="CX456" s="313"/>
      <c r="CY456" s="313"/>
      <c r="CZ456" s="313"/>
      <c r="DA456" s="313"/>
      <c r="DB456" s="424"/>
      <c r="DC456" s="424"/>
      <c r="DD456" s="424"/>
      <c r="DE456" s="313"/>
      <c r="DF456" s="313"/>
      <c r="DG456" s="313"/>
      <c r="DH456" s="313"/>
      <c r="DI456" s="313"/>
      <c r="DJ456" s="6"/>
      <c r="DK456" s="6"/>
      <c r="DL456" s="122">
        <f>COUNTIF(Q456:AA456,"x")</f>
        <v>1</v>
      </c>
      <c r="DM456" s="168"/>
    </row>
    <row r="457" spans="1:126" s="228" customFormat="1" ht="64.5" hidden="1" customHeight="1">
      <c r="A457" s="461"/>
      <c r="B457" s="414">
        <v>136</v>
      </c>
      <c r="C457" s="193" t="s">
        <v>91</v>
      </c>
      <c r="D457" s="193" t="s">
        <v>0</v>
      </c>
      <c r="E457" s="112"/>
      <c r="F457" s="416"/>
      <c r="G457" s="169"/>
      <c r="H457" s="193" t="s">
        <v>117</v>
      </c>
      <c r="I457" s="169" t="s">
        <v>1269</v>
      </c>
      <c r="J457" s="256"/>
      <c r="K457" s="256" t="s">
        <v>128</v>
      </c>
      <c r="L457" s="256" t="s">
        <v>115</v>
      </c>
      <c r="M457" s="226"/>
      <c r="N457" s="223"/>
      <c r="O457" s="461"/>
      <c r="P457" s="465"/>
      <c r="Q457" s="224"/>
      <c r="R457" s="256" t="s">
        <v>28</v>
      </c>
      <c r="S457" s="225"/>
      <c r="T457" s="225"/>
      <c r="U457" s="225"/>
      <c r="V457" s="225"/>
      <c r="W457" s="225"/>
      <c r="X457" s="225"/>
      <c r="Y457" s="225"/>
      <c r="Z457" s="225"/>
      <c r="AA457" s="225"/>
      <c r="AB457" s="181"/>
      <c r="AC457" s="181"/>
      <c r="AD457" s="181"/>
      <c r="AE457" s="207"/>
      <c r="AF457" s="207"/>
      <c r="AG457" s="207"/>
      <c r="AH457" s="207"/>
      <c r="AI457" s="207"/>
      <c r="AJ457" s="207"/>
      <c r="AK457" s="207"/>
      <c r="AL457" s="207"/>
      <c r="AM457" s="207"/>
      <c r="AN457" s="207"/>
      <c r="AO457" s="207"/>
      <c r="AP457" s="207"/>
      <c r="AQ457" s="207"/>
      <c r="AR457" s="207"/>
      <c r="AS457" s="207"/>
      <c r="AT457" s="207"/>
      <c r="AU457" s="207"/>
      <c r="AV457" s="207"/>
      <c r="AW457" s="207"/>
      <c r="AX457" s="207"/>
      <c r="AY457" s="207"/>
      <c r="AZ457" s="207"/>
      <c r="BA457" s="207"/>
      <c r="BB457" s="207"/>
      <c r="BC457" s="221"/>
      <c r="BD457" s="222"/>
      <c r="BE457" s="221"/>
      <c r="BF457" s="222"/>
      <c r="BG457" s="221"/>
      <c r="BH457" s="222"/>
      <c r="BI457" s="221"/>
      <c r="BJ457" s="222"/>
      <c r="BK457" s="227"/>
      <c r="BL457" s="212"/>
      <c r="BM457" s="181" t="s">
        <v>659</v>
      </c>
      <c r="BN457" s="181"/>
      <c r="BO457" s="181"/>
      <c r="BP457" s="181"/>
      <c r="BQ457" s="320">
        <v>2</v>
      </c>
      <c r="BR457" s="320">
        <v>2</v>
      </c>
      <c r="BS457" s="320">
        <v>2</v>
      </c>
      <c r="BT457" s="320">
        <v>1</v>
      </c>
      <c r="BU457" s="320">
        <v>2</v>
      </c>
      <c r="BV457" s="320">
        <v>2</v>
      </c>
      <c r="BW457" s="320">
        <v>2</v>
      </c>
      <c r="BX457" s="320">
        <v>1</v>
      </c>
      <c r="BY457" s="320">
        <v>2</v>
      </c>
      <c r="BZ457" s="320">
        <v>2</v>
      </c>
      <c r="CA457" s="320">
        <v>2</v>
      </c>
      <c r="CB457" s="320">
        <v>2</v>
      </c>
      <c r="CC457" s="320">
        <v>2</v>
      </c>
      <c r="CD457" s="320">
        <v>2</v>
      </c>
      <c r="CE457" s="320">
        <v>1</v>
      </c>
      <c r="CF457" s="320">
        <v>2</v>
      </c>
      <c r="CG457" s="320">
        <v>2</v>
      </c>
      <c r="CH457" s="320">
        <v>1</v>
      </c>
      <c r="CI457" s="320">
        <v>2</v>
      </c>
      <c r="CJ457" s="320">
        <v>2</v>
      </c>
      <c r="CK457" s="320">
        <v>1</v>
      </c>
      <c r="CL457" s="348">
        <f>COUNTIF(BQ457:CK457,"2")</f>
        <v>16</v>
      </c>
      <c r="CM457" s="349">
        <f t="shared" ref="CM457" si="540">CL457/(CL457+CN457+CP457+CR457)</f>
        <v>0.76190476190476186</v>
      </c>
      <c r="CN457" s="348">
        <f>COUNTIF(BQ457:CK457,"1")</f>
        <v>5</v>
      </c>
      <c r="CO457" s="349">
        <f t="shared" ref="CO457" si="541">CN457/(CL457+CN457+CP457+CR457)</f>
        <v>0.23809523809523808</v>
      </c>
      <c r="CP457" s="348">
        <f>COUNTIF(BQ457:CK457,"0")</f>
        <v>0</v>
      </c>
      <c r="CQ457" s="349">
        <f t="shared" ref="CQ457" si="542">CP457/(CL457+CN457+CP457+CR457)</f>
        <v>0</v>
      </c>
      <c r="CR457" s="348">
        <f>COUNTIF(BQ457:CK457,"KĐG")</f>
        <v>0</v>
      </c>
      <c r="CS457" s="349">
        <f t="shared" ref="CS457" si="543">CR457/(CL457+CN457+CP457+CR457)</f>
        <v>0</v>
      </c>
      <c r="CT457" s="350">
        <f t="shared" ref="CT457" si="544">(((CL457*2)+(CN457*1)+(CP457*0)))/(CL457+CN457+CP457)</f>
        <v>1.7619047619047619</v>
      </c>
      <c r="CU457" s="351" t="str">
        <f t="shared" ref="CU457" si="545">IF(CS457&gt;=50%,"KĐG",IF(CT457&gt;=1.6,"ĐMT",IF(CT457&gt;=1,"CCG","CĐ")))</f>
        <v>ĐMT</v>
      </c>
      <c r="CV457" s="313"/>
      <c r="CW457" s="313"/>
      <c r="CX457" s="313"/>
      <c r="CY457" s="313"/>
      <c r="CZ457" s="313"/>
      <c r="DA457" s="313"/>
      <c r="DB457" s="424"/>
      <c r="DC457" s="424"/>
      <c r="DD457" s="424"/>
      <c r="DE457" s="313"/>
      <c r="DF457" s="313"/>
      <c r="DG457" s="313"/>
      <c r="DH457" s="313"/>
      <c r="DI457" s="313"/>
      <c r="DJ457" s="225"/>
      <c r="DK457" s="225"/>
      <c r="DL457" s="225"/>
      <c r="DM457" s="261"/>
      <c r="DN457" s="308"/>
      <c r="DO457" s="308"/>
      <c r="DP457" s="308"/>
      <c r="DQ457" s="308"/>
      <c r="DR457" s="308"/>
      <c r="DS457" s="308"/>
      <c r="DT457" s="308"/>
      <c r="DU457" s="308"/>
      <c r="DV457" s="308"/>
    </row>
    <row r="458" spans="1:126" s="297" customFormat="1" ht="77.25" hidden="1" customHeight="1">
      <c r="A458" s="461"/>
      <c r="B458" s="414">
        <v>136</v>
      </c>
      <c r="C458" s="193" t="s">
        <v>91</v>
      </c>
      <c r="D458" s="193" t="s">
        <v>0</v>
      </c>
      <c r="E458" s="112"/>
      <c r="F458" s="416"/>
      <c r="G458" s="169"/>
      <c r="H458" s="193" t="s">
        <v>117</v>
      </c>
      <c r="I458" s="169" t="s">
        <v>1270</v>
      </c>
      <c r="J458" s="295"/>
      <c r="K458" s="295" t="s">
        <v>128</v>
      </c>
      <c r="L458" s="295" t="s">
        <v>115</v>
      </c>
      <c r="M458" s="291"/>
      <c r="N458" s="290"/>
      <c r="O458" s="461"/>
      <c r="P458" s="465"/>
      <c r="Q458" s="295"/>
      <c r="R458" s="295" t="s">
        <v>28</v>
      </c>
      <c r="S458" s="293"/>
      <c r="T458" s="293"/>
      <c r="U458" s="293"/>
      <c r="V458" s="293"/>
      <c r="W458" s="293"/>
      <c r="X458" s="293"/>
      <c r="Y458" s="293"/>
      <c r="Z458" s="293"/>
      <c r="AA458" s="293"/>
      <c r="AB458" s="181"/>
      <c r="AC458" s="181"/>
      <c r="AD458" s="181"/>
      <c r="AE458" s="207"/>
      <c r="AF458" s="207"/>
      <c r="AG458" s="207"/>
      <c r="AH458" s="207"/>
      <c r="AI458" s="207"/>
      <c r="AJ458" s="207"/>
      <c r="AK458" s="207"/>
      <c r="AL458" s="207"/>
      <c r="AM458" s="207"/>
      <c r="AN458" s="207"/>
      <c r="AO458" s="207"/>
      <c r="AP458" s="207"/>
      <c r="AQ458" s="207"/>
      <c r="AR458" s="207"/>
      <c r="AS458" s="207"/>
      <c r="AT458" s="207"/>
      <c r="AU458" s="207"/>
      <c r="AV458" s="207"/>
      <c r="AW458" s="207"/>
      <c r="AX458" s="207"/>
      <c r="AY458" s="207"/>
      <c r="AZ458" s="207"/>
      <c r="BA458" s="207"/>
      <c r="BB458" s="207"/>
      <c r="BC458" s="288"/>
      <c r="BD458" s="289"/>
      <c r="BE458" s="288"/>
      <c r="BF458" s="289"/>
      <c r="BG458" s="288"/>
      <c r="BH458" s="289"/>
      <c r="BI458" s="288"/>
      <c r="BJ458" s="289"/>
      <c r="BK458" s="296"/>
      <c r="BL458" s="212"/>
      <c r="BM458" s="181"/>
      <c r="BN458" s="181"/>
      <c r="BO458" s="181" t="s">
        <v>659</v>
      </c>
      <c r="BP458" s="181"/>
      <c r="BQ458" s="33"/>
      <c r="BR458" s="33"/>
      <c r="BS458" s="33"/>
      <c r="BT458" s="33"/>
      <c r="BU458" s="33"/>
      <c r="BV458" s="33"/>
      <c r="BW458" s="321"/>
      <c r="BX458" s="321"/>
      <c r="BY458" s="321"/>
      <c r="BZ458" s="321"/>
      <c r="CA458" s="321"/>
      <c r="CB458" s="321"/>
      <c r="CC458" s="321"/>
      <c r="CD458" s="321"/>
      <c r="CE458" s="321"/>
      <c r="CF458" s="321"/>
      <c r="CG458" s="321"/>
      <c r="CH458" s="321"/>
      <c r="CI458" s="321"/>
      <c r="CJ458" s="321"/>
      <c r="CK458" s="321"/>
      <c r="CL458" s="321"/>
      <c r="CM458" s="321"/>
      <c r="CN458" s="321"/>
      <c r="CO458" s="321"/>
      <c r="CP458" s="321"/>
      <c r="CQ458" s="321"/>
      <c r="CR458" s="321"/>
      <c r="CS458" s="321"/>
      <c r="CT458" s="321"/>
      <c r="CU458" s="321"/>
      <c r="CV458" s="313"/>
      <c r="CW458" s="313"/>
      <c r="CX458" s="313"/>
      <c r="CY458" s="313"/>
      <c r="CZ458" s="313"/>
      <c r="DA458" s="313"/>
      <c r="DB458" s="424"/>
      <c r="DC458" s="424"/>
      <c r="DD458" s="424"/>
      <c r="DE458" s="313"/>
      <c r="DF458" s="313"/>
      <c r="DG458" s="313"/>
      <c r="DH458" s="313"/>
      <c r="DI458" s="313"/>
      <c r="DJ458" s="293"/>
      <c r="DK458" s="293"/>
      <c r="DL458" s="293"/>
      <c r="DM458" s="292"/>
      <c r="DN458" s="308"/>
      <c r="DO458" s="308"/>
      <c r="DP458" s="308"/>
      <c r="DQ458" s="308"/>
      <c r="DR458" s="308"/>
      <c r="DS458" s="308"/>
      <c r="DT458" s="308"/>
      <c r="DU458" s="308"/>
      <c r="DV458" s="308"/>
    </row>
    <row r="459" spans="1:126" s="228" customFormat="1" ht="77.25" hidden="1" customHeight="1">
      <c r="A459" s="461"/>
      <c r="B459" s="414">
        <v>136</v>
      </c>
      <c r="C459" s="193" t="s">
        <v>91</v>
      </c>
      <c r="D459" s="193" t="s">
        <v>0</v>
      </c>
      <c r="E459" s="112"/>
      <c r="F459" s="416"/>
      <c r="G459" s="169"/>
      <c r="H459" s="193" t="s">
        <v>117</v>
      </c>
      <c r="I459" s="169" t="s">
        <v>1271</v>
      </c>
      <c r="J459" s="256"/>
      <c r="K459" s="256" t="s">
        <v>128</v>
      </c>
      <c r="L459" s="256" t="s">
        <v>115</v>
      </c>
      <c r="M459" s="226"/>
      <c r="N459" s="223"/>
      <c r="O459" s="461"/>
      <c r="P459" s="465"/>
      <c r="Q459" s="224"/>
      <c r="R459" s="256" t="s">
        <v>28</v>
      </c>
      <c r="S459" s="225"/>
      <c r="T459" s="225"/>
      <c r="U459" s="225"/>
      <c r="V459" s="225"/>
      <c r="W459" s="225"/>
      <c r="X459" s="225"/>
      <c r="Y459" s="225"/>
      <c r="Z459" s="225"/>
      <c r="AA459" s="225"/>
      <c r="AB459" s="181"/>
      <c r="AC459" s="181"/>
      <c r="AD459" s="181"/>
      <c r="AE459" s="207"/>
      <c r="AF459" s="207"/>
      <c r="AG459" s="207"/>
      <c r="AH459" s="207"/>
      <c r="AI459" s="207"/>
      <c r="AJ459" s="207"/>
      <c r="AK459" s="207"/>
      <c r="AL459" s="207"/>
      <c r="AM459" s="207"/>
      <c r="AN459" s="207"/>
      <c r="AO459" s="207"/>
      <c r="AP459" s="207"/>
      <c r="AQ459" s="207"/>
      <c r="AR459" s="207"/>
      <c r="AS459" s="207"/>
      <c r="AT459" s="207"/>
      <c r="AU459" s="207"/>
      <c r="AV459" s="207"/>
      <c r="AW459" s="207"/>
      <c r="AX459" s="207"/>
      <c r="AY459" s="207"/>
      <c r="AZ459" s="207"/>
      <c r="BA459" s="207"/>
      <c r="BB459" s="207"/>
      <c r="BC459" s="221"/>
      <c r="BD459" s="222"/>
      <c r="BE459" s="221"/>
      <c r="BF459" s="222"/>
      <c r="BG459" s="221"/>
      <c r="BH459" s="222"/>
      <c r="BI459" s="221"/>
      <c r="BJ459" s="222"/>
      <c r="BK459" s="227"/>
      <c r="BL459" s="212"/>
      <c r="BM459" s="181"/>
      <c r="BN459" s="181"/>
      <c r="BO459" s="181"/>
      <c r="BP459" s="181" t="s">
        <v>659</v>
      </c>
      <c r="BQ459" s="33"/>
      <c r="BR459" s="33"/>
      <c r="BS459" s="33"/>
      <c r="BT459" s="33"/>
      <c r="BU459" s="33"/>
      <c r="BV459" s="33"/>
      <c r="BW459" s="321"/>
      <c r="BX459" s="321"/>
      <c r="BY459" s="321"/>
      <c r="BZ459" s="321"/>
      <c r="CA459" s="321"/>
      <c r="CB459" s="321"/>
      <c r="CC459" s="321"/>
      <c r="CD459" s="321"/>
      <c r="CE459" s="321"/>
      <c r="CF459" s="321"/>
      <c r="CG459" s="321"/>
      <c r="CH459" s="321"/>
      <c r="CI459" s="321"/>
      <c r="CJ459" s="321"/>
      <c r="CK459" s="321"/>
      <c r="CL459" s="321"/>
      <c r="CM459" s="321"/>
      <c r="CN459" s="321"/>
      <c r="CO459" s="321"/>
      <c r="CP459" s="321"/>
      <c r="CQ459" s="321"/>
      <c r="CR459" s="321"/>
      <c r="CS459" s="321"/>
      <c r="CT459" s="321"/>
      <c r="CU459" s="321"/>
      <c r="CV459" s="313"/>
      <c r="CW459" s="313"/>
      <c r="CX459" s="313"/>
      <c r="CY459" s="313"/>
      <c r="CZ459" s="313"/>
      <c r="DA459" s="313"/>
      <c r="DB459" s="424"/>
      <c r="DC459" s="424"/>
      <c r="DD459" s="424"/>
      <c r="DE459" s="313"/>
      <c r="DF459" s="313"/>
      <c r="DG459" s="313"/>
      <c r="DH459" s="313"/>
      <c r="DI459" s="313"/>
      <c r="DJ459" s="225"/>
      <c r="DK459" s="225"/>
      <c r="DL459" s="225"/>
      <c r="DM459" s="261"/>
      <c r="DN459" s="308"/>
      <c r="DO459" s="308"/>
      <c r="DP459" s="308"/>
      <c r="DQ459" s="308"/>
      <c r="DR459" s="308"/>
      <c r="DS459" s="308"/>
      <c r="DT459" s="308"/>
      <c r="DU459" s="308"/>
      <c r="DV459" s="308"/>
    </row>
    <row r="460" spans="1:126" s="231" customFormat="1" ht="203.25" hidden="1" customHeight="1">
      <c r="A460" s="461"/>
      <c r="B460" s="414">
        <v>136</v>
      </c>
      <c r="C460" s="193" t="s">
        <v>91</v>
      </c>
      <c r="D460" s="193" t="s">
        <v>0</v>
      </c>
      <c r="E460" s="112"/>
      <c r="F460" s="416"/>
      <c r="G460" s="169"/>
      <c r="H460" s="193" t="s">
        <v>117</v>
      </c>
      <c r="I460" s="188" t="s">
        <v>1272</v>
      </c>
      <c r="J460" s="256"/>
      <c r="K460" s="256" t="s">
        <v>128</v>
      </c>
      <c r="L460" s="256" t="s">
        <v>115</v>
      </c>
      <c r="M460" s="5" t="s">
        <v>79</v>
      </c>
      <c r="N460" s="4" t="s">
        <v>83</v>
      </c>
      <c r="O460" s="461"/>
      <c r="P460" s="465"/>
      <c r="Q460" s="6"/>
      <c r="R460" s="256" t="s">
        <v>28</v>
      </c>
      <c r="S460" s="6"/>
      <c r="T460" s="6"/>
      <c r="U460" s="6"/>
      <c r="V460" s="6"/>
      <c r="W460" s="6"/>
      <c r="X460" s="6"/>
      <c r="Y460" s="60"/>
      <c r="Z460" s="60"/>
      <c r="AA460" s="6"/>
      <c r="AB460" s="33"/>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181" t="s">
        <v>666</v>
      </c>
      <c r="BN460" s="181" t="s">
        <v>666</v>
      </c>
      <c r="BO460" s="181" t="s">
        <v>666</v>
      </c>
      <c r="BP460" s="181" t="s">
        <v>666</v>
      </c>
      <c r="BQ460" s="33"/>
      <c r="BR460" s="33"/>
      <c r="BS460" s="33"/>
      <c r="BT460" s="33"/>
      <c r="BU460" s="33"/>
      <c r="BV460" s="33"/>
      <c r="BW460" s="321"/>
      <c r="BX460" s="321"/>
      <c r="BY460" s="321"/>
      <c r="BZ460" s="321"/>
      <c r="CA460" s="321"/>
      <c r="CB460" s="321"/>
      <c r="CC460" s="321"/>
      <c r="CD460" s="321"/>
      <c r="CE460" s="321"/>
      <c r="CF460" s="321"/>
      <c r="CG460" s="321"/>
      <c r="CH460" s="321"/>
      <c r="CI460" s="321"/>
      <c r="CJ460" s="321"/>
      <c r="CK460" s="321"/>
      <c r="CL460" s="321"/>
      <c r="CM460" s="321"/>
      <c r="CN460" s="321"/>
      <c r="CO460" s="321"/>
      <c r="CP460" s="321"/>
      <c r="CQ460" s="321"/>
      <c r="CR460" s="321"/>
      <c r="CS460" s="321"/>
      <c r="CT460" s="321"/>
      <c r="CU460" s="321"/>
      <c r="CV460" s="313"/>
      <c r="CW460" s="313"/>
      <c r="CX460" s="313"/>
      <c r="CY460" s="313"/>
      <c r="CZ460" s="313"/>
      <c r="DA460" s="313"/>
      <c r="DB460" s="424"/>
      <c r="DC460" s="424"/>
      <c r="DD460" s="424"/>
      <c r="DE460" s="313"/>
      <c r="DF460" s="313"/>
      <c r="DG460" s="313"/>
      <c r="DH460" s="313"/>
      <c r="DI460" s="313"/>
      <c r="DJ460" s="6"/>
      <c r="DK460" s="6"/>
      <c r="DL460" s="122">
        <f t="shared" ref="DL460:DL493" si="546">COUNTIF(Q460:AA460,"x")</f>
        <v>1</v>
      </c>
      <c r="DM460" s="261"/>
    </row>
    <row r="461" spans="1:126" s="231" customFormat="1" ht="35.25" customHeight="1">
      <c r="A461" s="461"/>
      <c r="B461" s="414">
        <v>136</v>
      </c>
      <c r="C461" s="169" t="s">
        <v>91</v>
      </c>
      <c r="D461" s="169" t="s">
        <v>0</v>
      </c>
      <c r="E461" s="112"/>
      <c r="F461" s="29"/>
      <c r="G461" s="169"/>
      <c r="H461" s="169" t="s">
        <v>120</v>
      </c>
      <c r="I461" s="188" t="s">
        <v>1305</v>
      </c>
      <c r="J461" s="364"/>
      <c r="K461" s="364" t="s">
        <v>128</v>
      </c>
      <c r="L461" s="364" t="s">
        <v>115</v>
      </c>
      <c r="M461" s="369"/>
      <c r="N461" s="361"/>
      <c r="O461" s="461"/>
      <c r="P461" s="465"/>
      <c r="Q461" s="365"/>
      <c r="R461" s="364"/>
      <c r="S461" s="364" t="s">
        <v>28</v>
      </c>
      <c r="T461" s="365"/>
      <c r="U461" s="365"/>
      <c r="V461" s="365"/>
      <c r="W461" s="365"/>
      <c r="X461" s="365"/>
      <c r="Y461" s="365"/>
      <c r="Z461" s="365"/>
      <c r="AA461" s="365"/>
      <c r="AB461" s="33"/>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L461" s="33"/>
      <c r="BM461" s="181"/>
      <c r="BN461" s="181"/>
      <c r="BO461" s="181"/>
      <c r="BP461" s="181"/>
      <c r="BQ461" s="33"/>
      <c r="BR461" s="33"/>
      <c r="BS461" s="33"/>
      <c r="BT461" s="33"/>
      <c r="BU461" s="33"/>
      <c r="BV461" s="33"/>
      <c r="BW461" s="365"/>
      <c r="BX461" s="365"/>
      <c r="BY461" s="365"/>
      <c r="BZ461" s="365"/>
      <c r="CA461" s="365"/>
      <c r="CB461" s="365"/>
      <c r="CC461" s="365"/>
      <c r="CD461" s="365"/>
      <c r="CE461" s="365"/>
      <c r="CF461" s="365"/>
      <c r="CG461" s="365"/>
      <c r="CH461" s="365"/>
      <c r="CI461" s="365"/>
      <c r="CJ461" s="365"/>
      <c r="CK461" s="365"/>
      <c r="CL461" s="365"/>
      <c r="CM461" s="365"/>
      <c r="CN461" s="365"/>
      <c r="CO461" s="365"/>
      <c r="CP461" s="365"/>
      <c r="CQ461" s="365"/>
      <c r="CR461" s="365"/>
      <c r="CS461" s="365"/>
      <c r="CT461" s="365"/>
      <c r="CU461" s="365"/>
      <c r="CV461" s="388"/>
      <c r="CW461" s="388" t="s">
        <v>659</v>
      </c>
      <c r="CX461" s="388"/>
      <c r="CY461" s="365"/>
      <c r="CZ461" s="365"/>
      <c r="DA461" s="365"/>
      <c r="DB461" s="424"/>
      <c r="DC461" s="424"/>
      <c r="DD461" s="424"/>
      <c r="DE461" s="365"/>
      <c r="DF461" s="365"/>
      <c r="DG461" s="365"/>
      <c r="DH461" s="365"/>
      <c r="DI461" s="365"/>
      <c r="DJ461" s="365"/>
      <c r="DK461" s="365"/>
      <c r="DL461" s="365"/>
      <c r="DM461" s="363"/>
    </row>
    <row r="462" spans="1:126" s="231" customFormat="1" ht="35.25" customHeight="1">
      <c r="A462" s="461"/>
      <c r="B462" s="414">
        <v>136</v>
      </c>
      <c r="C462" s="169" t="s">
        <v>91</v>
      </c>
      <c r="D462" s="169" t="s">
        <v>0</v>
      </c>
      <c r="E462" s="112"/>
      <c r="F462" s="29"/>
      <c r="G462" s="169"/>
      <c r="H462" s="169" t="s">
        <v>120</v>
      </c>
      <c r="I462" s="188" t="s">
        <v>1306</v>
      </c>
      <c r="J462" s="364"/>
      <c r="K462" s="364" t="s">
        <v>128</v>
      </c>
      <c r="L462" s="364" t="s">
        <v>115</v>
      </c>
      <c r="M462" s="369"/>
      <c r="N462" s="361"/>
      <c r="O462" s="461"/>
      <c r="P462" s="465"/>
      <c r="Q462" s="365"/>
      <c r="R462" s="364"/>
      <c r="S462" s="364" t="s">
        <v>28</v>
      </c>
      <c r="T462" s="365"/>
      <c r="U462" s="365"/>
      <c r="V462" s="365"/>
      <c r="W462" s="365"/>
      <c r="X462" s="365"/>
      <c r="Y462" s="365"/>
      <c r="Z462" s="365"/>
      <c r="AA462" s="365"/>
      <c r="AB462" s="33"/>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L462" s="33"/>
      <c r="BM462" s="181"/>
      <c r="BN462" s="181"/>
      <c r="BO462" s="181"/>
      <c r="BP462" s="181"/>
      <c r="BQ462" s="33"/>
      <c r="BR462" s="33"/>
      <c r="BS462" s="33"/>
      <c r="BT462" s="33"/>
      <c r="BU462" s="33"/>
      <c r="BV462" s="33"/>
      <c r="BW462" s="365"/>
      <c r="BX462" s="365"/>
      <c r="BY462" s="365"/>
      <c r="BZ462" s="365"/>
      <c r="CA462" s="365"/>
      <c r="CB462" s="365"/>
      <c r="CC462" s="365"/>
      <c r="CD462" s="365"/>
      <c r="CE462" s="365"/>
      <c r="CF462" s="365"/>
      <c r="CG462" s="365"/>
      <c r="CH462" s="365"/>
      <c r="CI462" s="365"/>
      <c r="CJ462" s="365"/>
      <c r="CK462" s="365"/>
      <c r="CL462" s="365"/>
      <c r="CM462" s="365"/>
      <c r="CN462" s="365"/>
      <c r="CO462" s="365"/>
      <c r="CP462" s="365"/>
      <c r="CQ462" s="365"/>
      <c r="CR462" s="365"/>
      <c r="CS462" s="365"/>
      <c r="CT462" s="365"/>
      <c r="CU462" s="365"/>
      <c r="CV462" s="388"/>
      <c r="CW462" s="388"/>
      <c r="CX462" s="388" t="s">
        <v>659</v>
      </c>
      <c r="CY462" s="365"/>
      <c r="CZ462" s="365"/>
      <c r="DA462" s="365"/>
      <c r="DB462" s="424"/>
      <c r="DC462" s="424"/>
      <c r="DD462" s="424"/>
      <c r="DE462" s="365"/>
      <c r="DF462" s="365"/>
      <c r="DG462" s="365"/>
      <c r="DH462" s="365"/>
      <c r="DI462" s="365"/>
      <c r="DJ462" s="365"/>
      <c r="DK462" s="365"/>
      <c r="DL462" s="365"/>
      <c r="DM462" s="363"/>
    </row>
    <row r="463" spans="1:126" s="231" customFormat="1" ht="222" customHeight="1">
      <c r="A463" s="461"/>
      <c r="B463" s="414">
        <v>136</v>
      </c>
      <c r="C463" s="169" t="s">
        <v>91</v>
      </c>
      <c r="D463" s="169" t="s">
        <v>0</v>
      </c>
      <c r="E463" s="112"/>
      <c r="F463" s="29"/>
      <c r="G463" s="169"/>
      <c r="H463" s="169" t="s">
        <v>120</v>
      </c>
      <c r="I463" s="188" t="s">
        <v>1304</v>
      </c>
      <c r="J463" s="364"/>
      <c r="K463" s="364" t="s">
        <v>128</v>
      </c>
      <c r="L463" s="364" t="s">
        <v>115</v>
      </c>
      <c r="M463" s="5" t="s">
        <v>79</v>
      </c>
      <c r="N463" s="4" t="s">
        <v>83</v>
      </c>
      <c r="O463" s="461"/>
      <c r="P463" s="465"/>
      <c r="Q463" s="6"/>
      <c r="R463" s="6"/>
      <c r="S463" s="364" t="s">
        <v>28</v>
      </c>
      <c r="T463" s="6"/>
      <c r="U463" s="6"/>
      <c r="V463" s="6"/>
      <c r="W463" s="6"/>
      <c r="X463" s="6"/>
      <c r="Y463" s="60"/>
      <c r="Z463" s="60"/>
      <c r="AA463" s="6"/>
      <c r="AB463" s="33"/>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L463" s="33"/>
      <c r="BM463" s="33"/>
      <c r="BN463" s="33"/>
      <c r="BO463" s="33"/>
      <c r="BP463" s="33"/>
      <c r="BQ463" s="33"/>
      <c r="BR463" s="33"/>
      <c r="BS463" s="33"/>
      <c r="BT463" s="33"/>
      <c r="BU463" s="33"/>
      <c r="BV463" s="33"/>
      <c r="BW463" s="6"/>
      <c r="BX463" s="6"/>
      <c r="BY463" s="6"/>
      <c r="BZ463" s="6"/>
      <c r="CA463" s="6"/>
      <c r="CB463" s="6"/>
      <c r="CC463" s="6"/>
      <c r="CD463" s="6"/>
      <c r="CE463" s="6"/>
      <c r="CF463" s="6"/>
      <c r="CG463" s="6"/>
      <c r="CH463" s="6"/>
      <c r="CI463" s="6"/>
      <c r="CJ463" s="6"/>
      <c r="CK463" s="6"/>
      <c r="CL463" s="6"/>
      <c r="CM463" s="6"/>
      <c r="CN463" s="6"/>
      <c r="CO463" s="6"/>
      <c r="CP463" s="6"/>
      <c r="CQ463" s="6"/>
      <c r="CR463" s="6"/>
      <c r="CS463" s="6"/>
      <c r="CT463" s="313"/>
      <c r="CU463" s="313"/>
      <c r="CV463" s="388" t="s">
        <v>666</v>
      </c>
      <c r="CW463" s="388" t="s">
        <v>666</v>
      </c>
      <c r="CX463" s="388" t="s">
        <v>666</v>
      </c>
      <c r="CY463" s="313"/>
      <c r="CZ463" s="313"/>
      <c r="DA463" s="313"/>
      <c r="DB463" s="424"/>
      <c r="DC463" s="424"/>
      <c r="DD463" s="424"/>
      <c r="DE463" s="313"/>
      <c r="DF463" s="313"/>
      <c r="DG463" s="313"/>
      <c r="DH463" s="313"/>
      <c r="DI463" s="313"/>
      <c r="DJ463" s="6"/>
      <c r="DK463" s="6"/>
      <c r="DL463" s="122">
        <f t="shared" si="546"/>
        <v>1</v>
      </c>
      <c r="DM463" s="353"/>
    </row>
    <row r="464" spans="1:126" s="1" customFormat="1" ht="315" hidden="1" customHeight="1">
      <c r="A464" s="461"/>
      <c r="B464" s="414">
        <v>136</v>
      </c>
      <c r="C464" s="29" t="s">
        <v>91</v>
      </c>
      <c r="D464" s="29" t="s">
        <v>0</v>
      </c>
      <c r="E464" s="30" t="s">
        <v>816</v>
      </c>
      <c r="F464" s="29" t="s">
        <v>2</v>
      </c>
      <c r="G464" s="5"/>
      <c r="H464" s="30" t="s">
        <v>119</v>
      </c>
      <c r="I464" s="11" t="s">
        <v>833</v>
      </c>
      <c r="J464" s="6"/>
      <c r="K464" s="6" t="s">
        <v>128</v>
      </c>
      <c r="L464" s="6" t="s">
        <v>115</v>
      </c>
      <c r="M464" s="5" t="s">
        <v>79</v>
      </c>
      <c r="N464" s="4" t="s">
        <v>83</v>
      </c>
      <c r="O464" s="461"/>
      <c r="P464" s="465"/>
      <c r="Q464" s="6"/>
      <c r="R464" s="6"/>
      <c r="S464" s="6"/>
      <c r="T464" s="6" t="s">
        <v>28</v>
      </c>
      <c r="U464" s="6"/>
      <c r="V464" s="6"/>
      <c r="W464" s="6"/>
      <c r="X464" s="6"/>
      <c r="Y464" s="60"/>
      <c r="Z464" s="60"/>
      <c r="AA464" s="6"/>
      <c r="AB464" s="33"/>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33"/>
      <c r="BF464" s="33"/>
      <c r="BG464" s="33"/>
      <c r="BH464" s="33"/>
      <c r="BI464" s="33"/>
      <c r="BJ464" s="33"/>
      <c r="BK464" s="33"/>
      <c r="BL464" s="33"/>
      <c r="BM464" s="33"/>
      <c r="BN464" s="33"/>
      <c r="BO464" s="33"/>
      <c r="BP464" s="33"/>
      <c r="BQ464" s="33"/>
      <c r="BR464" s="33"/>
      <c r="BS464" s="33"/>
      <c r="BT464" s="33"/>
      <c r="BU464" s="33"/>
      <c r="BV464" s="33"/>
      <c r="BW464" s="6"/>
      <c r="BX464" s="6"/>
      <c r="BY464" s="6"/>
      <c r="BZ464" s="6"/>
      <c r="CA464" s="6"/>
      <c r="CB464" s="6"/>
      <c r="CC464" s="6"/>
      <c r="CD464" s="6"/>
      <c r="CE464" s="6"/>
      <c r="CF464" s="6"/>
      <c r="CG464" s="6"/>
      <c r="CH464" s="6"/>
      <c r="CI464" s="6"/>
      <c r="CJ464" s="6"/>
      <c r="CK464" s="6"/>
      <c r="CL464" s="6"/>
      <c r="CM464" s="6"/>
      <c r="CN464" s="6"/>
      <c r="CO464" s="6"/>
      <c r="CP464" s="6"/>
      <c r="CQ464" s="6"/>
      <c r="CR464" s="6"/>
      <c r="CS464" s="6"/>
      <c r="CT464" s="313"/>
      <c r="CU464" s="313"/>
      <c r="CV464" s="313"/>
      <c r="CW464" s="313"/>
      <c r="CX464" s="313"/>
      <c r="CY464" s="313"/>
      <c r="CZ464" s="313"/>
      <c r="DA464" s="313"/>
      <c r="DB464" s="424"/>
      <c r="DC464" s="424"/>
      <c r="DD464" s="424"/>
      <c r="DE464" s="313"/>
      <c r="DF464" s="313"/>
      <c r="DG464" s="313"/>
      <c r="DH464" s="313"/>
      <c r="DI464" s="313"/>
      <c r="DJ464" s="6"/>
      <c r="DK464" s="6"/>
      <c r="DL464" s="122">
        <f t="shared" si="546"/>
        <v>1</v>
      </c>
      <c r="DM464" s="4"/>
    </row>
    <row r="465" spans="1:120" s="1" customFormat="1" ht="163.5" hidden="1" customHeight="1">
      <c r="A465" s="461"/>
      <c r="B465" s="414">
        <v>136</v>
      </c>
      <c r="C465" s="29" t="s">
        <v>91</v>
      </c>
      <c r="D465" s="29" t="s">
        <v>0</v>
      </c>
      <c r="E465" s="30" t="s">
        <v>121</v>
      </c>
      <c r="F465" s="29" t="s">
        <v>2</v>
      </c>
      <c r="G465" s="5"/>
      <c r="H465" s="30" t="s">
        <v>121</v>
      </c>
      <c r="I465" s="11" t="s">
        <v>834</v>
      </c>
      <c r="J465" s="6"/>
      <c r="K465" s="6" t="s">
        <v>128</v>
      </c>
      <c r="L465" s="6" t="s">
        <v>115</v>
      </c>
      <c r="M465" s="5" t="s">
        <v>79</v>
      </c>
      <c r="N465" s="4" t="s">
        <v>83</v>
      </c>
      <c r="O465" s="461"/>
      <c r="P465" s="465"/>
      <c r="Q465" s="6"/>
      <c r="R465" s="6"/>
      <c r="S465" s="6"/>
      <c r="T465" s="6"/>
      <c r="U465" s="6" t="s">
        <v>28</v>
      </c>
      <c r="V465" s="6"/>
      <c r="W465" s="6"/>
      <c r="X465" s="6"/>
      <c r="Y465" s="60"/>
      <c r="Z465" s="60"/>
      <c r="AA465" s="6"/>
      <c r="AB465" s="33"/>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33"/>
      <c r="BF465" s="33"/>
      <c r="BG465" s="33"/>
      <c r="BH465" s="33"/>
      <c r="BI465" s="33"/>
      <c r="BJ465" s="33"/>
      <c r="BK465" s="33"/>
      <c r="BL465" s="33"/>
      <c r="BM465" s="33"/>
      <c r="BN465" s="33"/>
      <c r="BO465" s="33"/>
      <c r="BP465" s="33"/>
      <c r="BQ465" s="33"/>
      <c r="BR465" s="33"/>
      <c r="BS465" s="33"/>
      <c r="BT465" s="33"/>
      <c r="BU465" s="33"/>
      <c r="BV465" s="33"/>
      <c r="BW465" s="6"/>
      <c r="BX465" s="6"/>
      <c r="BY465" s="6"/>
      <c r="BZ465" s="6"/>
      <c r="CA465" s="6"/>
      <c r="CB465" s="6"/>
      <c r="CC465" s="6"/>
      <c r="CD465" s="6"/>
      <c r="CE465" s="6"/>
      <c r="CF465" s="6"/>
      <c r="CG465" s="6"/>
      <c r="CH465" s="6"/>
      <c r="CI465" s="6"/>
      <c r="CJ465" s="6"/>
      <c r="CK465" s="6"/>
      <c r="CL465" s="6"/>
      <c r="CM465" s="6"/>
      <c r="CN465" s="6"/>
      <c r="CO465" s="6"/>
      <c r="CP465" s="6"/>
      <c r="CQ465" s="6"/>
      <c r="CR465" s="6"/>
      <c r="CS465" s="6"/>
      <c r="CT465" s="313"/>
      <c r="CU465" s="313"/>
      <c r="CV465" s="313"/>
      <c r="CW465" s="313"/>
      <c r="CX465" s="313"/>
      <c r="CY465" s="313"/>
      <c r="CZ465" s="313"/>
      <c r="DA465" s="313"/>
      <c r="DB465" s="424"/>
      <c r="DC465" s="424"/>
      <c r="DD465" s="424"/>
      <c r="DE465" s="313"/>
      <c r="DF465" s="313"/>
      <c r="DG465" s="313"/>
      <c r="DH465" s="313"/>
      <c r="DI465" s="313"/>
      <c r="DJ465" s="6"/>
      <c r="DK465" s="6"/>
      <c r="DL465" s="122">
        <f t="shared" si="546"/>
        <v>1</v>
      </c>
      <c r="DM465" s="4"/>
    </row>
    <row r="466" spans="1:120" s="1" customFormat="1" ht="163.5" hidden="1" customHeight="1">
      <c r="A466" s="461"/>
      <c r="B466" s="414">
        <v>136</v>
      </c>
      <c r="C466" s="29" t="s">
        <v>91</v>
      </c>
      <c r="D466" s="29" t="s">
        <v>0</v>
      </c>
      <c r="E466" s="30" t="s">
        <v>122</v>
      </c>
      <c r="F466" s="29" t="s">
        <v>2</v>
      </c>
      <c r="G466" s="5"/>
      <c r="H466" s="30" t="s">
        <v>122</v>
      </c>
      <c r="I466" s="11" t="s">
        <v>835</v>
      </c>
      <c r="J466" s="6"/>
      <c r="K466" s="6" t="s">
        <v>128</v>
      </c>
      <c r="L466" s="6" t="s">
        <v>115</v>
      </c>
      <c r="M466" s="5" t="s">
        <v>79</v>
      </c>
      <c r="N466" s="4" t="s">
        <v>83</v>
      </c>
      <c r="O466" s="461"/>
      <c r="P466" s="465"/>
      <c r="Q466" s="6"/>
      <c r="R466" s="6"/>
      <c r="S466" s="6"/>
      <c r="T466" s="6"/>
      <c r="U466" s="6"/>
      <c r="V466" s="6" t="s">
        <v>28</v>
      </c>
      <c r="W466" s="6"/>
      <c r="X466" s="6"/>
      <c r="Y466" s="60"/>
      <c r="Z466" s="60"/>
      <c r="AA466" s="6"/>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313"/>
      <c r="CU466" s="313"/>
      <c r="CV466" s="313"/>
      <c r="CW466" s="313"/>
      <c r="CX466" s="313"/>
      <c r="CY466" s="313"/>
      <c r="CZ466" s="313"/>
      <c r="DA466" s="313"/>
      <c r="DB466" s="424"/>
      <c r="DC466" s="424"/>
      <c r="DD466" s="424"/>
      <c r="DE466" s="313"/>
      <c r="DF466" s="313"/>
      <c r="DG466" s="313"/>
      <c r="DH466" s="313"/>
      <c r="DI466" s="313"/>
      <c r="DJ466" s="6"/>
      <c r="DK466" s="6"/>
      <c r="DL466" s="122">
        <f t="shared" si="546"/>
        <v>1</v>
      </c>
      <c r="DM466" s="4"/>
    </row>
    <row r="467" spans="1:120" s="1" customFormat="1" ht="280.5" hidden="1" customHeight="1">
      <c r="A467" s="461"/>
      <c r="B467" s="414">
        <v>136</v>
      </c>
      <c r="C467" s="29" t="s">
        <v>91</v>
      </c>
      <c r="D467" s="29" t="s">
        <v>0</v>
      </c>
      <c r="E467" s="30" t="s">
        <v>118</v>
      </c>
      <c r="F467" s="29" t="s">
        <v>2</v>
      </c>
      <c r="G467" s="5"/>
      <c r="H467" s="30" t="s">
        <v>118</v>
      </c>
      <c r="I467" s="11" t="s">
        <v>836</v>
      </c>
      <c r="J467" s="6"/>
      <c r="K467" s="6" t="s">
        <v>128</v>
      </c>
      <c r="L467" s="6" t="s">
        <v>115</v>
      </c>
      <c r="M467" s="5" t="s">
        <v>79</v>
      </c>
      <c r="N467" s="4" t="s">
        <v>83</v>
      </c>
      <c r="O467" s="461"/>
      <c r="P467" s="465"/>
      <c r="Q467" s="6"/>
      <c r="R467" s="6"/>
      <c r="S467" s="6"/>
      <c r="T467" s="6"/>
      <c r="U467" s="6"/>
      <c r="V467" s="6"/>
      <c r="W467" s="6" t="s">
        <v>28</v>
      </c>
      <c r="X467" s="6"/>
      <c r="Y467" s="60"/>
      <c r="Z467" s="60"/>
      <c r="AA467" s="6"/>
      <c r="AB467" s="33"/>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c r="AY467" s="33"/>
      <c r="AZ467" s="33"/>
      <c r="BA467" s="33"/>
      <c r="BB467" s="33"/>
      <c r="BC467" s="33"/>
      <c r="BD467" s="33"/>
      <c r="BE467" s="33"/>
      <c r="BF467" s="33"/>
      <c r="BG467" s="33"/>
      <c r="BH467" s="33"/>
      <c r="BI467" s="33"/>
      <c r="BJ467" s="33"/>
      <c r="BK467" s="33"/>
      <c r="BL467" s="33"/>
      <c r="BM467" s="33"/>
      <c r="BN467" s="33"/>
      <c r="BO467" s="33"/>
      <c r="BP467" s="33"/>
      <c r="BQ467" s="33"/>
      <c r="BR467" s="33"/>
      <c r="BS467" s="33"/>
      <c r="BT467" s="33"/>
      <c r="BU467" s="33"/>
      <c r="BV467" s="33"/>
      <c r="BW467" s="6"/>
      <c r="BX467" s="6"/>
      <c r="BY467" s="6"/>
      <c r="BZ467" s="6"/>
      <c r="CA467" s="6"/>
      <c r="CB467" s="6"/>
      <c r="CC467" s="6"/>
      <c r="CD467" s="6"/>
      <c r="CE467" s="6"/>
      <c r="CF467" s="6"/>
      <c r="CG467" s="6"/>
      <c r="CH467" s="6"/>
      <c r="CI467" s="6"/>
      <c r="CJ467" s="6"/>
      <c r="CK467" s="6"/>
      <c r="CL467" s="6"/>
      <c r="CM467" s="6"/>
      <c r="CN467" s="6"/>
      <c r="CO467" s="6"/>
      <c r="CP467" s="6"/>
      <c r="CQ467" s="6"/>
      <c r="CR467" s="6"/>
      <c r="CS467" s="6"/>
      <c r="CT467" s="313"/>
      <c r="CU467" s="313"/>
      <c r="CV467" s="313"/>
      <c r="CW467" s="313"/>
      <c r="CX467" s="313"/>
      <c r="CY467" s="313"/>
      <c r="CZ467" s="313"/>
      <c r="DA467" s="313"/>
      <c r="DB467" s="424"/>
      <c r="DC467" s="424"/>
      <c r="DD467" s="424"/>
      <c r="DE467" s="313"/>
      <c r="DF467" s="313"/>
      <c r="DG467" s="313"/>
      <c r="DH467" s="313"/>
      <c r="DI467" s="313"/>
      <c r="DJ467" s="6"/>
      <c r="DK467" s="6"/>
      <c r="DL467" s="122">
        <f t="shared" si="546"/>
        <v>1</v>
      </c>
      <c r="DM467" s="4"/>
    </row>
    <row r="468" spans="1:120" s="93" customFormat="1" ht="163.5" hidden="1" customHeight="1">
      <c r="A468" s="461"/>
      <c r="B468" s="414">
        <v>136</v>
      </c>
      <c r="C468" s="29" t="s">
        <v>91</v>
      </c>
      <c r="D468" s="29" t="s">
        <v>0</v>
      </c>
      <c r="E468" s="95" t="s">
        <v>446</v>
      </c>
      <c r="F468" s="29" t="s">
        <v>2</v>
      </c>
      <c r="G468" s="92"/>
      <c r="H468" s="95" t="s">
        <v>446</v>
      </c>
      <c r="I468" s="11" t="s">
        <v>1155</v>
      </c>
      <c r="J468" s="94"/>
      <c r="K468" s="125" t="s">
        <v>128</v>
      </c>
      <c r="L468" s="125" t="s">
        <v>115</v>
      </c>
      <c r="M468" s="126" t="s">
        <v>79</v>
      </c>
      <c r="N468" s="123" t="s">
        <v>83</v>
      </c>
      <c r="O468" s="461"/>
      <c r="P468" s="465"/>
      <c r="Q468" s="94"/>
      <c r="R468" s="94"/>
      <c r="S468" s="94"/>
      <c r="T468" s="94"/>
      <c r="U468" s="94"/>
      <c r="V468" s="94"/>
      <c r="W468" s="94"/>
      <c r="X468" s="94" t="s">
        <v>28</v>
      </c>
      <c r="Y468" s="94"/>
      <c r="Z468" s="94"/>
      <c r="AA468" s="94"/>
      <c r="AB468" s="33"/>
      <c r="AC468" s="33"/>
      <c r="AD468" s="33"/>
      <c r="AE468" s="33"/>
      <c r="AF468" s="33"/>
      <c r="AG468" s="33"/>
      <c r="AH468" s="33"/>
      <c r="AI468" s="33"/>
      <c r="AJ468" s="33"/>
      <c r="AK468" s="33"/>
      <c r="AL468" s="33"/>
      <c r="AM468" s="33"/>
      <c r="AN468" s="33"/>
      <c r="AO468" s="33"/>
      <c r="AP468" s="33"/>
      <c r="AQ468" s="33"/>
      <c r="AR468" s="33"/>
      <c r="AS468" s="33"/>
      <c r="AT468" s="33"/>
      <c r="AU468" s="33"/>
      <c r="AV468" s="33"/>
      <c r="AW468" s="33"/>
      <c r="AX468" s="33"/>
      <c r="AY468" s="33"/>
      <c r="AZ468" s="33"/>
      <c r="BA468" s="33"/>
      <c r="BB468" s="33"/>
      <c r="BC468" s="33"/>
      <c r="BD468" s="33"/>
      <c r="BE468" s="33"/>
      <c r="BF468" s="33"/>
      <c r="BG468" s="33"/>
      <c r="BH468" s="33"/>
      <c r="BI468" s="33"/>
      <c r="BJ468" s="33"/>
      <c r="BK468" s="33"/>
      <c r="BL468" s="33"/>
      <c r="BM468" s="33"/>
      <c r="BN468" s="33"/>
      <c r="BO468" s="33"/>
      <c r="BP468" s="33"/>
      <c r="BQ468" s="33"/>
      <c r="BR468" s="33"/>
      <c r="BS468" s="33"/>
      <c r="BT468" s="33"/>
      <c r="BU468" s="33"/>
      <c r="BV468" s="33"/>
      <c r="BW468" s="94"/>
      <c r="BX468" s="94"/>
      <c r="BY468" s="94"/>
      <c r="BZ468" s="94"/>
      <c r="CA468" s="94"/>
      <c r="CB468" s="94"/>
      <c r="CC468" s="94"/>
      <c r="CD468" s="94"/>
      <c r="CE468" s="94"/>
      <c r="CF468" s="94"/>
      <c r="CG468" s="94"/>
      <c r="CH468" s="94"/>
      <c r="CI468" s="94"/>
      <c r="CJ468" s="94"/>
      <c r="CK468" s="94"/>
      <c r="CL468" s="94"/>
      <c r="CM468" s="94"/>
      <c r="CN468" s="94"/>
      <c r="CO468" s="94"/>
      <c r="CP468" s="94"/>
      <c r="CQ468" s="94"/>
      <c r="CR468" s="94"/>
      <c r="CS468" s="94"/>
      <c r="CT468" s="313"/>
      <c r="CU468" s="313"/>
      <c r="CV468" s="313"/>
      <c r="CW468" s="313"/>
      <c r="CX468" s="313"/>
      <c r="CY468" s="313"/>
      <c r="CZ468" s="313"/>
      <c r="DA468" s="313"/>
      <c r="DB468" s="424"/>
      <c r="DC468" s="424"/>
      <c r="DD468" s="424"/>
      <c r="DE468" s="313"/>
      <c r="DF468" s="313"/>
      <c r="DG468" s="313"/>
      <c r="DH468" s="313"/>
      <c r="DI468" s="313"/>
      <c r="DJ468" s="94"/>
      <c r="DK468" s="94"/>
      <c r="DL468" s="122">
        <f t="shared" si="546"/>
        <v>1</v>
      </c>
      <c r="DM468" s="91"/>
    </row>
    <row r="469" spans="1:120" s="93" customFormat="1" ht="241.5" hidden="1" customHeight="1">
      <c r="A469" s="461"/>
      <c r="B469" s="414">
        <v>136</v>
      </c>
      <c r="C469" s="29" t="s">
        <v>91</v>
      </c>
      <c r="D469" s="29" t="s">
        <v>0</v>
      </c>
      <c r="E469" s="95" t="s">
        <v>810</v>
      </c>
      <c r="F469" s="29" t="s">
        <v>2</v>
      </c>
      <c r="G469" s="92"/>
      <c r="H469" s="95" t="s">
        <v>810</v>
      </c>
      <c r="I469" s="11" t="s">
        <v>1120</v>
      </c>
      <c r="J469" s="94"/>
      <c r="K469" s="125" t="s">
        <v>128</v>
      </c>
      <c r="L469" s="125" t="s">
        <v>115</v>
      </c>
      <c r="M469" s="126" t="s">
        <v>79</v>
      </c>
      <c r="N469" s="123" t="s">
        <v>83</v>
      </c>
      <c r="O469" s="461"/>
      <c r="P469" s="465"/>
      <c r="Q469" s="94"/>
      <c r="R469" s="94"/>
      <c r="S469" s="94"/>
      <c r="T469" s="94"/>
      <c r="U469" s="94"/>
      <c r="V469" s="94"/>
      <c r="W469" s="94"/>
      <c r="X469" s="94"/>
      <c r="Y469" s="94" t="s">
        <v>28</v>
      </c>
      <c r="Z469" s="94"/>
      <c r="AA469" s="94"/>
      <c r="AB469" s="33"/>
      <c r="AC469" s="33"/>
      <c r="AD469" s="33"/>
      <c r="AE469" s="33"/>
      <c r="AF469" s="33"/>
      <c r="AG469" s="33"/>
      <c r="AH469" s="33"/>
      <c r="AI469" s="33"/>
      <c r="AJ469" s="33"/>
      <c r="AK469" s="33"/>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c r="BJ469" s="33"/>
      <c r="BK469" s="33"/>
      <c r="BL469" s="33"/>
      <c r="BM469" s="33"/>
      <c r="BN469" s="33"/>
      <c r="BO469" s="33"/>
      <c r="BP469" s="33"/>
      <c r="BQ469" s="33"/>
      <c r="BR469" s="33"/>
      <c r="BS469" s="33"/>
      <c r="BT469" s="33"/>
      <c r="BU469" s="33"/>
      <c r="BV469" s="33"/>
      <c r="BW469" s="94"/>
      <c r="BX469" s="94"/>
      <c r="BY469" s="94"/>
      <c r="BZ469" s="94"/>
      <c r="CA469" s="94"/>
      <c r="CB469" s="94"/>
      <c r="CC469" s="94"/>
      <c r="CD469" s="94"/>
      <c r="CE469" s="94"/>
      <c r="CF469" s="94"/>
      <c r="CG469" s="94"/>
      <c r="CH469" s="94"/>
      <c r="CI469" s="94"/>
      <c r="CJ469" s="94"/>
      <c r="CK469" s="94"/>
      <c r="CL469" s="94"/>
      <c r="CM469" s="94"/>
      <c r="CN469" s="94"/>
      <c r="CO469" s="94"/>
      <c r="CP469" s="94"/>
      <c r="CQ469" s="94"/>
      <c r="CR469" s="94"/>
      <c r="CS469" s="94"/>
      <c r="CT469" s="313"/>
      <c r="CU469" s="313"/>
      <c r="CV469" s="313"/>
      <c r="CW469" s="313"/>
      <c r="CX469" s="313"/>
      <c r="CY469" s="313"/>
      <c r="CZ469" s="313"/>
      <c r="DA469" s="313"/>
      <c r="DB469" s="424"/>
      <c r="DC469" s="424"/>
      <c r="DD469" s="424"/>
      <c r="DE469" s="313"/>
      <c r="DF469" s="313"/>
      <c r="DG469" s="313"/>
      <c r="DH469" s="313"/>
      <c r="DI469" s="313"/>
      <c r="DJ469" s="94"/>
      <c r="DK469" s="94"/>
      <c r="DL469" s="122">
        <f t="shared" si="546"/>
        <v>1</v>
      </c>
      <c r="DM469" s="91"/>
    </row>
    <row r="470" spans="1:120" s="1" customFormat="1" ht="163.5" hidden="1" customHeight="1">
      <c r="A470" s="461"/>
      <c r="B470" s="414">
        <v>136</v>
      </c>
      <c r="C470" s="29" t="s">
        <v>91</v>
      </c>
      <c r="D470" s="29" t="s">
        <v>0</v>
      </c>
      <c r="E470" s="30" t="s">
        <v>811</v>
      </c>
      <c r="F470" s="29" t="s">
        <v>2</v>
      </c>
      <c r="G470" s="5"/>
      <c r="H470" s="30" t="s">
        <v>811</v>
      </c>
      <c r="I470" s="11" t="s">
        <v>1121</v>
      </c>
      <c r="J470" s="6"/>
      <c r="K470" s="6" t="s">
        <v>128</v>
      </c>
      <c r="L470" s="6" t="s">
        <v>115</v>
      </c>
      <c r="M470" s="5" t="s">
        <v>79</v>
      </c>
      <c r="N470" s="4" t="s">
        <v>83</v>
      </c>
      <c r="O470" s="461"/>
      <c r="P470" s="465"/>
      <c r="Q470" s="6"/>
      <c r="R470" s="6"/>
      <c r="S470" s="6"/>
      <c r="T470" s="6"/>
      <c r="U470" s="6"/>
      <c r="V470" s="6"/>
      <c r="W470" s="6"/>
      <c r="X470" s="6"/>
      <c r="Y470" s="60"/>
      <c r="Z470" s="60" t="s">
        <v>28</v>
      </c>
      <c r="AA470" s="6"/>
      <c r="AB470" s="33"/>
      <c r="AC470" s="33"/>
      <c r="AD470" s="33"/>
      <c r="AE470" s="33"/>
      <c r="AF470" s="33"/>
      <c r="AG470" s="33"/>
      <c r="AH470" s="33"/>
      <c r="AI470" s="33"/>
      <c r="AJ470" s="33"/>
      <c r="AK470" s="33"/>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c r="BJ470" s="33"/>
      <c r="BK470" s="33"/>
      <c r="BL470" s="33"/>
      <c r="BM470" s="33"/>
      <c r="BN470" s="33"/>
      <c r="BO470" s="33"/>
      <c r="BP470" s="33"/>
      <c r="BQ470" s="33"/>
      <c r="BR470" s="33"/>
      <c r="BS470" s="33"/>
      <c r="BT470" s="33"/>
      <c r="BU470" s="33"/>
      <c r="BV470" s="33"/>
      <c r="BW470" s="6"/>
      <c r="BX470" s="6"/>
      <c r="BY470" s="6"/>
      <c r="BZ470" s="6"/>
      <c r="CA470" s="6"/>
      <c r="CB470" s="6"/>
      <c r="CC470" s="6"/>
      <c r="CD470" s="6"/>
      <c r="CE470" s="6"/>
      <c r="CF470" s="6"/>
      <c r="CG470" s="6"/>
      <c r="CH470" s="6"/>
      <c r="CI470" s="6"/>
      <c r="CJ470" s="6"/>
      <c r="CK470" s="6"/>
      <c r="CL470" s="6"/>
      <c r="CM470" s="6"/>
      <c r="CN470" s="6"/>
      <c r="CO470" s="6"/>
      <c r="CP470" s="6"/>
      <c r="CQ470" s="6"/>
      <c r="CR470" s="6"/>
      <c r="CS470" s="6"/>
      <c r="CT470" s="313"/>
      <c r="CU470" s="313"/>
      <c r="CV470" s="313"/>
      <c r="CW470" s="313"/>
      <c r="CX470" s="313"/>
      <c r="CY470" s="313"/>
      <c r="CZ470" s="313"/>
      <c r="DA470" s="313"/>
      <c r="DB470" s="424"/>
      <c r="DC470" s="424"/>
      <c r="DD470" s="424"/>
      <c r="DE470" s="313"/>
      <c r="DF470" s="313"/>
      <c r="DG470" s="313"/>
      <c r="DH470" s="313"/>
      <c r="DI470" s="313"/>
      <c r="DJ470" s="6"/>
      <c r="DK470" s="6"/>
      <c r="DL470" s="122">
        <f t="shared" si="546"/>
        <v>1</v>
      </c>
      <c r="DM470" s="4"/>
    </row>
    <row r="471" spans="1:120" s="1" customFormat="1" ht="163.5" hidden="1" customHeight="1">
      <c r="A471" s="462"/>
      <c r="B471" s="414">
        <v>136</v>
      </c>
      <c r="C471" s="29" t="s">
        <v>91</v>
      </c>
      <c r="D471" s="29" t="s">
        <v>0</v>
      </c>
      <c r="E471" s="30" t="s">
        <v>447</v>
      </c>
      <c r="F471" s="29" t="s">
        <v>2</v>
      </c>
      <c r="G471" s="5"/>
      <c r="H471" s="30" t="s">
        <v>447</v>
      </c>
      <c r="I471" s="11" t="s">
        <v>837</v>
      </c>
      <c r="J471" s="6"/>
      <c r="K471" s="6" t="s">
        <v>128</v>
      </c>
      <c r="L471" s="6" t="s">
        <v>115</v>
      </c>
      <c r="M471" s="5" t="s">
        <v>79</v>
      </c>
      <c r="N471" s="4" t="s">
        <v>83</v>
      </c>
      <c r="O471" s="462"/>
      <c r="P471" s="459"/>
      <c r="Q471" s="6"/>
      <c r="R471" s="6"/>
      <c r="S471" s="6"/>
      <c r="T471" s="6"/>
      <c r="U471" s="6"/>
      <c r="V471" s="6"/>
      <c r="W471" s="6"/>
      <c r="X471" s="6"/>
      <c r="Y471" s="60"/>
      <c r="Z471" s="60"/>
      <c r="AA471" s="6" t="s">
        <v>28</v>
      </c>
      <c r="AB471" s="33"/>
      <c r="AC471" s="33"/>
      <c r="AD471" s="33"/>
      <c r="AE471" s="33"/>
      <c r="AF471" s="33"/>
      <c r="AG471" s="33"/>
      <c r="AH471" s="33"/>
      <c r="AI471" s="33"/>
      <c r="AJ471" s="33"/>
      <c r="AK471" s="33"/>
      <c r="AL471" s="33"/>
      <c r="AM471" s="33"/>
      <c r="AN471" s="33"/>
      <c r="AO471" s="33"/>
      <c r="AP471" s="33"/>
      <c r="AQ471" s="33"/>
      <c r="AR471" s="33"/>
      <c r="AS471" s="33"/>
      <c r="AT471" s="33"/>
      <c r="AU471" s="33"/>
      <c r="AV471" s="33"/>
      <c r="AW471" s="33"/>
      <c r="AX471" s="33"/>
      <c r="AY471" s="33"/>
      <c r="AZ471" s="33"/>
      <c r="BA471" s="33"/>
      <c r="BB471" s="33"/>
      <c r="BC471" s="33"/>
      <c r="BD471" s="33"/>
      <c r="BE471" s="33"/>
      <c r="BF471" s="33"/>
      <c r="BG471" s="33"/>
      <c r="BH471" s="33"/>
      <c r="BI471" s="33"/>
      <c r="BJ471" s="33"/>
      <c r="BK471" s="33"/>
      <c r="BL471" s="33"/>
      <c r="BM471" s="33"/>
      <c r="BN471" s="33"/>
      <c r="BO471" s="33"/>
      <c r="BP471" s="33"/>
      <c r="BQ471" s="33"/>
      <c r="BR471" s="33"/>
      <c r="BS471" s="33"/>
      <c r="BT471" s="33"/>
      <c r="BU471" s="33"/>
      <c r="BV471" s="33"/>
      <c r="BW471" s="6"/>
      <c r="BX471" s="6"/>
      <c r="BY471" s="6"/>
      <c r="BZ471" s="6"/>
      <c r="CA471" s="6"/>
      <c r="CB471" s="6"/>
      <c r="CC471" s="6"/>
      <c r="CD471" s="6"/>
      <c r="CE471" s="6"/>
      <c r="CF471" s="6"/>
      <c r="CG471" s="6"/>
      <c r="CH471" s="6"/>
      <c r="CI471" s="6"/>
      <c r="CJ471" s="6"/>
      <c r="CK471" s="6"/>
      <c r="CL471" s="6"/>
      <c r="CM471" s="6"/>
      <c r="CN471" s="6"/>
      <c r="CO471" s="6"/>
      <c r="CP471" s="6"/>
      <c r="CQ471" s="6"/>
      <c r="CR471" s="6"/>
      <c r="CS471" s="6"/>
      <c r="CT471" s="313"/>
      <c r="CU471" s="313"/>
      <c r="CV471" s="313"/>
      <c r="CW471" s="313"/>
      <c r="CX471" s="313"/>
      <c r="CY471" s="313"/>
      <c r="CZ471" s="313"/>
      <c r="DA471" s="313"/>
      <c r="DB471" s="424"/>
      <c r="DC471" s="424"/>
      <c r="DD471" s="424"/>
      <c r="DE471" s="313"/>
      <c r="DF471" s="313"/>
      <c r="DG471" s="313"/>
      <c r="DH471" s="313"/>
      <c r="DI471" s="313"/>
      <c r="DJ471" s="6"/>
      <c r="DK471" s="6"/>
      <c r="DL471" s="122">
        <f t="shared" si="546"/>
        <v>1</v>
      </c>
      <c r="DM471" s="4"/>
    </row>
    <row r="472" spans="1:120" s="10" customFormat="1" ht="34.5" hidden="1" customHeight="1">
      <c r="A472" s="460">
        <v>421</v>
      </c>
      <c r="B472" s="414">
        <v>137</v>
      </c>
      <c r="C472" s="169" t="s">
        <v>448</v>
      </c>
      <c r="D472" s="169" t="s">
        <v>0</v>
      </c>
      <c r="E472" s="112" t="s">
        <v>667</v>
      </c>
      <c r="F472" s="481" t="s">
        <v>2</v>
      </c>
      <c r="G472" s="170"/>
      <c r="H472" s="184" t="s">
        <v>667</v>
      </c>
      <c r="I472" s="184" t="s">
        <v>1182</v>
      </c>
      <c r="J472" s="176"/>
      <c r="K472" s="176" t="s">
        <v>128</v>
      </c>
      <c r="L472" s="176" t="s">
        <v>115</v>
      </c>
      <c r="M472" s="5" t="s">
        <v>79</v>
      </c>
      <c r="N472" s="123" t="s">
        <v>83</v>
      </c>
      <c r="O472" s="478" t="s">
        <v>28</v>
      </c>
      <c r="P472" s="134"/>
      <c r="Q472" s="176" t="s">
        <v>28</v>
      </c>
      <c r="R472" s="6"/>
      <c r="S472" s="6"/>
      <c r="T472" s="6"/>
      <c r="U472" s="6"/>
      <c r="V472" s="6"/>
      <c r="W472" s="6"/>
      <c r="X472" s="6"/>
      <c r="Y472" s="60"/>
      <c r="Z472" s="60"/>
      <c r="AA472" s="6"/>
      <c r="AB472" s="181" t="s">
        <v>1165</v>
      </c>
      <c r="AC472" s="181" t="s">
        <v>1165</v>
      </c>
      <c r="AD472" s="181" t="s">
        <v>1165</v>
      </c>
      <c r="AE472" s="207">
        <v>2</v>
      </c>
      <c r="AF472" s="207">
        <v>2</v>
      </c>
      <c r="AG472" s="207">
        <v>1</v>
      </c>
      <c r="AH472" s="207">
        <v>1</v>
      </c>
      <c r="AI472" s="207">
        <v>2</v>
      </c>
      <c r="AJ472" s="207">
        <v>2</v>
      </c>
      <c r="AK472" s="207">
        <v>1</v>
      </c>
      <c r="AL472" s="207">
        <v>2</v>
      </c>
      <c r="AM472" s="207">
        <v>2</v>
      </c>
      <c r="AN472" s="207">
        <v>1</v>
      </c>
      <c r="AO472" s="207">
        <v>2</v>
      </c>
      <c r="AP472" s="207">
        <v>2</v>
      </c>
      <c r="AQ472" s="207">
        <v>2</v>
      </c>
      <c r="AR472" s="207">
        <v>2</v>
      </c>
      <c r="AS472" s="207">
        <v>2</v>
      </c>
      <c r="AT472" s="207">
        <v>2</v>
      </c>
      <c r="AU472" s="207">
        <v>2</v>
      </c>
      <c r="AV472" s="207">
        <v>1</v>
      </c>
      <c r="AW472" s="207">
        <v>1</v>
      </c>
      <c r="AX472" s="207">
        <v>2</v>
      </c>
      <c r="AY472" s="207">
        <v>1</v>
      </c>
      <c r="AZ472" s="207">
        <v>2</v>
      </c>
      <c r="BA472" s="207">
        <v>2</v>
      </c>
      <c r="BB472" s="207">
        <v>1</v>
      </c>
      <c r="BC472" s="209">
        <f t="shared" ref="BC472" si="547">COUNTIF(AE472:BB472,"2")</f>
        <v>16</v>
      </c>
      <c r="BD472" s="210">
        <f t="shared" ref="BD472" si="548">BC472/(BC472+BE472+BG472+BI472)</f>
        <v>0.66666666666666663</v>
      </c>
      <c r="BE472" s="209">
        <f>COUNTIF(AE472:BB472,"1")</f>
        <v>8</v>
      </c>
      <c r="BF472" s="210">
        <f t="shared" ref="BF472" si="549">BE472/(BC472+BE472+BG472+BI472)</f>
        <v>0.33333333333333331</v>
      </c>
      <c r="BG472" s="209">
        <f>COUNTIF(AE472:BB472,"0")</f>
        <v>0</v>
      </c>
      <c r="BH472" s="210">
        <f t="shared" ref="BH472" si="550">BG472/(BC472+BE472+BG472+BI472)</f>
        <v>0</v>
      </c>
      <c r="BI472" s="209">
        <f>COUNTIF(AE472:BB472,"KĐG")</f>
        <v>0</v>
      </c>
      <c r="BJ472" s="210">
        <f t="shared" ref="BJ472" si="551">BI472/(BC472+BE472+BG472+BI472)</f>
        <v>0</v>
      </c>
      <c r="BK472" s="211">
        <f t="shared" ref="BK472" si="552">(((BC472*2)+(BE472*1)+(BG472*0)))/(BC472+BE472+BG472)</f>
        <v>1.6666666666666667</v>
      </c>
      <c r="BL472" s="212" t="str">
        <f t="shared" ref="BL472" si="553">IF(BJ472&gt;=50%,"KĐG",IF(BK472&gt;=1.6,"ĐMT",IF(BK472&gt;=1,"CCG","CĐ")))</f>
        <v>ĐMT</v>
      </c>
      <c r="BM472" s="33"/>
      <c r="BN472" s="33"/>
      <c r="BO472" s="33"/>
      <c r="BP472" s="33"/>
      <c r="BQ472" s="33"/>
      <c r="BR472" s="33"/>
      <c r="BS472" s="33"/>
      <c r="BT472" s="33"/>
      <c r="BU472" s="33"/>
      <c r="BV472" s="33"/>
      <c r="BW472" s="6"/>
      <c r="BX472" s="6"/>
      <c r="BY472" s="6"/>
      <c r="BZ472" s="6"/>
      <c r="CA472" s="6"/>
      <c r="CB472" s="6"/>
      <c r="CC472" s="6"/>
      <c r="CD472" s="6"/>
      <c r="CE472" s="6"/>
      <c r="CF472" s="6"/>
      <c r="CG472" s="6"/>
      <c r="CH472" s="6"/>
      <c r="CI472" s="6"/>
      <c r="CJ472" s="6"/>
      <c r="CK472" s="6"/>
      <c r="CL472" s="6"/>
      <c r="CM472" s="6"/>
      <c r="CN472" s="6"/>
      <c r="CO472" s="6"/>
      <c r="CP472" s="6"/>
      <c r="CQ472" s="6"/>
      <c r="CR472" s="6"/>
      <c r="CS472" s="6"/>
      <c r="CT472" s="313"/>
      <c r="CU472" s="313"/>
      <c r="CV472" s="313"/>
      <c r="CW472" s="313"/>
      <c r="CX472" s="313"/>
      <c r="CY472" s="313"/>
      <c r="CZ472" s="313"/>
      <c r="DA472" s="313"/>
      <c r="DB472" s="424"/>
      <c r="DC472" s="424"/>
      <c r="DD472" s="424"/>
      <c r="DE472" s="313"/>
      <c r="DF472" s="313"/>
      <c r="DG472" s="313"/>
      <c r="DH472" s="313"/>
      <c r="DI472" s="313"/>
      <c r="DJ472" s="6"/>
      <c r="DK472" s="6"/>
      <c r="DL472" s="122">
        <f t="shared" si="546"/>
        <v>1</v>
      </c>
      <c r="DM472" s="168"/>
    </row>
    <row r="473" spans="1:120" s="231" customFormat="1" ht="40.5" hidden="1" customHeight="1">
      <c r="A473" s="461"/>
      <c r="B473" s="414">
        <v>137</v>
      </c>
      <c r="C473" s="169" t="s">
        <v>448</v>
      </c>
      <c r="D473" s="169" t="s">
        <v>0</v>
      </c>
      <c r="E473" s="100" t="s">
        <v>450</v>
      </c>
      <c r="F473" s="481"/>
      <c r="G473" s="170"/>
      <c r="H473" s="184" t="s">
        <v>450</v>
      </c>
      <c r="I473" s="184" t="s">
        <v>1255</v>
      </c>
      <c r="J473" s="256"/>
      <c r="K473" s="256" t="s">
        <v>128</v>
      </c>
      <c r="L473" s="256" t="s">
        <v>115</v>
      </c>
      <c r="M473" s="126" t="s">
        <v>79</v>
      </c>
      <c r="N473" s="123" t="s">
        <v>83</v>
      </c>
      <c r="O473" s="478"/>
      <c r="P473" s="99"/>
      <c r="Q473" s="99"/>
      <c r="R473" s="256" t="s">
        <v>28</v>
      </c>
      <c r="S473" s="99"/>
      <c r="T473" s="99"/>
      <c r="U473" s="99"/>
      <c r="V473" s="99"/>
      <c r="W473" s="99"/>
      <c r="X473" s="99"/>
      <c r="Y473" s="99"/>
      <c r="Z473" s="99"/>
      <c r="AA473" s="99"/>
      <c r="AB473" s="33"/>
      <c r="AC473" s="33"/>
      <c r="AD473" s="33"/>
      <c r="AE473" s="33"/>
      <c r="AF473" s="33"/>
      <c r="AG473" s="33"/>
      <c r="AH473" s="33"/>
      <c r="AI473" s="33"/>
      <c r="AJ473" s="33"/>
      <c r="AK473" s="33"/>
      <c r="AL473" s="33"/>
      <c r="AM473" s="3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181" t="s">
        <v>665</v>
      </c>
      <c r="BN473" s="181" t="s">
        <v>665</v>
      </c>
      <c r="BO473" s="181" t="s">
        <v>665</v>
      </c>
      <c r="BP473" s="181" t="s">
        <v>665</v>
      </c>
      <c r="BQ473" s="320">
        <v>2</v>
      </c>
      <c r="BR473" s="320">
        <v>2</v>
      </c>
      <c r="BS473" s="320">
        <v>2</v>
      </c>
      <c r="BT473" s="320">
        <v>1</v>
      </c>
      <c r="BU473" s="320">
        <v>2</v>
      </c>
      <c r="BV473" s="320">
        <v>2</v>
      </c>
      <c r="BW473" s="320">
        <v>2</v>
      </c>
      <c r="BX473" s="320">
        <v>1</v>
      </c>
      <c r="BY473" s="320">
        <v>2</v>
      </c>
      <c r="BZ473" s="320">
        <v>2</v>
      </c>
      <c r="CA473" s="320">
        <v>2</v>
      </c>
      <c r="CB473" s="320">
        <v>2</v>
      </c>
      <c r="CC473" s="320">
        <v>2</v>
      </c>
      <c r="CD473" s="320">
        <v>2</v>
      </c>
      <c r="CE473" s="320">
        <v>1</v>
      </c>
      <c r="CF473" s="320">
        <v>2</v>
      </c>
      <c r="CG473" s="320">
        <v>2</v>
      </c>
      <c r="CH473" s="320">
        <v>1</v>
      </c>
      <c r="CI473" s="320">
        <v>2</v>
      </c>
      <c r="CJ473" s="320">
        <v>2</v>
      </c>
      <c r="CK473" s="320">
        <v>1</v>
      </c>
      <c r="CL473" s="348">
        <f>COUNTIF(BQ473:CK473,"2")</f>
        <v>16</v>
      </c>
      <c r="CM473" s="349">
        <f t="shared" ref="CM473" si="554">CL473/(CL473+CN473+CP473+CR473)</f>
        <v>0.76190476190476186</v>
      </c>
      <c r="CN473" s="348">
        <f>COUNTIF(BQ473:CK473,"1")</f>
        <v>5</v>
      </c>
      <c r="CO473" s="349">
        <f t="shared" ref="CO473" si="555">CN473/(CL473+CN473+CP473+CR473)</f>
        <v>0.23809523809523808</v>
      </c>
      <c r="CP473" s="348">
        <f>COUNTIF(BQ473:CK473,"0")</f>
        <v>0</v>
      </c>
      <c r="CQ473" s="349">
        <f t="shared" ref="CQ473" si="556">CP473/(CL473+CN473+CP473+CR473)</f>
        <v>0</v>
      </c>
      <c r="CR473" s="348">
        <f>COUNTIF(BQ473:CK473,"KĐG")</f>
        <v>0</v>
      </c>
      <c r="CS473" s="349">
        <f t="shared" ref="CS473" si="557">CR473/(CL473+CN473+CP473+CR473)</f>
        <v>0</v>
      </c>
      <c r="CT473" s="350">
        <f t="shared" ref="CT473" si="558">(((CL473*2)+(CN473*1)+(CP473*0)))/(CL473+CN473+CP473)</f>
        <v>1.7619047619047619</v>
      </c>
      <c r="CU473" s="351" t="str">
        <f t="shared" ref="CU473" si="559">IF(CS473&gt;=50%,"KĐG",IF(CT473&gt;=1.6,"ĐMT",IF(CT473&gt;=1,"CCG","CĐ")))</f>
        <v>ĐMT</v>
      </c>
      <c r="CV473" s="313"/>
      <c r="CW473" s="313"/>
      <c r="CX473" s="313"/>
      <c r="CY473" s="313"/>
      <c r="CZ473" s="313"/>
      <c r="DA473" s="313"/>
      <c r="DB473" s="424"/>
      <c r="DC473" s="424"/>
      <c r="DD473" s="424"/>
      <c r="DE473" s="313"/>
      <c r="DF473" s="313"/>
      <c r="DG473" s="313"/>
      <c r="DH473" s="313"/>
      <c r="DI473" s="313"/>
      <c r="DJ473" s="99"/>
      <c r="DK473" s="99"/>
      <c r="DL473" s="122">
        <f t="shared" si="546"/>
        <v>1</v>
      </c>
      <c r="DM473" s="261"/>
    </row>
    <row r="474" spans="1:120" s="1" customFormat="1" ht="307.5" hidden="1" customHeight="1">
      <c r="A474" s="461"/>
      <c r="B474" s="414">
        <v>137</v>
      </c>
      <c r="C474" s="29" t="s">
        <v>448</v>
      </c>
      <c r="D474" s="29" t="s">
        <v>0</v>
      </c>
      <c r="E474" s="30" t="s">
        <v>449</v>
      </c>
      <c r="F474" s="481"/>
      <c r="G474" s="5"/>
      <c r="H474" s="30" t="s">
        <v>449</v>
      </c>
      <c r="I474" s="15" t="s">
        <v>841</v>
      </c>
      <c r="J474" s="6"/>
      <c r="K474" s="6" t="s">
        <v>128</v>
      </c>
      <c r="L474" s="6" t="s">
        <v>115</v>
      </c>
      <c r="M474" s="5" t="s">
        <v>79</v>
      </c>
      <c r="N474" s="4" t="s">
        <v>171</v>
      </c>
      <c r="O474" s="478"/>
      <c r="P474" s="6"/>
      <c r="Q474" s="6"/>
      <c r="R474" s="6"/>
      <c r="S474" s="6"/>
      <c r="T474" s="6"/>
      <c r="U474" s="6"/>
      <c r="V474" s="6"/>
      <c r="W474" s="6" t="s">
        <v>28</v>
      </c>
      <c r="X474" s="6"/>
      <c r="Y474" s="60"/>
      <c r="Z474" s="60"/>
      <c r="AA474" s="6"/>
      <c r="AB474" s="33"/>
      <c r="AC474" s="33"/>
      <c r="AD474" s="33"/>
      <c r="AE474" s="33"/>
      <c r="AF474" s="33"/>
      <c r="AG474" s="33"/>
      <c r="AH474" s="33"/>
      <c r="AI474" s="33"/>
      <c r="AJ474" s="33"/>
      <c r="AK474" s="33"/>
      <c r="AL474" s="33"/>
      <c r="AM474" s="33"/>
      <c r="AN474" s="33"/>
      <c r="AO474" s="33"/>
      <c r="AP474" s="33"/>
      <c r="AQ474" s="33"/>
      <c r="AR474" s="33"/>
      <c r="AS474" s="33"/>
      <c r="AT474" s="33"/>
      <c r="AU474" s="33"/>
      <c r="AV474" s="33"/>
      <c r="AW474" s="33"/>
      <c r="AX474" s="33"/>
      <c r="AY474" s="33"/>
      <c r="AZ474" s="33"/>
      <c r="BA474" s="33"/>
      <c r="BB474" s="33"/>
      <c r="BC474" s="33"/>
      <c r="BD474" s="33"/>
      <c r="BE474" s="33"/>
      <c r="BF474" s="33"/>
      <c r="BG474" s="33"/>
      <c r="BH474" s="33"/>
      <c r="BI474" s="33"/>
      <c r="BJ474" s="33"/>
      <c r="BK474" s="33"/>
      <c r="BL474" s="33"/>
      <c r="BM474" s="33"/>
      <c r="BN474" s="33"/>
      <c r="BO474" s="33"/>
      <c r="BP474" s="33"/>
      <c r="BQ474" s="33"/>
      <c r="BR474" s="33"/>
      <c r="BS474" s="33"/>
      <c r="BT474" s="33"/>
      <c r="BU474" s="33"/>
      <c r="BV474" s="33"/>
      <c r="BW474" s="6"/>
      <c r="BX474" s="6"/>
      <c r="BY474" s="6"/>
      <c r="BZ474" s="6"/>
      <c r="CA474" s="6"/>
      <c r="CB474" s="6"/>
      <c r="CC474" s="6"/>
      <c r="CD474" s="6"/>
      <c r="CE474" s="6"/>
      <c r="CF474" s="6"/>
      <c r="CG474" s="6"/>
      <c r="CH474" s="6"/>
      <c r="CI474" s="6"/>
      <c r="CJ474" s="6"/>
      <c r="CK474" s="6"/>
      <c r="CL474" s="6"/>
      <c r="CM474" s="6"/>
      <c r="CN474" s="6"/>
      <c r="CO474" s="6"/>
      <c r="CP474" s="6"/>
      <c r="CQ474" s="6"/>
      <c r="CR474" s="6"/>
      <c r="CS474" s="6"/>
      <c r="CT474" s="313"/>
      <c r="CU474" s="313"/>
      <c r="CV474" s="313"/>
      <c r="CW474" s="313"/>
      <c r="CX474" s="313"/>
      <c r="CY474" s="313"/>
      <c r="CZ474" s="313"/>
      <c r="DA474" s="313"/>
      <c r="DB474" s="424"/>
      <c r="DC474" s="424"/>
      <c r="DD474" s="424"/>
      <c r="DE474" s="313"/>
      <c r="DF474" s="313"/>
      <c r="DG474" s="313"/>
      <c r="DH474" s="313"/>
      <c r="DI474" s="313"/>
      <c r="DJ474" s="6"/>
      <c r="DK474" s="6"/>
      <c r="DL474" s="6">
        <f t="shared" si="546"/>
        <v>1</v>
      </c>
      <c r="DM474" s="4"/>
      <c r="DP474" s="124"/>
    </row>
    <row r="475" spans="1:120" s="231" customFormat="1" ht="125.25" customHeight="1">
      <c r="A475" s="461"/>
      <c r="B475" s="414">
        <v>137</v>
      </c>
      <c r="C475" s="169" t="s">
        <v>448</v>
      </c>
      <c r="D475" s="169" t="s">
        <v>0</v>
      </c>
      <c r="E475" s="184" t="s">
        <v>451</v>
      </c>
      <c r="F475" s="480"/>
      <c r="G475" s="377"/>
      <c r="H475" s="184" t="s">
        <v>451</v>
      </c>
      <c r="I475" s="184" t="s">
        <v>1340</v>
      </c>
      <c r="J475" s="364"/>
      <c r="K475" s="364" t="s">
        <v>128</v>
      </c>
      <c r="L475" s="364" t="s">
        <v>115</v>
      </c>
      <c r="M475" s="5" t="s">
        <v>79</v>
      </c>
      <c r="N475" s="4" t="s">
        <v>171</v>
      </c>
      <c r="O475" s="478"/>
      <c r="P475" s="6"/>
      <c r="Q475" s="6"/>
      <c r="R475" s="6"/>
      <c r="S475" s="364" t="s">
        <v>28</v>
      </c>
      <c r="T475" s="6"/>
      <c r="U475" s="6"/>
      <c r="V475" s="6"/>
      <c r="W475" s="6"/>
      <c r="X475" s="6"/>
      <c r="Y475" s="60"/>
      <c r="Z475" s="60"/>
      <c r="AA475" s="6"/>
      <c r="AB475" s="33"/>
      <c r="AC475" s="33"/>
      <c r="AD475" s="33"/>
      <c r="AE475" s="33"/>
      <c r="AF475" s="33"/>
      <c r="AG475" s="33"/>
      <c r="AH475" s="33"/>
      <c r="AI475" s="33"/>
      <c r="AJ475" s="33"/>
      <c r="AK475" s="33"/>
      <c r="AL475" s="33"/>
      <c r="AM475" s="3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6"/>
      <c r="BX475" s="6"/>
      <c r="BY475" s="6"/>
      <c r="BZ475" s="6"/>
      <c r="CA475" s="6"/>
      <c r="CB475" s="6"/>
      <c r="CC475" s="6"/>
      <c r="CD475" s="6"/>
      <c r="CE475" s="6"/>
      <c r="CF475" s="6"/>
      <c r="CG475" s="6"/>
      <c r="CH475" s="6"/>
      <c r="CI475" s="6"/>
      <c r="CJ475" s="6"/>
      <c r="CK475" s="6"/>
      <c r="CL475" s="6"/>
      <c r="CM475" s="6"/>
      <c r="CN475" s="6"/>
      <c r="CO475" s="6"/>
      <c r="CP475" s="6"/>
      <c r="CQ475" s="6"/>
      <c r="CR475" s="6"/>
      <c r="CS475" s="6"/>
      <c r="CT475" s="313"/>
      <c r="CU475" s="313"/>
      <c r="CV475" s="388" t="s">
        <v>1165</v>
      </c>
      <c r="CW475" s="388" t="s">
        <v>1165</v>
      </c>
      <c r="CX475" s="388" t="s">
        <v>1165</v>
      </c>
      <c r="CY475" s="313"/>
      <c r="CZ475" s="313"/>
      <c r="DA475" s="313"/>
      <c r="DB475" s="424"/>
      <c r="DC475" s="424"/>
      <c r="DD475" s="424"/>
      <c r="DE475" s="313"/>
      <c r="DF475" s="313"/>
      <c r="DG475" s="313"/>
      <c r="DH475" s="313"/>
      <c r="DI475" s="313"/>
      <c r="DJ475" s="6"/>
      <c r="DK475" s="6"/>
      <c r="DL475" s="6">
        <f t="shared" si="546"/>
        <v>1</v>
      </c>
      <c r="DM475" s="353"/>
    </row>
    <row r="476" spans="1:120" s="1" customFormat="1" ht="147" hidden="1" customHeight="1">
      <c r="A476" s="461"/>
      <c r="B476" s="414">
        <v>137</v>
      </c>
      <c r="C476" s="29" t="s">
        <v>448</v>
      </c>
      <c r="D476" s="29" t="s">
        <v>0</v>
      </c>
      <c r="E476" s="30" t="s">
        <v>452</v>
      </c>
      <c r="F476" s="29" t="s">
        <v>2</v>
      </c>
      <c r="G476" s="5"/>
      <c r="H476" s="30" t="s">
        <v>452</v>
      </c>
      <c r="I476" s="95" t="s">
        <v>838</v>
      </c>
      <c r="J476" s="6"/>
      <c r="K476" s="6" t="s">
        <v>128</v>
      </c>
      <c r="L476" s="6" t="s">
        <v>115</v>
      </c>
      <c r="M476" s="5" t="s">
        <v>79</v>
      </c>
      <c r="N476" s="4" t="s">
        <v>171</v>
      </c>
      <c r="O476" s="478"/>
      <c r="P476" s="6"/>
      <c r="Q476" s="6"/>
      <c r="R476" s="6"/>
      <c r="S476" s="6"/>
      <c r="T476" s="6" t="s">
        <v>28</v>
      </c>
      <c r="U476" s="6"/>
      <c r="V476" s="6"/>
      <c r="W476" s="6"/>
      <c r="X476" s="6"/>
      <c r="Y476" s="60"/>
      <c r="Z476" s="60"/>
      <c r="AA476" s="6"/>
      <c r="AB476" s="33"/>
      <c r="AC476" s="33"/>
      <c r="AD476" s="33"/>
      <c r="AE476" s="33"/>
      <c r="AF476" s="33"/>
      <c r="AG476" s="33"/>
      <c r="AH476" s="33"/>
      <c r="AI476" s="33"/>
      <c r="AJ476" s="33"/>
      <c r="AK476" s="33"/>
      <c r="AL476" s="33"/>
      <c r="AM476" s="33"/>
      <c r="AN476" s="33"/>
      <c r="AO476" s="33"/>
      <c r="AP476" s="33"/>
      <c r="AQ476" s="33"/>
      <c r="AR476" s="33"/>
      <c r="AS476" s="33"/>
      <c r="AT476" s="33"/>
      <c r="AU476" s="33"/>
      <c r="AV476" s="33"/>
      <c r="AW476" s="33"/>
      <c r="AX476" s="33"/>
      <c r="AY476" s="33"/>
      <c r="AZ476" s="33"/>
      <c r="BA476" s="33"/>
      <c r="BB476" s="33"/>
      <c r="BC476" s="33"/>
      <c r="BD476" s="33"/>
      <c r="BE476" s="33"/>
      <c r="BF476" s="33"/>
      <c r="BG476" s="33"/>
      <c r="BH476" s="33"/>
      <c r="BI476" s="33"/>
      <c r="BJ476" s="33"/>
      <c r="BK476" s="33"/>
      <c r="BL476" s="33"/>
      <c r="BM476" s="33"/>
      <c r="BN476" s="33"/>
      <c r="BO476" s="33"/>
      <c r="BP476" s="33"/>
      <c r="BQ476" s="33"/>
      <c r="BR476" s="33"/>
      <c r="BS476" s="33"/>
      <c r="BT476" s="33"/>
      <c r="BU476" s="33"/>
      <c r="BV476" s="33"/>
      <c r="BW476" s="6"/>
      <c r="BX476" s="6"/>
      <c r="BY476" s="6"/>
      <c r="BZ476" s="6"/>
      <c r="CA476" s="6"/>
      <c r="CB476" s="6"/>
      <c r="CC476" s="6"/>
      <c r="CD476" s="6"/>
      <c r="CE476" s="6"/>
      <c r="CF476" s="6"/>
      <c r="CG476" s="6"/>
      <c r="CH476" s="6"/>
      <c r="CI476" s="6"/>
      <c r="CJ476" s="6"/>
      <c r="CK476" s="6"/>
      <c r="CL476" s="6"/>
      <c r="CM476" s="6"/>
      <c r="CN476" s="6"/>
      <c r="CO476" s="6"/>
      <c r="CP476" s="6"/>
      <c r="CQ476" s="6"/>
      <c r="CR476" s="6"/>
      <c r="CS476" s="6"/>
      <c r="CT476" s="313"/>
      <c r="CU476" s="313"/>
      <c r="CV476" s="313"/>
      <c r="CW476" s="313"/>
      <c r="CX476" s="313"/>
      <c r="CY476" s="313"/>
      <c r="CZ476" s="313"/>
      <c r="DA476" s="313"/>
      <c r="DB476" s="424"/>
      <c r="DC476" s="424"/>
      <c r="DD476" s="424"/>
      <c r="DE476" s="313"/>
      <c r="DF476" s="313"/>
      <c r="DG476" s="313"/>
      <c r="DH476" s="313"/>
      <c r="DI476" s="313"/>
      <c r="DJ476" s="6"/>
      <c r="DK476" s="6"/>
      <c r="DL476" s="6">
        <f t="shared" si="546"/>
        <v>1</v>
      </c>
      <c r="DM476" s="4"/>
    </row>
    <row r="477" spans="1:120" s="1" customFormat="1" ht="142.5" hidden="1" customHeight="1">
      <c r="A477" s="461"/>
      <c r="B477" s="414">
        <v>137</v>
      </c>
      <c r="C477" s="29" t="s">
        <v>448</v>
      </c>
      <c r="D477" s="29" t="s">
        <v>0</v>
      </c>
      <c r="E477" s="30" t="s">
        <v>453</v>
      </c>
      <c r="F477" s="29" t="s">
        <v>2</v>
      </c>
      <c r="G477" s="5"/>
      <c r="H477" s="30" t="s">
        <v>453</v>
      </c>
      <c r="I477" s="95" t="s">
        <v>839</v>
      </c>
      <c r="J477" s="6"/>
      <c r="K477" s="6" t="s">
        <v>128</v>
      </c>
      <c r="L477" s="6" t="s">
        <v>115</v>
      </c>
      <c r="M477" s="5" t="s">
        <v>79</v>
      </c>
      <c r="N477" s="4" t="s">
        <v>171</v>
      </c>
      <c r="O477" s="478"/>
      <c r="P477" s="6"/>
      <c r="Q477" s="6"/>
      <c r="R477" s="6"/>
      <c r="S477" s="6"/>
      <c r="T477" s="6"/>
      <c r="U477" s="6" t="s">
        <v>28</v>
      </c>
      <c r="V477" s="6"/>
      <c r="W477" s="6"/>
      <c r="X477" s="6"/>
      <c r="Y477" s="60"/>
      <c r="Z477" s="60"/>
      <c r="AA477" s="6"/>
      <c r="AB477" s="33"/>
      <c r="AC477" s="33"/>
      <c r="AD477" s="33"/>
      <c r="AE477" s="33"/>
      <c r="AF477" s="33"/>
      <c r="AG477" s="33"/>
      <c r="AH477" s="33"/>
      <c r="AI477" s="33"/>
      <c r="AJ477" s="33"/>
      <c r="AK477" s="33"/>
      <c r="AL477" s="33"/>
      <c r="AM477" s="33"/>
      <c r="AN477" s="33"/>
      <c r="AO477" s="33"/>
      <c r="AP477" s="33"/>
      <c r="AQ477" s="33"/>
      <c r="AR477" s="33"/>
      <c r="AS477" s="33"/>
      <c r="AT477" s="33"/>
      <c r="AU477" s="33"/>
      <c r="AV477" s="33"/>
      <c r="AW477" s="33"/>
      <c r="AX477" s="33"/>
      <c r="AY477" s="33"/>
      <c r="AZ477" s="33"/>
      <c r="BA477" s="33"/>
      <c r="BB477" s="33"/>
      <c r="BC477" s="33"/>
      <c r="BD477" s="33"/>
      <c r="BE477" s="33"/>
      <c r="BF477" s="33"/>
      <c r="BG477" s="33"/>
      <c r="BH477" s="33"/>
      <c r="BI477" s="33"/>
      <c r="BJ477" s="33"/>
      <c r="BK477" s="33"/>
      <c r="BL477" s="33"/>
      <c r="BM477" s="33"/>
      <c r="BN477" s="33"/>
      <c r="BO477" s="33"/>
      <c r="BP477" s="33"/>
      <c r="BQ477" s="33"/>
      <c r="BR477" s="33"/>
      <c r="BS477" s="33"/>
      <c r="BT477" s="33"/>
      <c r="BU477" s="33"/>
      <c r="BV477" s="33"/>
      <c r="BW477" s="6"/>
      <c r="BX477" s="6"/>
      <c r="BY477" s="6"/>
      <c r="BZ477" s="6"/>
      <c r="CA477" s="6"/>
      <c r="CB477" s="6"/>
      <c r="CC477" s="6"/>
      <c r="CD477" s="6"/>
      <c r="CE477" s="6"/>
      <c r="CF477" s="6"/>
      <c r="CG477" s="6"/>
      <c r="CH477" s="6"/>
      <c r="CI477" s="6"/>
      <c r="CJ477" s="6"/>
      <c r="CK477" s="6"/>
      <c r="CL477" s="6"/>
      <c r="CM477" s="6"/>
      <c r="CN477" s="6"/>
      <c r="CO477" s="6"/>
      <c r="CP477" s="6"/>
      <c r="CQ477" s="6"/>
      <c r="CR477" s="6"/>
      <c r="CS477" s="6"/>
      <c r="CT477" s="313"/>
      <c r="CU477" s="313"/>
      <c r="CV477" s="313"/>
      <c r="CW477" s="313"/>
      <c r="CX477" s="313"/>
      <c r="CY477" s="313"/>
      <c r="CZ477" s="313"/>
      <c r="DA477" s="313"/>
      <c r="DB477" s="424"/>
      <c r="DC477" s="424"/>
      <c r="DD477" s="424"/>
      <c r="DE477" s="313"/>
      <c r="DF477" s="313"/>
      <c r="DG477" s="313"/>
      <c r="DH477" s="313"/>
      <c r="DI477" s="313"/>
      <c r="DJ477" s="6"/>
      <c r="DK477" s="6"/>
      <c r="DL477" s="6">
        <f t="shared" si="546"/>
        <v>1</v>
      </c>
      <c r="DM477" s="4"/>
    </row>
    <row r="478" spans="1:120" s="1" customFormat="1" ht="198.75" hidden="1" customHeight="1">
      <c r="A478" s="461"/>
      <c r="B478" s="414">
        <v>137</v>
      </c>
      <c r="C478" s="29" t="s">
        <v>448</v>
      </c>
      <c r="D478" s="29" t="s">
        <v>0</v>
      </c>
      <c r="E478" s="30" t="s">
        <v>454</v>
      </c>
      <c r="F478" s="29" t="s">
        <v>2</v>
      </c>
      <c r="G478" s="5"/>
      <c r="H478" s="30" t="s">
        <v>454</v>
      </c>
      <c r="I478" s="95" t="s">
        <v>840</v>
      </c>
      <c r="J478" s="6"/>
      <c r="K478" s="6" t="s">
        <v>128</v>
      </c>
      <c r="L478" s="6" t="s">
        <v>115</v>
      </c>
      <c r="M478" s="5" t="s">
        <v>79</v>
      </c>
      <c r="N478" s="4" t="s">
        <v>171</v>
      </c>
      <c r="O478" s="478"/>
      <c r="P478" s="6"/>
      <c r="Q478" s="6"/>
      <c r="R478" s="6"/>
      <c r="S478" s="6"/>
      <c r="T478" s="6"/>
      <c r="U478" s="6"/>
      <c r="V478" s="6" t="s">
        <v>28</v>
      </c>
      <c r="W478" s="6"/>
      <c r="X478" s="6"/>
      <c r="Y478" s="60"/>
      <c r="Z478" s="60"/>
      <c r="AA478" s="6"/>
      <c r="AB478" s="33"/>
      <c r="AC478" s="33"/>
      <c r="AD478" s="33"/>
      <c r="AE478" s="33"/>
      <c r="AF478" s="33"/>
      <c r="AG478" s="33"/>
      <c r="AH478" s="33"/>
      <c r="AI478" s="33"/>
      <c r="AJ478" s="33"/>
      <c r="AK478" s="33"/>
      <c r="AL478" s="33"/>
      <c r="AM478" s="33"/>
      <c r="AN478" s="33"/>
      <c r="AO478" s="33"/>
      <c r="AP478" s="33"/>
      <c r="AQ478" s="33"/>
      <c r="AR478" s="33"/>
      <c r="AS478" s="33"/>
      <c r="AT478" s="33"/>
      <c r="AU478" s="33"/>
      <c r="AV478" s="33"/>
      <c r="AW478" s="33"/>
      <c r="AX478" s="33"/>
      <c r="AY478" s="33"/>
      <c r="AZ478" s="33"/>
      <c r="BA478" s="33"/>
      <c r="BB478" s="33"/>
      <c r="BC478" s="33"/>
      <c r="BD478" s="33"/>
      <c r="BE478" s="33"/>
      <c r="BF478" s="33"/>
      <c r="BG478" s="33"/>
      <c r="BH478" s="33"/>
      <c r="BI478" s="33"/>
      <c r="BJ478" s="33"/>
      <c r="BK478" s="33"/>
      <c r="BL478" s="33"/>
      <c r="BM478" s="33"/>
      <c r="BN478" s="33"/>
      <c r="BO478" s="33"/>
      <c r="BP478" s="33"/>
      <c r="BQ478" s="33"/>
      <c r="BR478" s="33"/>
      <c r="BS478" s="33"/>
      <c r="BT478" s="33"/>
      <c r="BU478" s="33"/>
      <c r="BV478" s="33"/>
      <c r="BW478" s="6"/>
      <c r="BX478" s="6"/>
      <c r="BY478" s="6"/>
      <c r="BZ478" s="6"/>
      <c r="CA478" s="6"/>
      <c r="CB478" s="6"/>
      <c r="CC478" s="6"/>
      <c r="CD478" s="6"/>
      <c r="CE478" s="6"/>
      <c r="CF478" s="6"/>
      <c r="CG478" s="6"/>
      <c r="CH478" s="6"/>
      <c r="CI478" s="6"/>
      <c r="CJ478" s="6"/>
      <c r="CK478" s="6"/>
      <c r="CL478" s="6"/>
      <c r="CM478" s="6"/>
      <c r="CN478" s="6"/>
      <c r="CO478" s="6"/>
      <c r="CP478" s="6"/>
      <c r="CQ478" s="6"/>
      <c r="CR478" s="6"/>
      <c r="CS478" s="6"/>
      <c r="CT478" s="313"/>
      <c r="CU478" s="313"/>
      <c r="CV478" s="313"/>
      <c r="CW478" s="313"/>
      <c r="CX478" s="313"/>
      <c r="CY478" s="313"/>
      <c r="CZ478" s="313"/>
      <c r="DA478" s="313"/>
      <c r="DB478" s="424"/>
      <c r="DC478" s="424"/>
      <c r="DD478" s="424"/>
      <c r="DE478" s="313"/>
      <c r="DF478" s="313"/>
      <c r="DG478" s="313"/>
      <c r="DH478" s="313"/>
      <c r="DI478" s="313"/>
      <c r="DJ478" s="6"/>
      <c r="DK478" s="6"/>
      <c r="DL478" s="6">
        <f t="shared" si="546"/>
        <v>1</v>
      </c>
      <c r="DM478" s="4"/>
    </row>
    <row r="479" spans="1:120" s="1" customFormat="1" ht="138.75" hidden="1" customHeight="1">
      <c r="A479" s="461"/>
      <c r="B479" s="414">
        <v>137</v>
      </c>
      <c r="C479" s="29" t="s">
        <v>448</v>
      </c>
      <c r="D479" s="29" t="s">
        <v>0</v>
      </c>
      <c r="E479" s="30" t="s">
        <v>455</v>
      </c>
      <c r="F479" s="29" t="s">
        <v>2</v>
      </c>
      <c r="G479" s="5"/>
      <c r="H479" s="30" t="s">
        <v>455</v>
      </c>
      <c r="I479" s="95" t="s">
        <v>842</v>
      </c>
      <c r="J479" s="6"/>
      <c r="K479" s="6" t="s">
        <v>128</v>
      </c>
      <c r="L479" s="6" t="s">
        <v>115</v>
      </c>
      <c r="M479" s="5" t="s">
        <v>79</v>
      </c>
      <c r="N479" s="4" t="s">
        <v>171</v>
      </c>
      <c r="O479" s="478"/>
      <c r="P479" s="6"/>
      <c r="Q479" s="6"/>
      <c r="R479" s="6"/>
      <c r="S479" s="6"/>
      <c r="T479" s="6"/>
      <c r="U479" s="6"/>
      <c r="V479" s="6"/>
      <c r="W479" s="6"/>
      <c r="X479" s="6" t="s">
        <v>28</v>
      </c>
      <c r="Y479" s="60"/>
      <c r="Z479" s="60"/>
      <c r="AA479" s="6"/>
      <c r="AB479" s="33"/>
      <c r="AC479" s="33"/>
      <c r="AD479" s="33"/>
      <c r="AE479" s="33"/>
      <c r="AF479" s="33"/>
      <c r="AG479" s="33"/>
      <c r="AH479" s="33"/>
      <c r="AI479" s="33"/>
      <c r="AJ479" s="33"/>
      <c r="AK479" s="33"/>
      <c r="AL479" s="33"/>
      <c r="AM479" s="33"/>
      <c r="AN479" s="33"/>
      <c r="AO479" s="33"/>
      <c r="AP479" s="33"/>
      <c r="AQ479" s="33"/>
      <c r="AR479" s="33"/>
      <c r="AS479" s="33"/>
      <c r="AT479" s="33"/>
      <c r="AU479" s="33"/>
      <c r="AV479" s="33"/>
      <c r="AW479" s="33"/>
      <c r="AX479" s="33"/>
      <c r="AY479" s="33"/>
      <c r="AZ479" s="33"/>
      <c r="BA479" s="33"/>
      <c r="BB479" s="33"/>
      <c r="BC479" s="33"/>
      <c r="BD479" s="33"/>
      <c r="BE479" s="33"/>
      <c r="BF479" s="33"/>
      <c r="BG479" s="33"/>
      <c r="BH479" s="33"/>
      <c r="BI479" s="33"/>
      <c r="BJ479" s="33"/>
      <c r="BK479" s="33"/>
      <c r="BL479" s="33"/>
      <c r="BM479" s="33"/>
      <c r="BN479" s="33"/>
      <c r="BO479" s="33"/>
      <c r="BP479" s="33"/>
      <c r="BQ479" s="33"/>
      <c r="BR479" s="33"/>
      <c r="BS479" s="33"/>
      <c r="BT479" s="33"/>
      <c r="BU479" s="33"/>
      <c r="BV479" s="33"/>
      <c r="BW479" s="6"/>
      <c r="BX479" s="6"/>
      <c r="BY479" s="6"/>
      <c r="BZ479" s="6"/>
      <c r="CA479" s="6"/>
      <c r="CB479" s="6"/>
      <c r="CC479" s="6"/>
      <c r="CD479" s="6"/>
      <c r="CE479" s="6"/>
      <c r="CF479" s="6"/>
      <c r="CG479" s="6"/>
      <c r="CH479" s="6"/>
      <c r="CI479" s="6"/>
      <c r="CJ479" s="6"/>
      <c r="CK479" s="6"/>
      <c r="CL479" s="6"/>
      <c r="CM479" s="6"/>
      <c r="CN479" s="6"/>
      <c r="CO479" s="6"/>
      <c r="CP479" s="6"/>
      <c r="CQ479" s="6"/>
      <c r="CR479" s="6"/>
      <c r="CS479" s="6"/>
      <c r="CT479" s="313"/>
      <c r="CU479" s="313"/>
      <c r="CV479" s="313"/>
      <c r="CW479" s="313"/>
      <c r="CX479" s="313"/>
      <c r="CY479" s="313"/>
      <c r="CZ479" s="313"/>
      <c r="DA479" s="313"/>
      <c r="DB479" s="424"/>
      <c r="DC479" s="424"/>
      <c r="DD479" s="424"/>
      <c r="DE479" s="313"/>
      <c r="DF479" s="313"/>
      <c r="DG479" s="313"/>
      <c r="DH479" s="313"/>
      <c r="DI479" s="313"/>
      <c r="DJ479" s="6"/>
      <c r="DK479" s="6"/>
      <c r="DL479" s="6">
        <f t="shared" si="546"/>
        <v>1</v>
      </c>
      <c r="DM479" s="4"/>
    </row>
    <row r="480" spans="1:120" s="93" customFormat="1" ht="234" hidden="1" customHeight="1">
      <c r="A480" s="461"/>
      <c r="B480" s="414">
        <v>137</v>
      </c>
      <c r="C480" s="29" t="s">
        <v>448</v>
      </c>
      <c r="D480" s="29" t="s">
        <v>0</v>
      </c>
      <c r="E480" s="95" t="s">
        <v>812</v>
      </c>
      <c r="F480" s="29" t="s">
        <v>2</v>
      </c>
      <c r="G480" s="92"/>
      <c r="H480" s="95" t="s">
        <v>812</v>
      </c>
      <c r="I480" s="95" t="s">
        <v>843</v>
      </c>
      <c r="J480" s="94"/>
      <c r="K480" s="125" t="s">
        <v>128</v>
      </c>
      <c r="L480" s="125" t="s">
        <v>115</v>
      </c>
      <c r="M480" s="126" t="s">
        <v>79</v>
      </c>
      <c r="N480" s="123" t="s">
        <v>171</v>
      </c>
      <c r="O480" s="478"/>
      <c r="P480" s="94"/>
      <c r="Q480" s="94"/>
      <c r="R480" s="94"/>
      <c r="S480" s="94"/>
      <c r="T480" s="94"/>
      <c r="U480" s="94"/>
      <c r="V480" s="94"/>
      <c r="W480" s="94"/>
      <c r="X480" s="94"/>
      <c r="Y480" s="94" t="s">
        <v>28</v>
      </c>
      <c r="Z480" s="94"/>
      <c r="AA480" s="94"/>
      <c r="AB480" s="33"/>
      <c r="AC480" s="33"/>
      <c r="AD480" s="33"/>
      <c r="AE480" s="33"/>
      <c r="AF480" s="33"/>
      <c r="AG480" s="33"/>
      <c r="AH480" s="33"/>
      <c r="AI480" s="33"/>
      <c r="AJ480" s="33"/>
      <c r="AK480" s="33"/>
      <c r="AL480" s="33"/>
      <c r="AM480" s="3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94"/>
      <c r="BX480" s="94"/>
      <c r="BY480" s="94"/>
      <c r="BZ480" s="94"/>
      <c r="CA480" s="94"/>
      <c r="CB480" s="94"/>
      <c r="CC480" s="94"/>
      <c r="CD480" s="94"/>
      <c r="CE480" s="94"/>
      <c r="CF480" s="94"/>
      <c r="CG480" s="94"/>
      <c r="CH480" s="94"/>
      <c r="CI480" s="94"/>
      <c r="CJ480" s="94"/>
      <c r="CK480" s="94"/>
      <c r="CL480" s="94"/>
      <c r="CM480" s="94"/>
      <c r="CN480" s="94"/>
      <c r="CO480" s="94"/>
      <c r="CP480" s="94"/>
      <c r="CQ480" s="94"/>
      <c r="CR480" s="94"/>
      <c r="CS480" s="94"/>
      <c r="CT480" s="313"/>
      <c r="CU480" s="313"/>
      <c r="CV480" s="313"/>
      <c r="CW480" s="313"/>
      <c r="CX480" s="313"/>
      <c r="CY480" s="313"/>
      <c r="CZ480" s="313"/>
      <c r="DA480" s="313"/>
      <c r="DB480" s="424"/>
      <c r="DC480" s="424"/>
      <c r="DD480" s="424"/>
      <c r="DE480" s="313"/>
      <c r="DF480" s="313"/>
      <c r="DG480" s="313"/>
      <c r="DH480" s="313"/>
      <c r="DI480" s="313"/>
      <c r="DJ480" s="94"/>
      <c r="DK480" s="94"/>
      <c r="DL480" s="122">
        <f t="shared" si="546"/>
        <v>1</v>
      </c>
      <c r="DM480" s="91"/>
    </row>
    <row r="481" spans="1:120" s="93" customFormat="1" ht="103.5" hidden="1" customHeight="1">
      <c r="A481" s="461"/>
      <c r="B481" s="414">
        <v>137</v>
      </c>
      <c r="C481" s="29" t="s">
        <v>448</v>
      </c>
      <c r="D481" s="29" t="s">
        <v>0</v>
      </c>
      <c r="E481" s="95" t="s">
        <v>813</v>
      </c>
      <c r="F481" s="29" t="s">
        <v>2</v>
      </c>
      <c r="G481" s="92"/>
      <c r="H481" s="95" t="s">
        <v>813</v>
      </c>
      <c r="I481" s="95" t="s">
        <v>844</v>
      </c>
      <c r="J481" s="94"/>
      <c r="K481" s="125" t="s">
        <v>128</v>
      </c>
      <c r="L481" s="125" t="s">
        <v>115</v>
      </c>
      <c r="M481" s="126" t="s">
        <v>79</v>
      </c>
      <c r="N481" s="123" t="s">
        <v>171</v>
      </c>
      <c r="O481" s="478"/>
      <c r="P481" s="94"/>
      <c r="Q481" s="94"/>
      <c r="R481" s="94"/>
      <c r="S481" s="94"/>
      <c r="T481" s="94"/>
      <c r="U481" s="94"/>
      <c r="V481" s="94"/>
      <c r="W481" s="94"/>
      <c r="X481" s="94"/>
      <c r="Y481" s="94"/>
      <c r="Z481" s="94" t="s">
        <v>28</v>
      </c>
      <c r="AA481" s="94"/>
      <c r="AB481" s="33"/>
      <c r="AC481" s="33"/>
      <c r="AD481" s="33"/>
      <c r="AE481" s="33"/>
      <c r="AF481" s="33"/>
      <c r="AG481" s="33"/>
      <c r="AH481" s="33"/>
      <c r="AI481" s="33"/>
      <c r="AJ481" s="33"/>
      <c r="AK481" s="33"/>
      <c r="AL481" s="33"/>
      <c r="AM481" s="3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94"/>
      <c r="BX481" s="94"/>
      <c r="BY481" s="94"/>
      <c r="BZ481" s="94"/>
      <c r="CA481" s="94"/>
      <c r="CB481" s="94"/>
      <c r="CC481" s="94"/>
      <c r="CD481" s="94"/>
      <c r="CE481" s="94"/>
      <c r="CF481" s="94"/>
      <c r="CG481" s="94"/>
      <c r="CH481" s="94"/>
      <c r="CI481" s="94"/>
      <c r="CJ481" s="94"/>
      <c r="CK481" s="94"/>
      <c r="CL481" s="94"/>
      <c r="CM481" s="94"/>
      <c r="CN481" s="94"/>
      <c r="CO481" s="94"/>
      <c r="CP481" s="94"/>
      <c r="CQ481" s="94"/>
      <c r="CR481" s="94"/>
      <c r="CS481" s="94"/>
      <c r="CT481" s="313"/>
      <c r="CU481" s="313"/>
      <c r="CV481" s="313"/>
      <c r="CW481" s="313"/>
      <c r="CX481" s="313"/>
      <c r="CY481" s="313"/>
      <c r="CZ481" s="313"/>
      <c r="DA481" s="313"/>
      <c r="DB481" s="424"/>
      <c r="DC481" s="424"/>
      <c r="DD481" s="424"/>
      <c r="DE481" s="313"/>
      <c r="DF481" s="313"/>
      <c r="DG481" s="313"/>
      <c r="DH481" s="313"/>
      <c r="DI481" s="313"/>
      <c r="DJ481" s="94"/>
      <c r="DK481" s="94"/>
      <c r="DL481" s="122">
        <f t="shared" si="546"/>
        <v>1</v>
      </c>
      <c r="DM481" s="91"/>
    </row>
    <row r="482" spans="1:120" s="1" customFormat="1" ht="111" hidden="1" customHeight="1">
      <c r="A482" s="462"/>
      <c r="B482" s="414">
        <v>137</v>
      </c>
      <c r="C482" s="29" t="s">
        <v>448</v>
      </c>
      <c r="D482" s="29" t="s">
        <v>0</v>
      </c>
      <c r="E482" s="30" t="s">
        <v>814</v>
      </c>
      <c r="F482" s="29"/>
      <c r="G482" s="5"/>
      <c r="H482" s="30" t="s">
        <v>814</v>
      </c>
      <c r="I482" s="95" t="s">
        <v>845</v>
      </c>
      <c r="J482" s="6"/>
      <c r="K482" s="6" t="s">
        <v>128</v>
      </c>
      <c r="L482" s="6" t="s">
        <v>115</v>
      </c>
      <c r="M482" s="5" t="s">
        <v>79</v>
      </c>
      <c r="N482" s="4" t="s">
        <v>171</v>
      </c>
      <c r="O482" s="478"/>
      <c r="P482" s="6"/>
      <c r="Q482" s="6"/>
      <c r="R482" s="6"/>
      <c r="S482" s="6"/>
      <c r="T482" s="6"/>
      <c r="U482" s="6"/>
      <c r="V482" s="6"/>
      <c r="W482" s="6"/>
      <c r="X482" s="6"/>
      <c r="Y482" s="60"/>
      <c r="Z482" s="60"/>
      <c r="AA482" s="6" t="s">
        <v>28</v>
      </c>
      <c r="AB482" s="33"/>
      <c r="AC482" s="33"/>
      <c r="AD482" s="33"/>
      <c r="AE482" s="33"/>
      <c r="AF482" s="33"/>
      <c r="AG482" s="33"/>
      <c r="AH482" s="33"/>
      <c r="AI482" s="33"/>
      <c r="AJ482" s="33"/>
      <c r="AK482" s="33"/>
      <c r="AL482" s="33"/>
      <c r="AM482" s="33"/>
      <c r="AN482" s="33"/>
      <c r="AO482" s="33"/>
      <c r="AP482" s="33"/>
      <c r="AQ482" s="33"/>
      <c r="AR482" s="33"/>
      <c r="AS482" s="33"/>
      <c r="AT482" s="33"/>
      <c r="AU482" s="33"/>
      <c r="AV482" s="33"/>
      <c r="AW482" s="33"/>
      <c r="AX482" s="33"/>
      <c r="AY482" s="33"/>
      <c r="AZ482" s="33"/>
      <c r="BA482" s="33"/>
      <c r="BB482" s="33"/>
      <c r="BC482" s="33"/>
      <c r="BD482" s="33"/>
      <c r="BE482" s="33"/>
      <c r="BF482" s="33"/>
      <c r="BG482" s="33"/>
      <c r="BH482" s="33"/>
      <c r="BI482" s="33"/>
      <c r="BJ482" s="33"/>
      <c r="BK482" s="33"/>
      <c r="BL482" s="33"/>
      <c r="BM482" s="33"/>
      <c r="BN482" s="33"/>
      <c r="BO482" s="33"/>
      <c r="BP482" s="33"/>
      <c r="BQ482" s="33"/>
      <c r="BR482" s="33"/>
      <c r="BS482" s="33"/>
      <c r="BT482" s="33"/>
      <c r="BU482" s="33"/>
      <c r="BV482" s="33"/>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313"/>
      <c r="CU482" s="313"/>
      <c r="CV482" s="313"/>
      <c r="CW482" s="313"/>
      <c r="CX482" s="313"/>
      <c r="CY482" s="313"/>
      <c r="CZ482" s="313"/>
      <c r="DA482" s="313"/>
      <c r="DB482" s="424"/>
      <c r="DC482" s="424"/>
      <c r="DD482" s="424"/>
      <c r="DE482" s="313"/>
      <c r="DF482" s="313"/>
      <c r="DG482" s="313"/>
      <c r="DH482" s="313"/>
      <c r="DI482" s="313"/>
      <c r="DJ482" s="6"/>
      <c r="DK482" s="6"/>
      <c r="DL482" s="122">
        <f t="shared" si="546"/>
        <v>1</v>
      </c>
      <c r="DM482" s="4"/>
    </row>
    <row r="483" spans="1:120" s="231" customFormat="1" ht="156.75" customHeight="1">
      <c r="A483" s="460">
        <v>424</v>
      </c>
      <c r="B483" s="414">
        <v>138</v>
      </c>
      <c r="C483" s="169" t="s">
        <v>456</v>
      </c>
      <c r="D483" s="169" t="s">
        <v>0</v>
      </c>
      <c r="E483" s="184" t="s">
        <v>457</v>
      </c>
      <c r="F483" s="169" t="s">
        <v>2</v>
      </c>
      <c r="G483" s="377"/>
      <c r="H483" s="184" t="s">
        <v>457</v>
      </c>
      <c r="I483" s="184" t="s">
        <v>1307</v>
      </c>
      <c r="J483" s="364"/>
      <c r="K483" s="364" t="s">
        <v>128</v>
      </c>
      <c r="L483" s="364" t="s">
        <v>115</v>
      </c>
      <c r="M483" s="5" t="s">
        <v>79</v>
      </c>
      <c r="N483" s="4" t="s">
        <v>171</v>
      </c>
      <c r="O483" s="478" t="s">
        <v>28</v>
      </c>
      <c r="P483" s="6"/>
      <c r="Q483" s="6"/>
      <c r="R483" s="6"/>
      <c r="S483" s="364" t="s">
        <v>28</v>
      </c>
      <c r="T483" s="6"/>
      <c r="U483" s="6"/>
      <c r="V483" s="6"/>
      <c r="W483" s="6"/>
      <c r="X483" s="6"/>
      <c r="Y483" s="60"/>
      <c r="Z483" s="60"/>
      <c r="AA483" s="6"/>
      <c r="AB483" s="33"/>
      <c r="AC483" s="33"/>
      <c r="AD483" s="33"/>
      <c r="AE483" s="33"/>
      <c r="AF483" s="33"/>
      <c r="AG483" s="33"/>
      <c r="AH483" s="33"/>
      <c r="AI483" s="33"/>
      <c r="AJ483" s="33"/>
      <c r="AK483" s="33"/>
      <c r="AL483" s="33"/>
      <c r="AM483" s="33"/>
      <c r="AN483" s="33"/>
      <c r="AO483" s="33"/>
      <c r="AP483" s="33"/>
      <c r="AQ483" s="33"/>
      <c r="AR483" s="33"/>
      <c r="AS483" s="33"/>
      <c r="AT483" s="33"/>
      <c r="AU483" s="33"/>
      <c r="AV483" s="33"/>
      <c r="AW483" s="33"/>
      <c r="AX483" s="33"/>
      <c r="AY483" s="33"/>
      <c r="AZ483" s="33"/>
      <c r="BA483" s="33"/>
      <c r="BB483" s="33"/>
      <c r="BC483" s="33"/>
      <c r="BD483" s="33"/>
      <c r="BE483" s="33"/>
      <c r="BF483" s="33"/>
      <c r="BG483" s="33"/>
      <c r="BH483" s="33"/>
      <c r="BI483" s="33"/>
      <c r="BJ483" s="33"/>
      <c r="BK483" s="33"/>
      <c r="BL483" s="33"/>
      <c r="BM483" s="33"/>
      <c r="BN483" s="33"/>
      <c r="BO483" s="33"/>
      <c r="BP483" s="33"/>
      <c r="BQ483" s="33"/>
      <c r="BR483" s="33"/>
      <c r="BS483" s="33"/>
      <c r="BT483" s="33"/>
      <c r="BU483" s="33"/>
      <c r="BV483" s="33"/>
      <c r="BW483" s="6"/>
      <c r="BX483" s="6"/>
      <c r="BY483" s="6"/>
      <c r="BZ483" s="6"/>
      <c r="CA483" s="6"/>
      <c r="CB483" s="6"/>
      <c r="CC483" s="6"/>
      <c r="CD483" s="6"/>
      <c r="CE483" s="6"/>
      <c r="CF483" s="6"/>
      <c r="CG483" s="6"/>
      <c r="CH483" s="6"/>
      <c r="CI483" s="6"/>
      <c r="CJ483" s="6"/>
      <c r="CK483" s="6"/>
      <c r="CL483" s="6"/>
      <c r="CM483" s="6"/>
      <c r="CN483" s="6"/>
      <c r="CO483" s="6"/>
      <c r="CP483" s="6"/>
      <c r="CQ483" s="6"/>
      <c r="CR483" s="6"/>
      <c r="CS483" s="6"/>
      <c r="CT483" s="313"/>
      <c r="CU483" s="313"/>
      <c r="CV483" s="388" t="s">
        <v>665</v>
      </c>
      <c r="CW483" s="388" t="s">
        <v>665</v>
      </c>
      <c r="CX483" s="388" t="s">
        <v>665</v>
      </c>
      <c r="CY483" s="313"/>
      <c r="CZ483" s="313"/>
      <c r="DA483" s="313"/>
      <c r="DB483" s="424"/>
      <c r="DC483" s="424"/>
      <c r="DD483" s="424"/>
      <c r="DE483" s="313"/>
      <c r="DF483" s="313"/>
      <c r="DG483" s="313"/>
      <c r="DH483" s="313"/>
      <c r="DI483" s="313"/>
      <c r="DJ483" s="6"/>
      <c r="DK483" s="6"/>
      <c r="DL483" s="122">
        <f t="shared" si="546"/>
        <v>1</v>
      </c>
      <c r="DM483" s="353"/>
    </row>
    <row r="484" spans="1:120" s="1" customFormat="1" ht="118.5" hidden="1" customHeight="1">
      <c r="A484" s="461"/>
      <c r="B484" s="414">
        <v>138</v>
      </c>
      <c r="C484" s="29" t="s">
        <v>456</v>
      </c>
      <c r="D484" s="29" t="s">
        <v>0</v>
      </c>
      <c r="E484" s="30" t="s">
        <v>458</v>
      </c>
      <c r="F484" s="29" t="s">
        <v>2</v>
      </c>
      <c r="G484" s="5"/>
      <c r="H484" s="30" t="s">
        <v>458</v>
      </c>
      <c r="I484" s="95" t="s">
        <v>839</v>
      </c>
      <c r="J484" s="6"/>
      <c r="K484" s="6" t="s">
        <v>128</v>
      </c>
      <c r="L484" s="6" t="s">
        <v>115</v>
      </c>
      <c r="M484" s="5" t="s">
        <v>79</v>
      </c>
      <c r="N484" s="4" t="s">
        <v>171</v>
      </c>
      <c r="O484" s="478"/>
      <c r="P484" s="6"/>
      <c r="Q484" s="6"/>
      <c r="R484" s="6"/>
      <c r="S484" s="6"/>
      <c r="T484" s="6"/>
      <c r="U484" s="6" t="s">
        <v>28</v>
      </c>
      <c r="V484" s="6"/>
      <c r="W484" s="6"/>
      <c r="X484" s="6"/>
      <c r="Y484" s="60"/>
      <c r="Z484" s="60"/>
      <c r="AA484" s="6"/>
      <c r="AB484" s="33"/>
      <c r="AC484" s="33"/>
      <c r="AD484" s="33"/>
      <c r="AE484" s="33"/>
      <c r="AF484" s="33"/>
      <c r="AG484" s="33"/>
      <c r="AH484" s="33"/>
      <c r="AI484" s="33"/>
      <c r="AJ484" s="33"/>
      <c r="AK484" s="33"/>
      <c r="AL484" s="33"/>
      <c r="AM484" s="3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6"/>
      <c r="BX484" s="6"/>
      <c r="BY484" s="6"/>
      <c r="BZ484" s="6"/>
      <c r="CA484" s="6"/>
      <c r="CB484" s="6"/>
      <c r="CC484" s="6"/>
      <c r="CD484" s="6"/>
      <c r="CE484" s="6"/>
      <c r="CF484" s="6"/>
      <c r="CG484" s="6"/>
      <c r="CH484" s="6"/>
      <c r="CI484" s="6"/>
      <c r="CJ484" s="6"/>
      <c r="CK484" s="6"/>
      <c r="CL484" s="6"/>
      <c r="CM484" s="6"/>
      <c r="CN484" s="6"/>
      <c r="CO484" s="6"/>
      <c r="CP484" s="6"/>
      <c r="CQ484" s="6"/>
      <c r="CR484" s="6"/>
      <c r="CS484" s="6"/>
      <c r="CT484" s="313"/>
      <c r="CU484" s="313"/>
      <c r="CV484" s="313"/>
      <c r="CW484" s="313"/>
      <c r="CX484" s="313"/>
      <c r="CY484" s="313"/>
      <c r="CZ484" s="313"/>
      <c r="DA484" s="313"/>
      <c r="DB484" s="424"/>
      <c r="DC484" s="424"/>
      <c r="DD484" s="424"/>
      <c r="DE484" s="313"/>
      <c r="DF484" s="313"/>
      <c r="DG484" s="313"/>
      <c r="DH484" s="313"/>
      <c r="DI484" s="313"/>
      <c r="DJ484" s="6"/>
      <c r="DK484" s="6"/>
      <c r="DL484" s="122">
        <f t="shared" si="546"/>
        <v>1</v>
      </c>
      <c r="DM484" s="4"/>
    </row>
    <row r="485" spans="1:120" s="1" customFormat="1" ht="190.5" hidden="1" customHeight="1">
      <c r="A485" s="461"/>
      <c r="B485" s="414">
        <v>138</v>
      </c>
      <c r="C485" s="29" t="s">
        <v>456</v>
      </c>
      <c r="D485" s="29" t="s">
        <v>0</v>
      </c>
      <c r="E485" s="30" t="s">
        <v>459</v>
      </c>
      <c r="F485" s="29" t="s">
        <v>2</v>
      </c>
      <c r="G485" s="5"/>
      <c r="H485" s="30" t="s">
        <v>459</v>
      </c>
      <c r="I485" s="95" t="s">
        <v>846</v>
      </c>
      <c r="J485" s="6"/>
      <c r="K485" s="6" t="s">
        <v>128</v>
      </c>
      <c r="L485" s="6" t="s">
        <v>115</v>
      </c>
      <c r="M485" s="5" t="s">
        <v>79</v>
      </c>
      <c r="N485" s="4" t="s">
        <v>171</v>
      </c>
      <c r="O485" s="478"/>
      <c r="P485" s="6"/>
      <c r="Q485" s="6"/>
      <c r="R485" s="6"/>
      <c r="S485" s="6"/>
      <c r="T485" s="6"/>
      <c r="U485" s="6"/>
      <c r="V485" s="6" t="s">
        <v>28</v>
      </c>
      <c r="W485" s="6"/>
      <c r="X485" s="6"/>
      <c r="Y485" s="60"/>
      <c r="Z485" s="60"/>
      <c r="AA485" s="6"/>
      <c r="AB485" s="33"/>
      <c r="AC485" s="33"/>
      <c r="AD485" s="33"/>
      <c r="AE485" s="33"/>
      <c r="AF485" s="33"/>
      <c r="AG485" s="33"/>
      <c r="AH485" s="33"/>
      <c r="AI485" s="33"/>
      <c r="AJ485" s="33"/>
      <c r="AK485" s="33"/>
      <c r="AL485" s="33"/>
      <c r="AM485" s="33"/>
      <c r="AN485" s="33"/>
      <c r="AO485" s="33"/>
      <c r="AP485" s="33"/>
      <c r="AQ485" s="33"/>
      <c r="AR485" s="33"/>
      <c r="AS485" s="33"/>
      <c r="AT485" s="33"/>
      <c r="AU485" s="33"/>
      <c r="AV485" s="33"/>
      <c r="AW485" s="33"/>
      <c r="AX485" s="33"/>
      <c r="AY485" s="33"/>
      <c r="AZ485" s="33"/>
      <c r="BA485" s="33"/>
      <c r="BB485" s="33"/>
      <c r="BC485" s="33"/>
      <c r="BD485" s="33"/>
      <c r="BE485" s="33"/>
      <c r="BF485" s="33"/>
      <c r="BG485" s="33"/>
      <c r="BH485" s="33"/>
      <c r="BI485" s="33"/>
      <c r="BJ485" s="33"/>
      <c r="BK485" s="33"/>
      <c r="BL485" s="33"/>
      <c r="BM485" s="33"/>
      <c r="BN485" s="33"/>
      <c r="BO485" s="33"/>
      <c r="BP485" s="33"/>
      <c r="BQ485" s="33"/>
      <c r="BR485" s="33"/>
      <c r="BS485" s="33"/>
      <c r="BT485" s="33"/>
      <c r="BU485" s="33"/>
      <c r="BV485" s="33"/>
      <c r="BW485" s="6"/>
      <c r="BX485" s="6"/>
      <c r="BY485" s="6"/>
      <c r="BZ485" s="6"/>
      <c r="CA485" s="6"/>
      <c r="CB485" s="6"/>
      <c r="CC485" s="6"/>
      <c r="CD485" s="6"/>
      <c r="CE485" s="6"/>
      <c r="CF485" s="6"/>
      <c r="CG485" s="6"/>
      <c r="CH485" s="6"/>
      <c r="CI485" s="6"/>
      <c r="CJ485" s="6"/>
      <c r="CK485" s="6"/>
      <c r="CL485" s="6"/>
      <c r="CM485" s="6"/>
      <c r="CN485" s="6"/>
      <c r="CO485" s="6"/>
      <c r="CP485" s="6"/>
      <c r="CQ485" s="6"/>
      <c r="CR485" s="6"/>
      <c r="CS485" s="6"/>
      <c r="CT485" s="313"/>
      <c r="CU485" s="313"/>
      <c r="CV485" s="313"/>
      <c r="CW485" s="313"/>
      <c r="CX485" s="313"/>
      <c r="CY485" s="313"/>
      <c r="CZ485" s="313"/>
      <c r="DA485" s="313"/>
      <c r="DB485" s="424"/>
      <c r="DC485" s="424"/>
      <c r="DD485" s="424"/>
      <c r="DE485" s="313"/>
      <c r="DF485" s="313"/>
      <c r="DG485" s="313"/>
      <c r="DH485" s="313"/>
      <c r="DI485" s="313"/>
      <c r="DJ485" s="6"/>
      <c r="DK485" s="6"/>
      <c r="DL485" s="122">
        <f t="shared" si="546"/>
        <v>1</v>
      </c>
      <c r="DM485" s="4"/>
    </row>
    <row r="486" spans="1:120" s="93" customFormat="1" ht="302.25" hidden="1" customHeight="1">
      <c r="A486" s="461"/>
      <c r="B486" s="414">
        <v>138</v>
      </c>
      <c r="C486" s="29" t="s">
        <v>456</v>
      </c>
      <c r="D486" s="29" t="s">
        <v>0</v>
      </c>
      <c r="E486" s="95" t="s">
        <v>815</v>
      </c>
      <c r="F486" s="29" t="s">
        <v>2</v>
      </c>
      <c r="G486" s="92"/>
      <c r="H486" s="95" t="s">
        <v>815</v>
      </c>
      <c r="I486" s="15" t="s">
        <v>1156</v>
      </c>
      <c r="J486" s="94"/>
      <c r="K486" s="125" t="s">
        <v>128</v>
      </c>
      <c r="L486" s="125" t="s">
        <v>115</v>
      </c>
      <c r="M486" s="126" t="s">
        <v>79</v>
      </c>
      <c r="N486" s="123" t="s">
        <v>171</v>
      </c>
      <c r="O486" s="478"/>
      <c r="P486" s="94"/>
      <c r="Q486" s="94"/>
      <c r="R486" s="94"/>
      <c r="S486" s="94"/>
      <c r="T486" s="94"/>
      <c r="U486" s="94"/>
      <c r="V486" s="94"/>
      <c r="W486" s="94" t="s">
        <v>28</v>
      </c>
      <c r="X486" s="94"/>
      <c r="Y486" s="94"/>
      <c r="Z486" s="94"/>
      <c r="AA486" s="94"/>
      <c r="AB486" s="33"/>
      <c r="AC486" s="33"/>
      <c r="AD486" s="33"/>
      <c r="AE486" s="33"/>
      <c r="AF486" s="33"/>
      <c r="AG486" s="33"/>
      <c r="AH486" s="33"/>
      <c r="AI486" s="33"/>
      <c r="AJ486" s="33"/>
      <c r="AK486" s="33"/>
      <c r="AL486" s="33"/>
      <c r="AM486" s="3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c r="BW486" s="94"/>
      <c r="BX486" s="94"/>
      <c r="BY486" s="94"/>
      <c r="BZ486" s="94"/>
      <c r="CA486" s="94"/>
      <c r="CB486" s="94"/>
      <c r="CC486" s="94"/>
      <c r="CD486" s="94"/>
      <c r="CE486" s="94"/>
      <c r="CF486" s="94"/>
      <c r="CG486" s="94"/>
      <c r="CH486" s="94"/>
      <c r="CI486" s="94"/>
      <c r="CJ486" s="94"/>
      <c r="CK486" s="94"/>
      <c r="CL486" s="94"/>
      <c r="CM486" s="94"/>
      <c r="CN486" s="94"/>
      <c r="CO486" s="94"/>
      <c r="CP486" s="94"/>
      <c r="CQ486" s="94"/>
      <c r="CR486" s="94"/>
      <c r="CS486" s="94"/>
      <c r="CT486" s="313"/>
      <c r="CU486" s="313"/>
      <c r="CV486" s="313"/>
      <c r="CW486" s="313"/>
      <c r="CX486" s="313"/>
      <c r="CY486" s="313"/>
      <c r="CZ486" s="313"/>
      <c r="DA486" s="313"/>
      <c r="DB486" s="424"/>
      <c r="DC486" s="424"/>
      <c r="DD486" s="424"/>
      <c r="DE486" s="313"/>
      <c r="DF486" s="313"/>
      <c r="DG486" s="313"/>
      <c r="DH486" s="313"/>
      <c r="DI486" s="313"/>
      <c r="DJ486" s="94"/>
      <c r="DK486" s="94"/>
      <c r="DL486" s="122">
        <f t="shared" si="546"/>
        <v>1</v>
      </c>
      <c r="DM486" s="91"/>
      <c r="DP486" s="124"/>
    </row>
    <row r="487" spans="1:120" s="1" customFormat="1" ht="123.75" hidden="1" customHeight="1">
      <c r="A487" s="462"/>
      <c r="B487" s="414">
        <v>138</v>
      </c>
      <c r="C487" s="29" t="s">
        <v>456</v>
      </c>
      <c r="D487" s="29" t="s">
        <v>0</v>
      </c>
      <c r="E487" s="30" t="s">
        <v>460</v>
      </c>
      <c r="F487" s="29" t="s">
        <v>2</v>
      </c>
      <c r="G487" s="5"/>
      <c r="H487" s="30" t="s">
        <v>460</v>
      </c>
      <c r="I487" s="95" t="s">
        <v>842</v>
      </c>
      <c r="J487" s="6"/>
      <c r="K487" s="6" t="s">
        <v>128</v>
      </c>
      <c r="L487" s="6" t="s">
        <v>115</v>
      </c>
      <c r="M487" s="5" t="s">
        <v>79</v>
      </c>
      <c r="N487" s="4" t="s">
        <v>171</v>
      </c>
      <c r="O487" s="478"/>
      <c r="P487" s="6"/>
      <c r="Q487" s="6"/>
      <c r="R487" s="6"/>
      <c r="S487" s="6"/>
      <c r="T487" s="6"/>
      <c r="U487" s="6"/>
      <c r="V487" s="6"/>
      <c r="W487" s="6"/>
      <c r="X487" s="6" t="s">
        <v>28</v>
      </c>
      <c r="Y487" s="60"/>
      <c r="Z487" s="60"/>
      <c r="AA487" s="6"/>
      <c r="AB487" s="33"/>
      <c r="AC487" s="33"/>
      <c r="AD487" s="33"/>
      <c r="AE487" s="33"/>
      <c r="AF487" s="33"/>
      <c r="AG487" s="33"/>
      <c r="AH487" s="33"/>
      <c r="AI487" s="33"/>
      <c r="AJ487" s="33"/>
      <c r="AK487" s="33"/>
      <c r="AL487" s="33"/>
      <c r="AM487" s="3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6"/>
      <c r="BX487" s="6"/>
      <c r="BY487" s="6"/>
      <c r="BZ487" s="6"/>
      <c r="CA487" s="6"/>
      <c r="CB487" s="6"/>
      <c r="CC487" s="6"/>
      <c r="CD487" s="6"/>
      <c r="CE487" s="6"/>
      <c r="CF487" s="6"/>
      <c r="CG487" s="6"/>
      <c r="CH487" s="6"/>
      <c r="CI487" s="6"/>
      <c r="CJ487" s="6"/>
      <c r="CK487" s="6"/>
      <c r="CL487" s="6"/>
      <c r="CM487" s="6"/>
      <c r="CN487" s="6"/>
      <c r="CO487" s="6"/>
      <c r="CP487" s="6"/>
      <c r="CQ487" s="6"/>
      <c r="CR487" s="6"/>
      <c r="CS487" s="6"/>
      <c r="CT487" s="313"/>
      <c r="CU487" s="313"/>
      <c r="CV487" s="313"/>
      <c r="CW487" s="313"/>
      <c r="CX487" s="313"/>
      <c r="CY487" s="313"/>
      <c r="CZ487" s="313"/>
      <c r="DA487" s="313"/>
      <c r="DB487" s="424"/>
      <c r="DC487" s="424"/>
      <c r="DD487" s="424"/>
      <c r="DE487" s="313"/>
      <c r="DF487" s="313"/>
      <c r="DG487" s="313"/>
      <c r="DH487" s="313"/>
      <c r="DI487" s="313"/>
      <c r="DJ487" s="6"/>
      <c r="DK487" s="6"/>
      <c r="DL487" s="122">
        <f t="shared" si="546"/>
        <v>1</v>
      </c>
      <c r="DM487" s="4"/>
    </row>
    <row r="488" spans="1:120" s="10" customFormat="1" ht="24.75" hidden="1" customHeight="1">
      <c r="A488" s="460">
        <v>427</v>
      </c>
      <c r="B488" s="414">
        <v>139</v>
      </c>
      <c r="C488" s="169" t="s">
        <v>85</v>
      </c>
      <c r="D488" s="170" t="s">
        <v>0</v>
      </c>
      <c r="E488" s="29" t="s">
        <v>165</v>
      </c>
      <c r="F488" s="135" t="s">
        <v>2</v>
      </c>
      <c r="G488" s="170"/>
      <c r="H488" s="169" t="s">
        <v>165</v>
      </c>
      <c r="I488" s="174" t="s">
        <v>847</v>
      </c>
      <c r="J488" s="176"/>
      <c r="K488" s="176" t="s">
        <v>128</v>
      </c>
      <c r="L488" s="176" t="s">
        <v>115</v>
      </c>
      <c r="M488" s="5" t="s">
        <v>79</v>
      </c>
      <c r="N488" s="4" t="s">
        <v>83</v>
      </c>
      <c r="O488" s="460" t="s">
        <v>28</v>
      </c>
      <c r="P488" s="134"/>
      <c r="Q488" s="176" t="s">
        <v>28</v>
      </c>
      <c r="R488" s="6"/>
      <c r="S488" s="6"/>
      <c r="T488" s="6"/>
      <c r="U488" s="6"/>
      <c r="V488" s="6"/>
      <c r="W488" s="6"/>
      <c r="X488" s="6"/>
      <c r="Y488" s="60"/>
      <c r="Z488" s="60"/>
      <c r="AA488" s="6"/>
      <c r="AB488" s="181"/>
      <c r="AC488" s="181"/>
      <c r="AD488" s="181" t="s">
        <v>689</v>
      </c>
      <c r="AE488" s="207">
        <v>2</v>
      </c>
      <c r="AF488" s="207">
        <v>2</v>
      </c>
      <c r="AG488" s="207">
        <v>1</v>
      </c>
      <c r="AH488" s="207">
        <v>1</v>
      </c>
      <c r="AI488" s="207">
        <v>2</v>
      </c>
      <c r="AJ488" s="207">
        <v>2</v>
      </c>
      <c r="AK488" s="207">
        <v>1</v>
      </c>
      <c r="AL488" s="207">
        <v>1</v>
      </c>
      <c r="AM488" s="207">
        <v>2</v>
      </c>
      <c r="AN488" s="207">
        <v>1</v>
      </c>
      <c r="AO488" s="207">
        <v>2</v>
      </c>
      <c r="AP488" s="207">
        <v>2</v>
      </c>
      <c r="AQ488" s="207">
        <v>2</v>
      </c>
      <c r="AR488" s="207">
        <v>2</v>
      </c>
      <c r="AS488" s="207">
        <v>2</v>
      </c>
      <c r="AT488" s="207">
        <v>2</v>
      </c>
      <c r="AU488" s="207">
        <v>2</v>
      </c>
      <c r="AV488" s="207">
        <v>1</v>
      </c>
      <c r="AW488" s="207">
        <v>2</v>
      </c>
      <c r="AX488" s="207">
        <v>2</v>
      </c>
      <c r="AY488" s="207">
        <v>2</v>
      </c>
      <c r="AZ488" s="207">
        <v>2</v>
      </c>
      <c r="BA488" s="207">
        <v>2</v>
      </c>
      <c r="BB488" s="207">
        <v>1</v>
      </c>
      <c r="BC488" s="209">
        <f t="shared" ref="BC488" si="560">COUNTIF(AE488:BB488,"2")</f>
        <v>17</v>
      </c>
      <c r="BD488" s="210">
        <f t="shared" ref="BD488" si="561">BC488/(BC488+BE488+BG488+BI488)</f>
        <v>0.70833333333333337</v>
      </c>
      <c r="BE488" s="209">
        <f>COUNTIF(AE488:BB488,"1")</f>
        <v>7</v>
      </c>
      <c r="BF488" s="210">
        <f t="shared" ref="BF488" si="562">BE488/(BC488+BE488+BG488+BI488)</f>
        <v>0.29166666666666669</v>
      </c>
      <c r="BG488" s="209">
        <f>COUNTIF(AE488:BB488,"0")</f>
        <v>0</v>
      </c>
      <c r="BH488" s="210">
        <f t="shared" ref="BH488" si="563">BG488/(BC488+BE488+BG488+BI488)</f>
        <v>0</v>
      </c>
      <c r="BI488" s="209">
        <f>COUNTIF(AE488:BB488,"KĐG")</f>
        <v>0</v>
      </c>
      <c r="BJ488" s="210">
        <f t="shared" ref="BJ488" si="564">BI488/(BC488+BE488+BG488+BI488)</f>
        <v>0</v>
      </c>
      <c r="BK488" s="211">
        <f t="shared" ref="BK488" si="565">(((BC488*2)+(BE488*1)+(BG488*0)))/(BC488+BE488+BG488)</f>
        <v>1.7083333333333333</v>
      </c>
      <c r="BL488" s="212" t="str">
        <f t="shared" ref="BL488" si="566">IF(BJ488&gt;=50%,"KĐG",IF(BK488&gt;=1.6,"ĐMT",IF(BK488&gt;=1,"CCG","CĐ")))</f>
        <v>ĐMT</v>
      </c>
      <c r="BM488" s="33"/>
      <c r="BN488" s="33"/>
      <c r="BO488" s="33"/>
      <c r="BP488" s="33"/>
      <c r="BQ488" s="33"/>
      <c r="BR488" s="33"/>
      <c r="BS488" s="33"/>
      <c r="BT488" s="33"/>
      <c r="BU488" s="33"/>
      <c r="BV488" s="33"/>
      <c r="BW488" s="6"/>
      <c r="BX488" s="6"/>
      <c r="BY488" s="6"/>
      <c r="BZ488" s="6"/>
      <c r="CA488" s="6"/>
      <c r="CB488" s="6"/>
      <c r="CC488" s="6"/>
      <c r="CD488" s="6"/>
      <c r="CE488" s="6"/>
      <c r="CF488" s="6"/>
      <c r="CG488" s="6"/>
      <c r="CH488" s="6"/>
      <c r="CI488" s="6"/>
      <c r="CJ488" s="6"/>
      <c r="CK488" s="6"/>
      <c r="CL488" s="6"/>
      <c r="CM488" s="6"/>
      <c r="CN488" s="6"/>
      <c r="CO488" s="6"/>
      <c r="CP488" s="6"/>
      <c r="CQ488" s="6"/>
      <c r="CR488" s="6"/>
      <c r="CS488" s="6"/>
      <c r="CT488" s="313"/>
      <c r="CU488" s="313"/>
      <c r="CV488" s="313"/>
      <c r="CW488" s="313"/>
      <c r="CX488" s="313"/>
      <c r="CY488" s="313"/>
      <c r="CZ488" s="313"/>
      <c r="DA488" s="313"/>
      <c r="DB488" s="424"/>
      <c r="DC488" s="424"/>
      <c r="DD488" s="424"/>
      <c r="DE488" s="313"/>
      <c r="DF488" s="313"/>
      <c r="DG488" s="313"/>
      <c r="DH488" s="313"/>
      <c r="DI488" s="313"/>
      <c r="DJ488" s="6"/>
      <c r="DK488" s="6"/>
      <c r="DL488" s="6">
        <f t="shared" si="546"/>
        <v>1</v>
      </c>
      <c r="DM488" s="168"/>
    </row>
    <row r="489" spans="1:120" s="98" customFormat="1" ht="85.5" hidden="1" customHeight="1">
      <c r="A489" s="461"/>
      <c r="B489" s="414">
        <v>139</v>
      </c>
      <c r="C489" s="29" t="s">
        <v>85</v>
      </c>
      <c r="D489" s="97" t="s">
        <v>0</v>
      </c>
      <c r="E489" s="29" t="s">
        <v>165</v>
      </c>
      <c r="F489" s="97" t="s">
        <v>2</v>
      </c>
      <c r="G489" s="97"/>
      <c r="H489" s="29" t="s">
        <v>165</v>
      </c>
      <c r="I489" s="41" t="s">
        <v>847</v>
      </c>
      <c r="J489" s="99"/>
      <c r="K489" s="125" t="s">
        <v>128</v>
      </c>
      <c r="L489" s="125" t="s">
        <v>115</v>
      </c>
      <c r="M489" s="126" t="s">
        <v>79</v>
      </c>
      <c r="N489" s="123" t="s">
        <v>83</v>
      </c>
      <c r="O489" s="461"/>
      <c r="P489" s="99"/>
      <c r="Q489" s="99"/>
      <c r="R489" s="99"/>
      <c r="S489" s="99"/>
      <c r="T489" s="99" t="s">
        <v>28</v>
      </c>
      <c r="U489" s="99"/>
      <c r="V489" s="99"/>
      <c r="W489" s="99"/>
      <c r="X489" s="99"/>
      <c r="Y489" s="99"/>
      <c r="Z489" s="99"/>
      <c r="AA489" s="99"/>
      <c r="AB489" s="33"/>
      <c r="AC489" s="33"/>
      <c r="AD489" s="33"/>
      <c r="AE489" s="33"/>
      <c r="AF489" s="33"/>
      <c r="AG489" s="33"/>
      <c r="AH489" s="33"/>
      <c r="AI489" s="33"/>
      <c r="AJ489" s="33"/>
      <c r="AK489" s="33"/>
      <c r="AL489" s="33"/>
      <c r="AM489" s="3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99"/>
      <c r="BX489" s="99"/>
      <c r="BY489" s="99"/>
      <c r="BZ489" s="99"/>
      <c r="CA489" s="99"/>
      <c r="CB489" s="99"/>
      <c r="CC489" s="99"/>
      <c r="CD489" s="99"/>
      <c r="CE489" s="99"/>
      <c r="CF489" s="99"/>
      <c r="CG489" s="99"/>
      <c r="CH489" s="99"/>
      <c r="CI489" s="99"/>
      <c r="CJ489" s="99"/>
      <c r="CK489" s="99"/>
      <c r="CL489" s="99"/>
      <c r="CM489" s="99"/>
      <c r="CN489" s="99"/>
      <c r="CO489" s="99"/>
      <c r="CP489" s="99"/>
      <c r="CQ489" s="99"/>
      <c r="CR489" s="99"/>
      <c r="CS489" s="99"/>
      <c r="CT489" s="313"/>
      <c r="CU489" s="313"/>
      <c r="CV489" s="313"/>
      <c r="CW489" s="313"/>
      <c r="CX489" s="313"/>
      <c r="CY489" s="313"/>
      <c r="CZ489" s="313"/>
      <c r="DA489" s="313"/>
      <c r="DB489" s="424"/>
      <c r="DC489" s="424"/>
      <c r="DD489" s="424"/>
      <c r="DE489" s="313"/>
      <c r="DF489" s="313"/>
      <c r="DG489" s="313"/>
      <c r="DH489" s="313"/>
      <c r="DI489" s="313"/>
      <c r="DJ489" s="99"/>
      <c r="DK489" s="99"/>
      <c r="DL489" s="122">
        <f t="shared" si="546"/>
        <v>1</v>
      </c>
      <c r="DM489" s="96"/>
    </row>
    <row r="490" spans="1:120" s="98" customFormat="1" ht="85.5" hidden="1" customHeight="1">
      <c r="A490" s="461"/>
      <c r="B490" s="414">
        <v>139</v>
      </c>
      <c r="C490" s="29" t="s">
        <v>85</v>
      </c>
      <c r="D490" s="97" t="s">
        <v>0</v>
      </c>
      <c r="E490" s="29" t="s">
        <v>165</v>
      </c>
      <c r="F490" s="97" t="s">
        <v>2</v>
      </c>
      <c r="G490" s="97"/>
      <c r="H490" s="29" t="s">
        <v>165</v>
      </c>
      <c r="I490" s="41" t="s">
        <v>847</v>
      </c>
      <c r="J490" s="99"/>
      <c r="K490" s="125" t="s">
        <v>128</v>
      </c>
      <c r="L490" s="125" t="s">
        <v>115</v>
      </c>
      <c r="M490" s="126" t="s">
        <v>79</v>
      </c>
      <c r="N490" s="123" t="s">
        <v>83</v>
      </c>
      <c r="O490" s="461"/>
      <c r="P490" s="99"/>
      <c r="Q490" s="99"/>
      <c r="R490" s="99"/>
      <c r="S490" s="99"/>
      <c r="T490" s="99"/>
      <c r="U490" s="99" t="s">
        <v>28</v>
      </c>
      <c r="V490" s="99"/>
      <c r="W490" s="99"/>
      <c r="X490" s="99"/>
      <c r="Y490" s="99"/>
      <c r="Z490" s="99"/>
      <c r="AA490" s="99"/>
      <c r="AB490" s="33"/>
      <c r="AC490" s="33"/>
      <c r="AD490" s="33"/>
      <c r="AE490" s="33"/>
      <c r="AF490" s="33"/>
      <c r="AG490" s="33"/>
      <c r="AH490" s="33"/>
      <c r="AI490" s="33"/>
      <c r="AJ490" s="33"/>
      <c r="AK490" s="33"/>
      <c r="AL490" s="33"/>
      <c r="AM490" s="33"/>
      <c r="AN490" s="33"/>
      <c r="AO490" s="33"/>
      <c r="AP490" s="33"/>
      <c r="AQ490" s="33"/>
      <c r="AR490" s="33"/>
      <c r="AS490" s="33"/>
      <c r="AT490" s="33"/>
      <c r="AU490" s="33"/>
      <c r="AV490" s="33"/>
      <c r="AW490" s="33"/>
      <c r="AX490" s="33"/>
      <c r="AY490" s="33"/>
      <c r="AZ490" s="33"/>
      <c r="BA490" s="33"/>
      <c r="BB490" s="33"/>
      <c r="BC490" s="33"/>
      <c r="BD490" s="33"/>
      <c r="BE490" s="33"/>
      <c r="BF490" s="33"/>
      <c r="BG490" s="33"/>
      <c r="BH490" s="33"/>
      <c r="BI490" s="33"/>
      <c r="BJ490" s="33"/>
      <c r="BK490" s="33"/>
      <c r="BL490" s="33"/>
      <c r="BM490" s="33"/>
      <c r="BN490" s="33"/>
      <c r="BO490" s="33"/>
      <c r="BP490" s="33"/>
      <c r="BQ490" s="33"/>
      <c r="BR490" s="33"/>
      <c r="BS490" s="33"/>
      <c r="BT490" s="33"/>
      <c r="BU490" s="33"/>
      <c r="BV490" s="33"/>
      <c r="BW490" s="99"/>
      <c r="BX490" s="99"/>
      <c r="BY490" s="99"/>
      <c r="BZ490" s="99"/>
      <c r="CA490" s="99"/>
      <c r="CB490" s="99"/>
      <c r="CC490" s="99"/>
      <c r="CD490" s="99"/>
      <c r="CE490" s="99"/>
      <c r="CF490" s="99"/>
      <c r="CG490" s="99"/>
      <c r="CH490" s="99"/>
      <c r="CI490" s="99"/>
      <c r="CJ490" s="99"/>
      <c r="CK490" s="99"/>
      <c r="CL490" s="99"/>
      <c r="CM490" s="99"/>
      <c r="CN490" s="99"/>
      <c r="CO490" s="99"/>
      <c r="CP490" s="99"/>
      <c r="CQ490" s="99"/>
      <c r="CR490" s="99"/>
      <c r="CS490" s="99"/>
      <c r="CT490" s="313"/>
      <c r="CU490" s="313"/>
      <c r="CV490" s="313"/>
      <c r="CW490" s="313"/>
      <c r="CX490" s="313"/>
      <c r="CY490" s="313"/>
      <c r="CZ490" s="313"/>
      <c r="DA490" s="313"/>
      <c r="DB490" s="424"/>
      <c r="DC490" s="424"/>
      <c r="DD490" s="424"/>
      <c r="DE490" s="313"/>
      <c r="DF490" s="313"/>
      <c r="DG490" s="313"/>
      <c r="DH490" s="313"/>
      <c r="DI490" s="313"/>
      <c r="DJ490" s="99"/>
      <c r="DK490" s="99"/>
      <c r="DL490" s="122">
        <f t="shared" si="546"/>
        <v>1</v>
      </c>
      <c r="DM490" s="96"/>
    </row>
    <row r="491" spans="1:120" s="98" customFormat="1" ht="85.5" hidden="1" customHeight="1">
      <c r="A491" s="462"/>
      <c r="B491" s="414">
        <v>139</v>
      </c>
      <c r="C491" s="29" t="s">
        <v>85</v>
      </c>
      <c r="D491" s="97" t="s">
        <v>0</v>
      </c>
      <c r="E491" s="29" t="s">
        <v>165</v>
      </c>
      <c r="F491" s="97" t="s">
        <v>2</v>
      </c>
      <c r="G491" s="97"/>
      <c r="H491" s="29" t="s">
        <v>165</v>
      </c>
      <c r="I491" s="41" t="s">
        <v>847</v>
      </c>
      <c r="J491" s="99"/>
      <c r="K491" s="125" t="s">
        <v>128</v>
      </c>
      <c r="L491" s="125" t="s">
        <v>115</v>
      </c>
      <c r="M491" s="126" t="s">
        <v>79</v>
      </c>
      <c r="N491" s="123" t="s">
        <v>83</v>
      </c>
      <c r="O491" s="462"/>
      <c r="P491" s="99"/>
      <c r="Q491" s="99"/>
      <c r="R491" s="99"/>
      <c r="S491" s="99"/>
      <c r="T491" s="99"/>
      <c r="U491" s="99"/>
      <c r="V491" s="99"/>
      <c r="W491" s="99" t="s">
        <v>28</v>
      </c>
      <c r="X491" s="99"/>
      <c r="Y491" s="99"/>
      <c r="Z491" s="99"/>
      <c r="AA491" s="99"/>
      <c r="AB491" s="33"/>
      <c r="AC491" s="33"/>
      <c r="AD491" s="33"/>
      <c r="AE491" s="33"/>
      <c r="AF491" s="33"/>
      <c r="AG491" s="33"/>
      <c r="AH491" s="33"/>
      <c r="AI491" s="33"/>
      <c r="AJ491" s="33"/>
      <c r="AK491" s="33"/>
      <c r="AL491" s="33"/>
      <c r="AM491" s="33"/>
      <c r="AN491" s="33"/>
      <c r="AO491" s="33"/>
      <c r="AP491" s="33"/>
      <c r="AQ491" s="33"/>
      <c r="AR491" s="33"/>
      <c r="AS491" s="33"/>
      <c r="AT491" s="33"/>
      <c r="AU491" s="33"/>
      <c r="AV491" s="33"/>
      <c r="AW491" s="33"/>
      <c r="AX491" s="33"/>
      <c r="AY491" s="33"/>
      <c r="AZ491" s="33"/>
      <c r="BA491" s="33"/>
      <c r="BB491" s="33"/>
      <c r="BC491" s="33"/>
      <c r="BD491" s="33"/>
      <c r="BE491" s="33"/>
      <c r="BF491" s="33"/>
      <c r="BG491" s="33"/>
      <c r="BH491" s="33"/>
      <c r="BI491" s="33"/>
      <c r="BJ491" s="33"/>
      <c r="BK491" s="33"/>
      <c r="BL491" s="33"/>
      <c r="BM491" s="33"/>
      <c r="BN491" s="33"/>
      <c r="BO491" s="33"/>
      <c r="BP491" s="33"/>
      <c r="BQ491" s="33"/>
      <c r="BR491" s="33"/>
      <c r="BS491" s="33"/>
      <c r="BT491" s="33"/>
      <c r="BU491" s="33"/>
      <c r="BV491" s="33"/>
      <c r="BW491" s="99"/>
      <c r="BX491" s="99"/>
      <c r="BY491" s="99"/>
      <c r="BZ491" s="99"/>
      <c r="CA491" s="99"/>
      <c r="CB491" s="99"/>
      <c r="CC491" s="99"/>
      <c r="CD491" s="99"/>
      <c r="CE491" s="99"/>
      <c r="CF491" s="99"/>
      <c r="CG491" s="99"/>
      <c r="CH491" s="99"/>
      <c r="CI491" s="99"/>
      <c r="CJ491" s="99"/>
      <c r="CK491" s="99"/>
      <c r="CL491" s="99"/>
      <c r="CM491" s="99"/>
      <c r="CN491" s="99"/>
      <c r="CO491" s="99"/>
      <c r="CP491" s="99"/>
      <c r="CQ491" s="99"/>
      <c r="CR491" s="99"/>
      <c r="CS491" s="99"/>
      <c r="CT491" s="313"/>
      <c r="CU491" s="313"/>
      <c r="CV491" s="313"/>
      <c r="CW491" s="313"/>
      <c r="CX491" s="313"/>
      <c r="CY491" s="313"/>
      <c r="CZ491" s="313"/>
      <c r="DA491" s="313"/>
      <c r="DB491" s="424"/>
      <c r="DC491" s="424"/>
      <c r="DD491" s="424"/>
      <c r="DE491" s="313"/>
      <c r="DF491" s="313"/>
      <c r="DG491" s="313"/>
      <c r="DH491" s="313"/>
      <c r="DI491" s="313"/>
      <c r="DJ491" s="99"/>
      <c r="DK491" s="99"/>
      <c r="DL491" s="122">
        <f t="shared" si="546"/>
        <v>1</v>
      </c>
      <c r="DM491" s="96"/>
    </row>
    <row r="492" spans="1:120" s="231" customFormat="1" ht="25.5" hidden="1" customHeight="1">
      <c r="A492" s="460">
        <v>430</v>
      </c>
      <c r="B492" s="414">
        <v>140</v>
      </c>
      <c r="C492" s="169" t="s">
        <v>461</v>
      </c>
      <c r="D492" s="170" t="s">
        <v>0</v>
      </c>
      <c r="E492" s="30" t="s">
        <v>462</v>
      </c>
      <c r="F492" s="5" t="s">
        <v>0</v>
      </c>
      <c r="G492" s="170"/>
      <c r="H492" s="184" t="s">
        <v>462</v>
      </c>
      <c r="I492" s="184" t="s">
        <v>1122</v>
      </c>
      <c r="J492" s="256"/>
      <c r="K492" s="256" t="s">
        <v>128</v>
      </c>
      <c r="L492" s="256" t="s">
        <v>115</v>
      </c>
      <c r="M492" s="5" t="s">
        <v>79</v>
      </c>
      <c r="N492" s="4" t="s">
        <v>171</v>
      </c>
      <c r="O492" s="460" t="s">
        <v>28</v>
      </c>
      <c r="P492" s="6"/>
      <c r="Q492" s="6"/>
      <c r="R492" s="256" t="s">
        <v>28</v>
      </c>
      <c r="S492" s="6"/>
      <c r="T492" s="6"/>
      <c r="U492" s="6"/>
      <c r="V492" s="6"/>
      <c r="W492" s="6"/>
      <c r="X492" s="6"/>
      <c r="Y492" s="60"/>
      <c r="Z492" s="60"/>
      <c r="AA492" s="6"/>
      <c r="AB492" s="33"/>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181" t="s">
        <v>689</v>
      </c>
      <c r="BN492" s="181" t="s">
        <v>689</v>
      </c>
      <c r="BO492" s="181" t="s">
        <v>689</v>
      </c>
      <c r="BP492" s="181" t="s">
        <v>689</v>
      </c>
      <c r="BQ492" s="320">
        <v>2</v>
      </c>
      <c r="BR492" s="320">
        <v>2</v>
      </c>
      <c r="BS492" s="320">
        <v>2</v>
      </c>
      <c r="BT492" s="320">
        <v>1</v>
      </c>
      <c r="BU492" s="320">
        <v>2</v>
      </c>
      <c r="BV492" s="320">
        <v>2</v>
      </c>
      <c r="BW492" s="320">
        <v>2</v>
      </c>
      <c r="BX492" s="320">
        <v>1</v>
      </c>
      <c r="BY492" s="320">
        <v>2</v>
      </c>
      <c r="BZ492" s="320">
        <v>2</v>
      </c>
      <c r="CA492" s="320">
        <v>2</v>
      </c>
      <c r="CB492" s="320">
        <v>2</v>
      </c>
      <c r="CC492" s="320">
        <v>2</v>
      </c>
      <c r="CD492" s="320">
        <v>2</v>
      </c>
      <c r="CE492" s="320">
        <v>1</v>
      </c>
      <c r="CF492" s="320">
        <v>2</v>
      </c>
      <c r="CG492" s="320">
        <v>2</v>
      </c>
      <c r="CH492" s="320">
        <v>1</v>
      </c>
      <c r="CI492" s="320">
        <v>2</v>
      </c>
      <c r="CJ492" s="320">
        <v>2</v>
      </c>
      <c r="CK492" s="320">
        <v>1</v>
      </c>
      <c r="CL492" s="348">
        <f>COUNTIF(BQ492:CK492,"2")</f>
        <v>16</v>
      </c>
      <c r="CM492" s="349">
        <f t="shared" ref="CM492" si="567">CL492/(CL492+CN492+CP492+CR492)</f>
        <v>0.76190476190476186</v>
      </c>
      <c r="CN492" s="348">
        <f>COUNTIF(BQ492:CK492,"1")</f>
        <v>5</v>
      </c>
      <c r="CO492" s="349">
        <f t="shared" ref="CO492" si="568">CN492/(CL492+CN492+CP492+CR492)</f>
        <v>0.23809523809523808</v>
      </c>
      <c r="CP492" s="348">
        <f>COUNTIF(BQ492:CK492,"0")</f>
        <v>0</v>
      </c>
      <c r="CQ492" s="349">
        <f t="shared" ref="CQ492" si="569">CP492/(CL492+CN492+CP492+CR492)</f>
        <v>0</v>
      </c>
      <c r="CR492" s="348">
        <f>COUNTIF(BQ492:CK492,"KĐG")</f>
        <v>0</v>
      </c>
      <c r="CS492" s="349">
        <f t="shared" ref="CS492" si="570">CR492/(CL492+CN492+CP492+CR492)</f>
        <v>0</v>
      </c>
      <c r="CT492" s="350">
        <f t="shared" ref="CT492" si="571">(((CL492*2)+(CN492*1)+(CP492*0)))/(CL492+CN492+CP492)</f>
        <v>1.7619047619047619</v>
      </c>
      <c r="CU492" s="351" t="str">
        <f t="shared" ref="CU492" si="572">IF(CS492&gt;=50%,"KĐG",IF(CT492&gt;=1.6,"ĐMT",IF(CT492&gt;=1,"CCG","CĐ")))</f>
        <v>ĐMT</v>
      </c>
      <c r="CV492" s="313"/>
      <c r="CW492" s="313"/>
      <c r="CX492" s="313"/>
      <c r="CY492" s="313"/>
      <c r="CZ492" s="313"/>
      <c r="DA492" s="313"/>
      <c r="DB492" s="424"/>
      <c r="DC492" s="424"/>
      <c r="DD492" s="424"/>
      <c r="DE492" s="313"/>
      <c r="DF492" s="313"/>
      <c r="DG492" s="313"/>
      <c r="DH492" s="313"/>
      <c r="DI492" s="313"/>
      <c r="DJ492" s="6"/>
      <c r="DK492" s="6"/>
      <c r="DL492" s="122">
        <f t="shared" si="546"/>
        <v>1</v>
      </c>
      <c r="DM492" s="261"/>
    </row>
    <row r="493" spans="1:120" s="98" customFormat="1" ht="91.5" hidden="1" customHeight="1">
      <c r="A493" s="461"/>
      <c r="B493" s="414">
        <v>140</v>
      </c>
      <c r="C493" s="29" t="s">
        <v>461</v>
      </c>
      <c r="D493" s="97" t="s">
        <v>0</v>
      </c>
      <c r="E493" s="100" t="s">
        <v>462</v>
      </c>
      <c r="F493" s="97" t="s">
        <v>0</v>
      </c>
      <c r="G493" s="97"/>
      <c r="H493" s="100" t="s">
        <v>462</v>
      </c>
      <c r="I493" s="112" t="s">
        <v>1122</v>
      </c>
      <c r="J493" s="99"/>
      <c r="K493" s="125" t="s">
        <v>128</v>
      </c>
      <c r="L493" s="125" t="s">
        <v>115</v>
      </c>
      <c r="M493" s="126" t="s">
        <v>79</v>
      </c>
      <c r="N493" s="123" t="s">
        <v>171</v>
      </c>
      <c r="O493" s="461"/>
      <c r="P493" s="99"/>
      <c r="Q493" s="99"/>
      <c r="R493" s="99"/>
      <c r="S493" s="99"/>
      <c r="T493" s="99" t="s">
        <v>28</v>
      </c>
      <c r="U493" s="99"/>
      <c r="V493" s="99"/>
      <c r="W493" s="99"/>
      <c r="X493" s="99"/>
      <c r="Y493" s="99"/>
      <c r="Z493" s="99"/>
      <c r="AA493" s="99"/>
      <c r="AB493" s="33"/>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c r="BW493" s="99"/>
      <c r="BX493" s="99"/>
      <c r="BY493" s="99"/>
      <c r="BZ493" s="99"/>
      <c r="CA493" s="99"/>
      <c r="CB493" s="99"/>
      <c r="CC493" s="99"/>
      <c r="CD493" s="99"/>
      <c r="CE493" s="99"/>
      <c r="CF493" s="99"/>
      <c r="CG493" s="99"/>
      <c r="CH493" s="99"/>
      <c r="CI493" s="99"/>
      <c r="CJ493" s="99"/>
      <c r="CK493" s="99"/>
      <c r="CL493" s="99"/>
      <c r="CM493" s="99"/>
      <c r="CN493" s="99"/>
      <c r="CO493" s="99"/>
      <c r="CP493" s="99"/>
      <c r="CQ493" s="99"/>
      <c r="CR493" s="99"/>
      <c r="CS493" s="99"/>
      <c r="CT493" s="313"/>
      <c r="CU493" s="313"/>
      <c r="CV493" s="313"/>
      <c r="CW493" s="313"/>
      <c r="CX493" s="313"/>
      <c r="CY493" s="313"/>
      <c r="CZ493" s="313"/>
      <c r="DA493" s="313"/>
      <c r="DB493" s="424"/>
      <c r="DC493" s="424"/>
      <c r="DD493" s="424"/>
      <c r="DE493" s="313"/>
      <c r="DF493" s="313"/>
      <c r="DG493" s="313"/>
      <c r="DH493" s="313"/>
      <c r="DI493" s="313"/>
      <c r="DJ493" s="99"/>
      <c r="DK493" s="99"/>
      <c r="DL493" s="122">
        <f t="shared" si="546"/>
        <v>1</v>
      </c>
      <c r="DM493" s="96"/>
    </row>
    <row r="494" spans="1:120" s="98" customFormat="1" ht="91.5" hidden="1" customHeight="1">
      <c r="A494" s="461"/>
      <c r="B494" s="414">
        <v>140</v>
      </c>
      <c r="C494" s="29" t="s">
        <v>461</v>
      </c>
      <c r="D494" s="97" t="s">
        <v>0</v>
      </c>
      <c r="E494" s="100" t="s">
        <v>462</v>
      </c>
      <c r="F494" s="97" t="s">
        <v>0</v>
      </c>
      <c r="G494" s="97"/>
      <c r="H494" s="100" t="s">
        <v>462</v>
      </c>
      <c r="I494" s="112" t="s">
        <v>1122</v>
      </c>
      <c r="J494" s="99"/>
      <c r="K494" s="125" t="s">
        <v>128</v>
      </c>
      <c r="L494" s="125" t="s">
        <v>115</v>
      </c>
      <c r="M494" s="126" t="s">
        <v>79</v>
      </c>
      <c r="N494" s="123" t="s">
        <v>171</v>
      </c>
      <c r="O494" s="461"/>
      <c r="P494" s="99"/>
      <c r="Q494" s="99"/>
      <c r="R494" s="99"/>
      <c r="S494" s="99"/>
      <c r="T494" s="99"/>
      <c r="U494" s="99"/>
      <c r="V494" s="99"/>
      <c r="W494" s="99"/>
      <c r="X494" s="99" t="s">
        <v>28</v>
      </c>
      <c r="Y494" s="99"/>
      <c r="Z494" s="99"/>
      <c r="AA494" s="99"/>
      <c r="AB494" s="33"/>
      <c r="AC494" s="33"/>
      <c r="AD494" s="33"/>
      <c r="AE494" s="33"/>
      <c r="AF494" s="33"/>
      <c r="AG494" s="33"/>
      <c r="AH494" s="33"/>
      <c r="AI494" s="33"/>
      <c r="AJ494" s="33"/>
      <c r="AK494" s="33"/>
      <c r="AL494" s="33"/>
      <c r="AM494" s="3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99"/>
      <c r="BX494" s="99"/>
      <c r="BY494" s="99"/>
      <c r="BZ494" s="99"/>
      <c r="CA494" s="99"/>
      <c r="CB494" s="99"/>
      <c r="CC494" s="99"/>
      <c r="CD494" s="99"/>
      <c r="CE494" s="99"/>
      <c r="CF494" s="99"/>
      <c r="CG494" s="99"/>
      <c r="CH494" s="99"/>
      <c r="CI494" s="99"/>
      <c r="CJ494" s="99"/>
      <c r="CK494" s="99"/>
      <c r="CL494" s="99"/>
      <c r="CM494" s="99"/>
      <c r="CN494" s="99"/>
      <c r="CO494" s="99"/>
      <c r="CP494" s="99"/>
      <c r="CQ494" s="99"/>
      <c r="CR494" s="99"/>
      <c r="CS494" s="99"/>
      <c r="CT494" s="313"/>
      <c r="CU494" s="313"/>
      <c r="CV494" s="313"/>
      <c r="CW494" s="313"/>
      <c r="CX494" s="313"/>
      <c r="CY494" s="313"/>
      <c r="CZ494" s="313"/>
      <c r="DA494" s="313"/>
      <c r="DB494" s="424"/>
      <c r="DC494" s="424"/>
      <c r="DD494" s="424"/>
      <c r="DE494" s="313"/>
      <c r="DF494" s="313"/>
      <c r="DG494" s="313"/>
      <c r="DH494" s="313"/>
      <c r="DI494" s="313"/>
      <c r="DJ494" s="99"/>
      <c r="DK494" s="99"/>
      <c r="DL494" s="122">
        <f t="shared" ref="DL494:DL525" si="573">COUNTIF(Q494:AA494,"x")</f>
        <v>1</v>
      </c>
      <c r="DM494" s="96"/>
    </row>
    <row r="495" spans="1:120" s="98" customFormat="1" ht="91.5" hidden="1" customHeight="1">
      <c r="A495" s="462"/>
      <c r="B495" s="414">
        <v>140</v>
      </c>
      <c r="C495" s="29" t="s">
        <v>461</v>
      </c>
      <c r="D495" s="97" t="s">
        <v>0</v>
      </c>
      <c r="E495" s="100" t="s">
        <v>462</v>
      </c>
      <c r="F495" s="97" t="s">
        <v>0</v>
      </c>
      <c r="G495" s="97"/>
      <c r="H495" s="100" t="s">
        <v>462</v>
      </c>
      <c r="I495" s="112" t="s">
        <v>1122</v>
      </c>
      <c r="J495" s="99"/>
      <c r="K495" s="125" t="s">
        <v>128</v>
      </c>
      <c r="L495" s="125" t="s">
        <v>115</v>
      </c>
      <c r="M495" s="126" t="s">
        <v>79</v>
      </c>
      <c r="N495" s="123" t="s">
        <v>171</v>
      </c>
      <c r="O495" s="462"/>
      <c r="P495" s="99"/>
      <c r="Q495" s="99"/>
      <c r="R495" s="99"/>
      <c r="S495" s="99"/>
      <c r="T495" s="99"/>
      <c r="U495" s="99"/>
      <c r="V495" s="99"/>
      <c r="W495" s="99"/>
      <c r="X495" s="99"/>
      <c r="Y495" s="99"/>
      <c r="Z495" s="99" t="s">
        <v>28</v>
      </c>
      <c r="AA495" s="99"/>
      <c r="AB495" s="33"/>
      <c r="AC495" s="33"/>
      <c r="AD495" s="33"/>
      <c r="AE495" s="33"/>
      <c r="AF495" s="33"/>
      <c r="AG495" s="33"/>
      <c r="AH495" s="33"/>
      <c r="AI495" s="33"/>
      <c r="AJ495" s="33"/>
      <c r="AK495" s="33"/>
      <c r="AL495" s="33"/>
      <c r="AM495" s="33"/>
      <c r="AN495" s="33"/>
      <c r="AO495" s="33"/>
      <c r="AP495" s="33"/>
      <c r="AQ495" s="33"/>
      <c r="AR495" s="33"/>
      <c r="AS495" s="33"/>
      <c r="AT495" s="33"/>
      <c r="AU495" s="33"/>
      <c r="AV495" s="33"/>
      <c r="AW495" s="33"/>
      <c r="AX495" s="33"/>
      <c r="AY495" s="33"/>
      <c r="AZ495" s="33"/>
      <c r="BA495" s="33"/>
      <c r="BB495" s="33"/>
      <c r="BC495" s="33"/>
      <c r="BD495" s="33"/>
      <c r="BE495" s="33"/>
      <c r="BF495" s="33"/>
      <c r="BG495" s="33"/>
      <c r="BH495" s="33"/>
      <c r="BI495" s="33"/>
      <c r="BJ495" s="33"/>
      <c r="BK495" s="33"/>
      <c r="BL495" s="33"/>
      <c r="BM495" s="33"/>
      <c r="BN495" s="33"/>
      <c r="BO495" s="33"/>
      <c r="BP495" s="33"/>
      <c r="BQ495" s="33"/>
      <c r="BR495" s="33"/>
      <c r="BS495" s="33"/>
      <c r="BT495" s="33"/>
      <c r="BU495" s="33"/>
      <c r="BV495" s="33"/>
      <c r="BW495" s="99"/>
      <c r="BX495" s="99"/>
      <c r="BY495" s="99"/>
      <c r="BZ495" s="99"/>
      <c r="CA495" s="99"/>
      <c r="CB495" s="99"/>
      <c r="CC495" s="99"/>
      <c r="CD495" s="99"/>
      <c r="CE495" s="99"/>
      <c r="CF495" s="99"/>
      <c r="CG495" s="99"/>
      <c r="CH495" s="99"/>
      <c r="CI495" s="99"/>
      <c r="CJ495" s="99"/>
      <c r="CK495" s="99"/>
      <c r="CL495" s="99"/>
      <c r="CM495" s="99"/>
      <c r="CN495" s="99"/>
      <c r="CO495" s="99"/>
      <c r="CP495" s="99"/>
      <c r="CQ495" s="99"/>
      <c r="CR495" s="99"/>
      <c r="CS495" s="99"/>
      <c r="CT495" s="313"/>
      <c r="CU495" s="313"/>
      <c r="CV495" s="313"/>
      <c r="CW495" s="313"/>
      <c r="CX495" s="313"/>
      <c r="CY495" s="313"/>
      <c r="CZ495" s="313"/>
      <c r="DA495" s="313"/>
      <c r="DB495" s="424"/>
      <c r="DC495" s="424"/>
      <c r="DD495" s="424"/>
      <c r="DE495" s="313"/>
      <c r="DF495" s="313"/>
      <c r="DG495" s="313"/>
      <c r="DH495" s="313"/>
      <c r="DI495" s="313"/>
      <c r="DJ495" s="99"/>
      <c r="DK495" s="99"/>
      <c r="DL495" s="122">
        <f t="shared" si="573"/>
        <v>1</v>
      </c>
      <c r="DM495" s="96"/>
    </row>
    <row r="496" spans="1:120" s="231" customFormat="1" ht="64.5" customHeight="1">
      <c r="A496" s="460">
        <v>433</v>
      </c>
      <c r="B496" s="414">
        <v>141</v>
      </c>
      <c r="C496" s="169" t="s">
        <v>160</v>
      </c>
      <c r="D496" s="377" t="s">
        <v>2</v>
      </c>
      <c r="E496" s="169" t="s">
        <v>463</v>
      </c>
      <c r="F496" s="170" t="s">
        <v>2</v>
      </c>
      <c r="G496" s="377"/>
      <c r="H496" s="184" t="s">
        <v>463</v>
      </c>
      <c r="I496" s="184" t="s">
        <v>1122</v>
      </c>
      <c r="J496" s="364"/>
      <c r="K496" s="364" t="s">
        <v>128</v>
      </c>
      <c r="L496" s="364" t="s">
        <v>115</v>
      </c>
      <c r="M496" s="5" t="s">
        <v>79</v>
      </c>
      <c r="N496" s="4" t="s">
        <v>171</v>
      </c>
      <c r="O496" s="460" t="s">
        <v>28</v>
      </c>
      <c r="P496" s="6"/>
      <c r="Q496" s="6"/>
      <c r="R496" s="6"/>
      <c r="S496" s="364" t="s">
        <v>28</v>
      </c>
      <c r="T496" s="6"/>
      <c r="U496" s="6"/>
      <c r="V496" s="6"/>
      <c r="W496" s="6"/>
      <c r="X496" s="6"/>
      <c r="Y496" s="60"/>
      <c r="Z496" s="60"/>
      <c r="AA496" s="6"/>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c r="BW496" s="6"/>
      <c r="BX496" s="6"/>
      <c r="BY496" s="6"/>
      <c r="BZ496" s="6"/>
      <c r="CA496" s="6"/>
      <c r="CB496" s="6"/>
      <c r="CC496" s="6"/>
      <c r="CD496" s="6"/>
      <c r="CE496" s="6"/>
      <c r="CF496" s="6"/>
      <c r="CG496" s="6"/>
      <c r="CH496" s="6"/>
      <c r="CI496" s="6"/>
      <c r="CJ496" s="6"/>
      <c r="CK496" s="6"/>
      <c r="CL496" s="6"/>
      <c r="CM496" s="6"/>
      <c r="CN496" s="6"/>
      <c r="CO496" s="6"/>
      <c r="CP496" s="6"/>
      <c r="CQ496" s="6"/>
      <c r="CR496" s="6"/>
      <c r="CS496" s="6"/>
      <c r="CT496" s="313"/>
      <c r="CU496" s="313"/>
      <c r="CV496" s="388" t="s">
        <v>689</v>
      </c>
      <c r="CW496" s="388" t="s">
        <v>689</v>
      </c>
      <c r="CX496" s="388" t="s">
        <v>689</v>
      </c>
      <c r="CY496" s="313"/>
      <c r="CZ496" s="313"/>
      <c r="DA496" s="313"/>
      <c r="DB496" s="424"/>
      <c r="DC496" s="424"/>
      <c r="DD496" s="424"/>
      <c r="DE496" s="313"/>
      <c r="DF496" s="313"/>
      <c r="DG496" s="313"/>
      <c r="DH496" s="313"/>
      <c r="DI496" s="313"/>
      <c r="DJ496" s="6"/>
      <c r="DK496" s="6"/>
      <c r="DL496" s="122">
        <f t="shared" si="573"/>
        <v>1</v>
      </c>
      <c r="DM496" s="353"/>
    </row>
    <row r="497" spans="1:117" s="98" customFormat="1" ht="104.25" hidden="1" customHeight="1">
      <c r="A497" s="461"/>
      <c r="B497" s="414">
        <v>141</v>
      </c>
      <c r="C497" s="29" t="s">
        <v>160</v>
      </c>
      <c r="D497" s="97" t="s">
        <v>2</v>
      </c>
      <c r="E497" s="29" t="s">
        <v>463</v>
      </c>
      <c r="F497" s="97" t="s">
        <v>2</v>
      </c>
      <c r="G497" s="97"/>
      <c r="H497" s="100" t="s">
        <v>463</v>
      </c>
      <c r="I497" s="112" t="s">
        <v>1122</v>
      </c>
      <c r="J497" s="99"/>
      <c r="K497" s="125" t="s">
        <v>128</v>
      </c>
      <c r="L497" s="125" t="s">
        <v>115</v>
      </c>
      <c r="M497" s="126" t="s">
        <v>79</v>
      </c>
      <c r="N497" s="123" t="s">
        <v>171</v>
      </c>
      <c r="O497" s="461"/>
      <c r="P497" s="99"/>
      <c r="Q497" s="99"/>
      <c r="R497" s="99"/>
      <c r="S497" s="99"/>
      <c r="T497" s="99"/>
      <c r="U497" s="99"/>
      <c r="V497" s="99"/>
      <c r="W497" s="99"/>
      <c r="X497" s="99"/>
      <c r="Y497" s="99" t="s">
        <v>28</v>
      </c>
      <c r="Z497" s="99"/>
      <c r="AA497" s="99"/>
      <c r="AB497" s="33"/>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99"/>
      <c r="BX497" s="99"/>
      <c r="BY497" s="99"/>
      <c r="BZ497" s="99"/>
      <c r="CA497" s="99"/>
      <c r="CB497" s="99"/>
      <c r="CC497" s="99"/>
      <c r="CD497" s="99"/>
      <c r="CE497" s="99"/>
      <c r="CF497" s="99"/>
      <c r="CG497" s="99"/>
      <c r="CH497" s="99"/>
      <c r="CI497" s="99"/>
      <c r="CJ497" s="99"/>
      <c r="CK497" s="99"/>
      <c r="CL497" s="99"/>
      <c r="CM497" s="99"/>
      <c r="CN497" s="99"/>
      <c r="CO497" s="99"/>
      <c r="CP497" s="99"/>
      <c r="CQ497" s="99"/>
      <c r="CR497" s="99"/>
      <c r="CS497" s="99"/>
      <c r="CT497" s="313"/>
      <c r="CU497" s="313"/>
      <c r="CV497" s="313"/>
      <c r="CW497" s="313"/>
      <c r="CX497" s="313"/>
      <c r="CY497" s="313"/>
      <c r="CZ497" s="313"/>
      <c r="DA497" s="313"/>
      <c r="DB497" s="424"/>
      <c r="DC497" s="424"/>
      <c r="DD497" s="424"/>
      <c r="DE497" s="313"/>
      <c r="DF497" s="313"/>
      <c r="DG497" s="313"/>
      <c r="DH497" s="313"/>
      <c r="DI497" s="313"/>
      <c r="DJ497" s="99"/>
      <c r="DK497" s="99"/>
      <c r="DL497" s="122">
        <f t="shared" si="573"/>
        <v>1</v>
      </c>
      <c r="DM497" s="96"/>
    </row>
    <row r="498" spans="1:117" s="98" customFormat="1" ht="104.25" hidden="1" customHeight="1">
      <c r="A498" s="462"/>
      <c r="B498" s="414">
        <v>141</v>
      </c>
      <c r="C498" s="29" t="s">
        <v>160</v>
      </c>
      <c r="D498" s="97" t="s">
        <v>2</v>
      </c>
      <c r="E498" s="29" t="s">
        <v>463</v>
      </c>
      <c r="F498" s="97" t="s">
        <v>2</v>
      </c>
      <c r="G498" s="97"/>
      <c r="H498" s="100" t="s">
        <v>463</v>
      </c>
      <c r="I498" s="112" t="s">
        <v>1122</v>
      </c>
      <c r="J498" s="99"/>
      <c r="K498" s="125" t="s">
        <v>128</v>
      </c>
      <c r="L498" s="125" t="s">
        <v>115</v>
      </c>
      <c r="M498" s="126" t="s">
        <v>79</v>
      </c>
      <c r="N498" s="123" t="s">
        <v>171</v>
      </c>
      <c r="O498" s="462"/>
      <c r="P498" s="99"/>
      <c r="Q498" s="99"/>
      <c r="R498" s="99"/>
      <c r="S498" s="99"/>
      <c r="T498" s="99"/>
      <c r="U498" s="99"/>
      <c r="V498" s="99"/>
      <c r="W498" s="99"/>
      <c r="X498" s="99"/>
      <c r="Y498" s="99"/>
      <c r="Z498" s="99"/>
      <c r="AA498" s="99" t="s">
        <v>28</v>
      </c>
      <c r="AB498" s="33"/>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33"/>
      <c r="BF498" s="33"/>
      <c r="BG498" s="33"/>
      <c r="BH498" s="33"/>
      <c r="BI498" s="33"/>
      <c r="BJ498" s="33"/>
      <c r="BK498" s="33"/>
      <c r="BL498" s="33"/>
      <c r="BM498" s="33"/>
      <c r="BN498" s="33"/>
      <c r="BO498" s="33"/>
      <c r="BP498" s="33"/>
      <c r="BQ498" s="33"/>
      <c r="BR498" s="33"/>
      <c r="BS498" s="33"/>
      <c r="BT498" s="33"/>
      <c r="BU498" s="33"/>
      <c r="BV498" s="33"/>
      <c r="BW498" s="99"/>
      <c r="BX498" s="99"/>
      <c r="BY498" s="99"/>
      <c r="BZ498" s="99"/>
      <c r="CA498" s="99"/>
      <c r="CB498" s="99"/>
      <c r="CC498" s="99"/>
      <c r="CD498" s="99"/>
      <c r="CE498" s="99"/>
      <c r="CF498" s="99"/>
      <c r="CG498" s="99"/>
      <c r="CH498" s="99"/>
      <c r="CI498" s="99"/>
      <c r="CJ498" s="99"/>
      <c r="CK498" s="99"/>
      <c r="CL498" s="99"/>
      <c r="CM498" s="99"/>
      <c r="CN498" s="99"/>
      <c r="CO498" s="99"/>
      <c r="CP498" s="99"/>
      <c r="CQ498" s="99"/>
      <c r="CR498" s="99"/>
      <c r="CS498" s="99"/>
      <c r="CT498" s="313"/>
      <c r="CU498" s="313"/>
      <c r="CV498" s="313"/>
      <c r="CW498" s="313"/>
      <c r="CX498" s="313"/>
      <c r="CY498" s="313"/>
      <c r="CZ498" s="313"/>
      <c r="DA498" s="313"/>
      <c r="DB498" s="424"/>
      <c r="DC498" s="424"/>
      <c r="DD498" s="424"/>
      <c r="DE498" s="313"/>
      <c r="DF498" s="313"/>
      <c r="DG498" s="313"/>
      <c r="DH498" s="313"/>
      <c r="DI498" s="313"/>
      <c r="DJ498" s="99"/>
      <c r="DK498" s="99"/>
      <c r="DL498" s="122">
        <f t="shared" si="573"/>
        <v>1</v>
      </c>
      <c r="DM498" s="96"/>
    </row>
    <row r="499" spans="1:117" ht="27" customHeight="1">
      <c r="A499" s="132"/>
      <c r="B499" s="167"/>
      <c r="C499" s="479" t="s">
        <v>47</v>
      </c>
      <c r="D499" s="479"/>
      <c r="E499" s="479"/>
      <c r="F499" s="170"/>
      <c r="G499" s="172">
        <f>COUNTIF(G500:G529,"x")</f>
        <v>0</v>
      </c>
      <c r="H499" s="368"/>
      <c r="I499" s="174"/>
      <c r="J499" s="364"/>
      <c r="K499" s="364"/>
      <c r="L499" s="364"/>
      <c r="M499" s="8" t="s">
        <v>82</v>
      </c>
      <c r="N499" s="8" t="s">
        <v>82</v>
      </c>
      <c r="O499" s="9">
        <f>COUNTIF(O500:O529,"x")</f>
        <v>7</v>
      </c>
      <c r="P499" s="9">
        <f>SUM(P500:P529)</f>
        <v>1</v>
      </c>
      <c r="Q499" s="172" t="s">
        <v>142</v>
      </c>
      <c r="R499" s="172" t="s">
        <v>142</v>
      </c>
      <c r="S499" s="172" t="s">
        <v>142</v>
      </c>
      <c r="T499" s="9" t="s">
        <v>142</v>
      </c>
      <c r="U499" s="9" t="s">
        <v>142</v>
      </c>
      <c r="V499" s="9" t="s">
        <v>142</v>
      </c>
      <c r="W499" s="9" t="s">
        <v>142</v>
      </c>
      <c r="X499" s="9" t="s">
        <v>142</v>
      </c>
      <c r="Y499" s="9"/>
      <c r="Z499" s="9"/>
      <c r="AA499" s="9" t="s">
        <v>142</v>
      </c>
      <c r="AB499" s="181"/>
      <c r="AC499" s="181"/>
      <c r="AD499" s="181"/>
      <c r="AE499" s="207"/>
      <c r="AF499" s="207"/>
      <c r="AG499" s="207"/>
      <c r="AH499" s="207"/>
      <c r="AI499" s="207"/>
      <c r="AJ499" s="207"/>
      <c r="AK499" s="207"/>
      <c r="AL499" s="207"/>
      <c r="AM499" s="207"/>
      <c r="AN499" s="207"/>
      <c r="AO499" s="207"/>
      <c r="AP499" s="207"/>
      <c r="AQ499" s="207"/>
      <c r="AR499" s="207"/>
      <c r="AS499" s="207"/>
      <c r="AT499" s="207"/>
      <c r="AU499" s="207"/>
      <c r="AV499" s="207"/>
      <c r="AW499" s="207"/>
      <c r="AX499" s="207"/>
      <c r="AY499" s="207"/>
      <c r="AZ499" s="207"/>
      <c r="BA499" s="207"/>
      <c r="BB499" s="207"/>
      <c r="BC499" s="209"/>
      <c r="BD499" s="210"/>
      <c r="BE499" s="209"/>
      <c r="BF499" s="210"/>
      <c r="BG499" s="209"/>
      <c r="BH499" s="210"/>
      <c r="BI499" s="209"/>
      <c r="BJ499" s="210"/>
      <c r="BK499" s="211"/>
      <c r="BL499" s="212"/>
      <c r="BM499" s="181"/>
      <c r="BN499" s="181"/>
      <c r="BO499" s="181"/>
      <c r="BP499" s="181"/>
      <c r="BQ499" s="33"/>
      <c r="BR499" s="33"/>
      <c r="BS499" s="33"/>
      <c r="BT499" s="33"/>
      <c r="BU499" s="33"/>
      <c r="BV499" s="33"/>
      <c r="BW499" s="9"/>
      <c r="BX499" s="9"/>
      <c r="BY499" s="9"/>
      <c r="BZ499" s="9"/>
      <c r="CA499" s="9"/>
      <c r="CB499" s="9"/>
      <c r="CC499" s="9"/>
      <c r="CD499" s="9"/>
      <c r="CE499" s="9"/>
      <c r="CF499" s="9"/>
      <c r="CG499" s="9"/>
      <c r="CH499" s="9"/>
      <c r="CI499" s="9"/>
      <c r="CJ499" s="9"/>
      <c r="CK499" s="9"/>
      <c r="CL499" s="9"/>
      <c r="CM499" s="9"/>
      <c r="CN499" s="9"/>
      <c r="CO499" s="9"/>
      <c r="CP499" s="9"/>
      <c r="CQ499" s="9"/>
      <c r="CR499" s="9"/>
      <c r="CS499" s="9"/>
      <c r="CT499" s="9"/>
      <c r="CU499" s="9"/>
      <c r="CV499" s="391"/>
      <c r="CW499" s="391"/>
      <c r="CX499" s="391"/>
      <c r="CY499" s="9"/>
      <c r="CZ499" s="9"/>
      <c r="DA499" s="9"/>
      <c r="DB499" s="9"/>
      <c r="DC499" s="9"/>
      <c r="DD499" s="9"/>
      <c r="DE499" s="9"/>
      <c r="DF499" s="9"/>
      <c r="DG499" s="9"/>
      <c r="DH499" s="9"/>
      <c r="DI499" s="9"/>
      <c r="DJ499" s="9"/>
      <c r="DK499" s="9"/>
      <c r="DL499" s="122">
        <f t="shared" si="573"/>
        <v>0</v>
      </c>
      <c r="DM499" s="173"/>
    </row>
    <row r="500" spans="1:117" s="10" customFormat="1" ht="32.25" hidden="1" customHeight="1">
      <c r="A500" s="460">
        <v>437</v>
      </c>
      <c r="B500" s="414">
        <v>142</v>
      </c>
      <c r="C500" s="169" t="s">
        <v>464</v>
      </c>
      <c r="D500" s="170" t="s">
        <v>0</v>
      </c>
      <c r="E500" s="29" t="s">
        <v>465</v>
      </c>
      <c r="F500" s="135" t="s">
        <v>2</v>
      </c>
      <c r="G500" s="170"/>
      <c r="H500" s="184" t="s">
        <v>465</v>
      </c>
      <c r="I500" s="174" t="s">
        <v>848</v>
      </c>
      <c r="J500" s="176"/>
      <c r="K500" s="176" t="s">
        <v>128</v>
      </c>
      <c r="L500" s="176" t="s">
        <v>115</v>
      </c>
      <c r="M500" s="5" t="s">
        <v>79</v>
      </c>
      <c r="N500" s="4" t="s">
        <v>171</v>
      </c>
      <c r="O500" s="460" t="s">
        <v>28</v>
      </c>
      <c r="P500" s="134"/>
      <c r="Q500" s="176" t="s">
        <v>28</v>
      </c>
      <c r="R500" s="6"/>
      <c r="S500" s="6"/>
      <c r="T500" s="6"/>
      <c r="U500" s="6"/>
      <c r="V500" s="6"/>
      <c r="W500" s="6"/>
      <c r="X500" s="6"/>
      <c r="Y500" s="60"/>
      <c r="Z500" s="60"/>
      <c r="AA500" s="6"/>
      <c r="AB500" s="181" t="s">
        <v>665</v>
      </c>
      <c r="AC500" s="181" t="s">
        <v>665</v>
      </c>
      <c r="AD500" s="181" t="s">
        <v>665</v>
      </c>
      <c r="AE500" s="207">
        <v>1</v>
      </c>
      <c r="AF500" s="207">
        <v>2</v>
      </c>
      <c r="AG500" s="207">
        <v>1</v>
      </c>
      <c r="AH500" s="207">
        <v>1</v>
      </c>
      <c r="AI500" s="207">
        <v>2</v>
      </c>
      <c r="AJ500" s="207">
        <v>2</v>
      </c>
      <c r="AK500" s="207">
        <v>1</v>
      </c>
      <c r="AL500" s="207">
        <v>1</v>
      </c>
      <c r="AM500" s="207">
        <v>2</v>
      </c>
      <c r="AN500" s="207">
        <v>1</v>
      </c>
      <c r="AO500" s="207">
        <v>2</v>
      </c>
      <c r="AP500" s="207">
        <v>2</v>
      </c>
      <c r="AQ500" s="207">
        <v>2</v>
      </c>
      <c r="AR500" s="207">
        <v>2</v>
      </c>
      <c r="AS500" s="207">
        <v>2</v>
      </c>
      <c r="AT500" s="207">
        <v>2</v>
      </c>
      <c r="AU500" s="207">
        <v>1</v>
      </c>
      <c r="AV500" s="207">
        <v>1</v>
      </c>
      <c r="AW500" s="207">
        <v>2</v>
      </c>
      <c r="AX500" s="207">
        <v>2</v>
      </c>
      <c r="AY500" s="207">
        <v>1</v>
      </c>
      <c r="AZ500" s="207">
        <v>2</v>
      </c>
      <c r="BA500" s="207">
        <v>2</v>
      </c>
      <c r="BB500" s="207">
        <v>2</v>
      </c>
      <c r="BC500" s="209">
        <f t="shared" ref="BC500" si="574">COUNTIF(AE500:BB500,"2")</f>
        <v>15</v>
      </c>
      <c r="BD500" s="210">
        <f t="shared" ref="BD500" si="575">BC500/(BC500+BE500+BG500+BI500)</f>
        <v>0.625</v>
      </c>
      <c r="BE500" s="209">
        <f t="shared" ref="BE500" si="576">COUNTIF(AE500:BB500,"1")</f>
        <v>9</v>
      </c>
      <c r="BF500" s="210">
        <f t="shared" ref="BF500" si="577">BE500/(BC500+BE500+BG500+BI500)</f>
        <v>0.375</v>
      </c>
      <c r="BG500" s="209">
        <f t="shared" ref="BG500" si="578">COUNTIF(AE500:BB500,"0")</f>
        <v>0</v>
      </c>
      <c r="BH500" s="210">
        <f t="shared" ref="BH500" si="579">BG500/(BC500+BE500+BG500+BI500)</f>
        <v>0</v>
      </c>
      <c r="BI500" s="209">
        <f t="shared" ref="BI500" si="580">COUNTIF(AE500:BB500,"KĐG")</f>
        <v>0</v>
      </c>
      <c r="BJ500" s="210">
        <f t="shared" ref="BJ500" si="581">BI500/(BC500+BE500+BG500+BI500)</f>
        <v>0</v>
      </c>
      <c r="BK500" s="211">
        <f t="shared" ref="BK500" si="582">(((BC500*2)+(BE500*1)+(BG500*0)))/(BC500+BE500+BG500)</f>
        <v>1.625</v>
      </c>
      <c r="BL500" s="212" t="str">
        <f t="shared" ref="BL500" si="583">IF(BJ500&gt;=50%,"KĐG",IF(BK500&gt;=1.6,"ĐMT",IF(BK500&gt;=1,"CCG","CĐ")))</f>
        <v>ĐMT</v>
      </c>
      <c r="BM500" s="33"/>
      <c r="BN500" s="33"/>
      <c r="BO500" s="33"/>
      <c r="BP500" s="33"/>
      <c r="BQ500" s="33"/>
      <c r="BR500" s="33"/>
      <c r="BS500" s="33"/>
      <c r="BT500" s="33"/>
      <c r="BU500" s="33"/>
      <c r="BV500" s="33"/>
      <c r="BW500" s="6"/>
      <c r="BX500" s="6"/>
      <c r="BY500" s="6"/>
      <c r="BZ500" s="6"/>
      <c r="CA500" s="6"/>
      <c r="CB500" s="6"/>
      <c r="CC500" s="6"/>
      <c r="CD500" s="6"/>
      <c r="CE500" s="6"/>
      <c r="CF500" s="6"/>
      <c r="CG500" s="6"/>
      <c r="CH500" s="6"/>
      <c r="CI500" s="6"/>
      <c r="CJ500" s="6"/>
      <c r="CK500" s="6"/>
      <c r="CL500" s="6"/>
      <c r="CM500" s="6"/>
      <c r="CN500" s="6"/>
      <c r="CO500" s="6"/>
      <c r="CP500" s="6"/>
      <c r="CQ500" s="6"/>
      <c r="CR500" s="6"/>
      <c r="CS500" s="6"/>
      <c r="CT500" s="313"/>
      <c r="CU500" s="313"/>
      <c r="CV500" s="313"/>
      <c r="CW500" s="313"/>
      <c r="CX500" s="313"/>
      <c r="CY500" s="313"/>
      <c r="CZ500" s="313"/>
      <c r="DA500" s="313"/>
      <c r="DB500" s="424"/>
      <c r="DC500" s="424"/>
      <c r="DD500" s="424"/>
      <c r="DE500" s="313"/>
      <c r="DF500" s="313"/>
      <c r="DG500" s="313"/>
      <c r="DH500" s="313"/>
      <c r="DI500" s="313"/>
      <c r="DJ500" s="6"/>
      <c r="DK500" s="6"/>
      <c r="DL500" s="122">
        <f t="shared" si="573"/>
        <v>1</v>
      </c>
      <c r="DM500" s="168"/>
    </row>
    <row r="501" spans="1:117" s="231" customFormat="1" ht="42" hidden="1" customHeight="1">
      <c r="A501" s="461"/>
      <c r="B501" s="414">
        <v>142</v>
      </c>
      <c r="C501" s="169" t="s">
        <v>464</v>
      </c>
      <c r="D501" s="170" t="s">
        <v>0</v>
      </c>
      <c r="E501" s="29" t="s">
        <v>465</v>
      </c>
      <c r="F501" s="97" t="s">
        <v>2</v>
      </c>
      <c r="G501" s="170"/>
      <c r="H501" s="184" t="s">
        <v>465</v>
      </c>
      <c r="I501" s="174" t="s">
        <v>848</v>
      </c>
      <c r="J501" s="256"/>
      <c r="K501" s="256" t="s">
        <v>128</v>
      </c>
      <c r="L501" s="256" t="s">
        <v>115</v>
      </c>
      <c r="M501" s="126" t="s">
        <v>79</v>
      </c>
      <c r="N501" s="123" t="s">
        <v>171</v>
      </c>
      <c r="O501" s="461"/>
      <c r="P501" s="99"/>
      <c r="Q501" s="99"/>
      <c r="R501" s="256" t="s">
        <v>28</v>
      </c>
      <c r="S501" s="99"/>
      <c r="T501" s="99"/>
      <c r="U501" s="99"/>
      <c r="V501" s="99"/>
      <c r="W501" s="99"/>
      <c r="X501" s="99"/>
      <c r="Y501" s="99"/>
      <c r="Z501" s="99"/>
      <c r="AA501" s="99"/>
      <c r="AB501" s="33"/>
      <c r="AC501" s="33"/>
      <c r="AD501" s="33"/>
      <c r="AE501" s="33"/>
      <c r="AF501" s="33"/>
      <c r="AG501" s="33"/>
      <c r="AH501" s="33"/>
      <c r="AI501" s="33"/>
      <c r="AJ501" s="33"/>
      <c r="AK501" s="33"/>
      <c r="AL501" s="33"/>
      <c r="AM501" s="33"/>
      <c r="AN501" s="33"/>
      <c r="AO501" s="33"/>
      <c r="AP501" s="33"/>
      <c r="AQ501" s="33"/>
      <c r="AR501" s="33"/>
      <c r="AS501" s="33"/>
      <c r="AT501" s="33"/>
      <c r="AU501" s="33"/>
      <c r="AV501" s="33"/>
      <c r="AW501" s="33"/>
      <c r="AX501" s="33"/>
      <c r="AY501" s="33"/>
      <c r="AZ501" s="33"/>
      <c r="BA501" s="33"/>
      <c r="BB501" s="33"/>
      <c r="BC501" s="33"/>
      <c r="BD501" s="33"/>
      <c r="BE501" s="33"/>
      <c r="BF501" s="33"/>
      <c r="BG501" s="33"/>
      <c r="BH501" s="33"/>
      <c r="BI501" s="33"/>
      <c r="BJ501" s="33"/>
      <c r="BK501" s="33"/>
      <c r="BL501" s="33"/>
      <c r="BM501" s="181" t="s">
        <v>665</v>
      </c>
      <c r="BN501" s="181" t="s">
        <v>665</v>
      </c>
      <c r="BO501" s="181" t="s">
        <v>665</v>
      </c>
      <c r="BP501" s="181" t="s">
        <v>665</v>
      </c>
      <c r="BQ501" s="320">
        <v>2</v>
      </c>
      <c r="BR501" s="320">
        <v>2</v>
      </c>
      <c r="BS501" s="320">
        <v>2</v>
      </c>
      <c r="BT501" s="320">
        <v>1</v>
      </c>
      <c r="BU501" s="320">
        <v>2</v>
      </c>
      <c r="BV501" s="320">
        <v>2</v>
      </c>
      <c r="BW501" s="320">
        <v>2</v>
      </c>
      <c r="BX501" s="320">
        <v>1</v>
      </c>
      <c r="BY501" s="320">
        <v>2</v>
      </c>
      <c r="BZ501" s="320">
        <v>2</v>
      </c>
      <c r="CA501" s="320">
        <v>2</v>
      </c>
      <c r="CB501" s="320">
        <v>2</v>
      </c>
      <c r="CC501" s="320">
        <v>2</v>
      </c>
      <c r="CD501" s="320">
        <v>2</v>
      </c>
      <c r="CE501" s="320">
        <v>1</v>
      </c>
      <c r="CF501" s="320">
        <v>2</v>
      </c>
      <c r="CG501" s="320">
        <v>2</v>
      </c>
      <c r="CH501" s="320">
        <v>1</v>
      </c>
      <c r="CI501" s="320">
        <v>2</v>
      </c>
      <c r="CJ501" s="320">
        <v>2</v>
      </c>
      <c r="CK501" s="320">
        <v>1</v>
      </c>
      <c r="CL501" s="348">
        <f>COUNTIF(BQ501:CK501,"2")</f>
        <v>16</v>
      </c>
      <c r="CM501" s="349">
        <f t="shared" ref="CM501" si="584">CL501/(CL501+CN501+CP501+CR501)</f>
        <v>0.76190476190476186</v>
      </c>
      <c r="CN501" s="348">
        <f>COUNTIF(BQ501:CK501,"1")</f>
        <v>5</v>
      </c>
      <c r="CO501" s="349">
        <f t="shared" ref="CO501" si="585">CN501/(CL501+CN501+CP501+CR501)</f>
        <v>0.23809523809523808</v>
      </c>
      <c r="CP501" s="348">
        <f>COUNTIF(BQ501:CK501,"0")</f>
        <v>0</v>
      </c>
      <c r="CQ501" s="349">
        <f t="shared" ref="CQ501" si="586">CP501/(CL501+CN501+CP501+CR501)</f>
        <v>0</v>
      </c>
      <c r="CR501" s="348">
        <f>COUNTIF(BQ501:CK501,"KĐG")</f>
        <v>0</v>
      </c>
      <c r="CS501" s="349">
        <f t="shared" ref="CS501" si="587">CR501/(CL501+CN501+CP501+CR501)</f>
        <v>0</v>
      </c>
      <c r="CT501" s="350">
        <f t="shared" ref="CT501" si="588">(((CL501*2)+(CN501*1)+(CP501*0)))/(CL501+CN501+CP501)</f>
        <v>1.7619047619047619</v>
      </c>
      <c r="CU501" s="351" t="str">
        <f t="shared" ref="CU501" si="589">IF(CS501&gt;=50%,"KĐG",IF(CT501&gt;=1.6,"ĐMT",IF(CT501&gt;=1,"CCG","CĐ")))</f>
        <v>ĐMT</v>
      </c>
      <c r="CV501" s="313"/>
      <c r="CW501" s="313"/>
      <c r="CX501" s="313"/>
      <c r="CY501" s="313"/>
      <c r="CZ501" s="313"/>
      <c r="DA501" s="313"/>
      <c r="DB501" s="424"/>
      <c r="DC501" s="424"/>
      <c r="DD501" s="424"/>
      <c r="DE501" s="313"/>
      <c r="DF501" s="313"/>
      <c r="DG501" s="313"/>
      <c r="DH501" s="313"/>
      <c r="DI501" s="313"/>
      <c r="DJ501" s="99"/>
      <c r="DK501" s="99"/>
      <c r="DL501" s="122">
        <f t="shared" si="573"/>
        <v>1</v>
      </c>
      <c r="DM501" s="261"/>
    </row>
    <row r="502" spans="1:117" s="231" customFormat="1" ht="63.75" customHeight="1">
      <c r="A502" s="461"/>
      <c r="B502" s="414">
        <v>142</v>
      </c>
      <c r="C502" s="169" t="s">
        <v>464</v>
      </c>
      <c r="D502" s="377" t="s">
        <v>0</v>
      </c>
      <c r="E502" s="169" t="s">
        <v>465</v>
      </c>
      <c r="F502" s="170" t="s">
        <v>2</v>
      </c>
      <c r="G502" s="377"/>
      <c r="H502" s="184" t="s">
        <v>465</v>
      </c>
      <c r="I502" s="174" t="s">
        <v>848</v>
      </c>
      <c r="J502" s="364"/>
      <c r="K502" s="364" t="s">
        <v>128</v>
      </c>
      <c r="L502" s="364" t="s">
        <v>115</v>
      </c>
      <c r="M502" s="126" t="s">
        <v>79</v>
      </c>
      <c r="N502" s="123" t="s">
        <v>171</v>
      </c>
      <c r="O502" s="461"/>
      <c r="P502" s="99"/>
      <c r="Q502" s="99"/>
      <c r="R502" s="99"/>
      <c r="S502" s="364" t="s">
        <v>28</v>
      </c>
      <c r="T502" s="99"/>
      <c r="U502" s="99"/>
      <c r="V502" s="99"/>
      <c r="W502" s="99"/>
      <c r="X502" s="99"/>
      <c r="Y502" s="99"/>
      <c r="Z502" s="99"/>
      <c r="AA502" s="99"/>
      <c r="AB502" s="33"/>
      <c r="AC502" s="33"/>
      <c r="AD502" s="33"/>
      <c r="AE502" s="33"/>
      <c r="AF502" s="33"/>
      <c r="AG502" s="33"/>
      <c r="AH502" s="33"/>
      <c r="AI502" s="33"/>
      <c r="AJ502" s="33"/>
      <c r="AK502" s="33"/>
      <c r="AL502" s="33"/>
      <c r="AM502" s="33"/>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c r="BW502" s="99"/>
      <c r="BX502" s="99"/>
      <c r="BY502" s="99"/>
      <c r="BZ502" s="99"/>
      <c r="CA502" s="99"/>
      <c r="CB502" s="99"/>
      <c r="CC502" s="99"/>
      <c r="CD502" s="99"/>
      <c r="CE502" s="99"/>
      <c r="CF502" s="99"/>
      <c r="CG502" s="99"/>
      <c r="CH502" s="99"/>
      <c r="CI502" s="99"/>
      <c r="CJ502" s="99"/>
      <c r="CK502" s="99"/>
      <c r="CL502" s="99"/>
      <c r="CM502" s="99"/>
      <c r="CN502" s="99"/>
      <c r="CO502" s="99"/>
      <c r="CP502" s="99"/>
      <c r="CQ502" s="99"/>
      <c r="CR502" s="99"/>
      <c r="CS502" s="99"/>
      <c r="CT502" s="313"/>
      <c r="CU502" s="313"/>
      <c r="CV502" s="388" t="s">
        <v>665</v>
      </c>
      <c r="CW502" s="388" t="s">
        <v>665</v>
      </c>
      <c r="CX502" s="388" t="s">
        <v>665</v>
      </c>
      <c r="CY502" s="313"/>
      <c r="CZ502" s="313"/>
      <c r="DA502" s="313"/>
      <c r="DB502" s="424"/>
      <c r="DC502" s="424"/>
      <c r="DD502" s="424"/>
      <c r="DE502" s="313"/>
      <c r="DF502" s="313"/>
      <c r="DG502" s="313"/>
      <c r="DH502" s="313"/>
      <c r="DI502" s="313"/>
      <c r="DJ502" s="99"/>
      <c r="DK502" s="99"/>
      <c r="DL502" s="122">
        <f t="shared" si="573"/>
        <v>1</v>
      </c>
      <c r="DM502" s="353"/>
    </row>
    <row r="503" spans="1:117" s="98" customFormat="1" ht="67.5" hidden="1" customHeight="1">
      <c r="A503" s="461"/>
      <c r="B503" s="414">
        <v>142</v>
      </c>
      <c r="C503" s="29" t="s">
        <v>464</v>
      </c>
      <c r="D503" s="97" t="s">
        <v>0</v>
      </c>
      <c r="E503" s="29" t="s">
        <v>465</v>
      </c>
      <c r="F503" s="97" t="s">
        <v>2</v>
      </c>
      <c r="G503" s="97"/>
      <c r="H503" s="100" t="s">
        <v>465</v>
      </c>
      <c r="I503" s="41" t="s">
        <v>848</v>
      </c>
      <c r="J503" s="99"/>
      <c r="K503" s="125" t="s">
        <v>128</v>
      </c>
      <c r="L503" s="125" t="s">
        <v>115</v>
      </c>
      <c r="M503" s="126" t="s">
        <v>79</v>
      </c>
      <c r="N503" s="123" t="s">
        <v>171</v>
      </c>
      <c r="O503" s="461"/>
      <c r="P503" s="99"/>
      <c r="Q503" s="99"/>
      <c r="R503" s="99"/>
      <c r="S503" s="99"/>
      <c r="T503" s="99" t="s">
        <v>28</v>
      </c>
      <c r="U503" s="99"/>
      <c r="V503" s="99"/>
      <c r="W503" s="99"/>
      <c r="X503" s="99"/>
      <c r="Y503" s="99"/>
      <c r="Z503" s="99"/>
      <c r="AA503" s="99"/>
      <c r="AB503" s="33"/>
      <c r="AC503" s="33"/>
      <c r="AD503" s="33"/>
      <c r="AE503" s="33"/>
      <c r="AF503" s="33"/>
      <c r="AG503" s="33"/>
      <c r="AH503" s="33"/>
      <c r="AI503" s="33"/>
      <c r="AJ503" s="33"/>
      <c r="AK503" s="33"/>
      <c r="AL503" s="33"/>
      <c r="AM503" s="33"/>
      <c r="AN503" s="33"/>
      <c r="AO503" s="33"/>
      <c r="AP503" s="33"/>
      <c r="AQ503" s="33"/>
      <c r="AR503" s="33"/>
      <c r="AS503" s="33"/>
      <c r="AT503" s="33"/>
      <c r="AU503" s="33"/>
      <c r="AV503" s="33"/>
      <c r="AW503" s="33"/>
      <c r="AX503" s="33"/>
      <c r="AY503" s="33"/>
      <c r="AZ503" s="33"/>
      <c r="BA503" s="33"/>
      <c r="BB503" s="33"/>
      <c r="BC503" s="33"/>
      <c r="BD503" s="33"/>
      <c r="BE503" s="33"/>
      <c r="BF503" s="33"/>
      <c r="BG503" s="33"/>
      <c r="BH503" s="33"/>
      <c r="BI503" s="33"/>
      <c r="BJ503" s="33"/>
      <c r="BK503" s="33"/>
      <c r="BL503" s="33"/>
      <c r="BM503" s="33"/>
      <c r="BN503" s="33"/>
      <c r="BO503" s="33"/>
      <c r="BP503" s="33"/>
      <c r="BQ503" s="33"/>
      <c r="BR503" s="33"/>
      <c r="BS503" s="33"/>
      <c r="BT503" s="33"/>
      <c r="BU503" s="33"/>
      <c r="BV503" s="33"/>
      <c r="BW503" s="99"/>
      <c r="BX503" s="99"/>
      <c r="BY503" s="99"/>
      <c r="BZ503" s="99"/>
      <c r="CA503" s="99"/>
      <c r="CB503" s="99"/>
      <c r="CC503" s="99"/>
      <c r="CD503" s="99"/>
      <c r="CE503" s="99"/>
      <c r="CF503" s="99"/>
      <c r="CG503" s="99"/>
      <c r="CH503" s="99"/>
      <c r="CI503" s="99"/>
      <c r="CJ503" s="99"/>
      <c r="CK503" s="99"/>
      <c r="CL503" s="99"/>
      <c r="CM503" s="99"/>
      <c r="CN503" s="99"/>
      <c r="CO503" s="99"/>
      <c r="CP503" s="99"/>
      <c r="CQ503" s="99"/>
      <c r="CR503" s="99"/>
      <c r="CS503" s="99"/>
      <c r="CT503" s="313"/>
      <c r="CU503" s="313"/>
      <c r="CV503" s="313"/>
      <c r="CW503" s="313"/>
      <c r="CX503" s="313"/>
      <c r="CY503" s="313"/>
      <c r="CZ503" s="313"/>
      <c r="DA503" s="313"/>
      <c r="DB503" s="424"/>
      <c r="DC503" s="424"/>
      <c r="DD503" s="424"/>
      <c r="DE503" s="313"/>
      <c r="DF503" s="313"/>
      <c r="DG503" s="313"/>
      <c r="DH503" s="313"/>
      <c r="DI503" s="313"/>
      <c r="DJ503" s="99"/>
      <c r="DK503" s="99"/>
      <c r="DL503" s="122">
        <f t="shared" si="573"/>
        <v>1</v>
      </c>
      <c r="DM503" s="96"/>
    </row>
    <row r="504" spans="1:117" s="98" customFormat="1" ht="67.5" hidden="1" customHeight="1">
      <c r="A504" s="461"/>
      <c r="B504" s="414">
        <v>142</v>
      </c>
      <c r="C504" s="29" t="s">
        <v>464</v>
      </c>
      <c r="D504" s="97" t="s">
        <v>0</v>
      </c>
      <c r="E504" s="29" t="s">
        <v>465</v>
      </c>
      <c r="F504" s="97" t="s">
        <v>2</v>
      </c>
      <c r="G504" s="97"/>
      <c r="H504" s="100" t="s">
        <v>465</v>
      </c>
      <c r="I504" s="41" t="s">
        <v>848</v>
      </c>
      <c r="J504" s="99"/>
      <c r="K504" s="125" t="s">
        <v>128</v>
      </c>
      <c r="L504" s="125" t="s">
        <v>115</v>
      </c>
      <c r="M504" s="126" t="s">
        <v>79</v>
      </c>
      <c r="N504" s="123" t="s">
        <v>171</v>
      </c>
      <c r="O504" s="461"/>
      <c r="P504" s="99"/>
      <c r="Q504" s="99"/>
      <c r="R504" s="99"/>
      <c r="S504" s="99"/>
      <c r="T504" s="99"/>
      <c r="U504" s="99" t="s">
        <v>28</v>
      </c>
      <c r="V504" s="99"/>
      <c r="W504" s="99"/>
      <c r="X504" s="99"/>
      <c r="Y504" s="99"/>
      <c r="Z504" s="99"/>
      <c r="AA504" s="99"/>
      <c r="AB504" s="33"/>
      <c r="AC504" s="33"/>
      <c r="AD504" s="33"/>
      <c r="AE504" s="33"/>
      <c r="AF504" s="33"/>
      <c r="AG504" s="33"/>
      <c r="AH504" s="33"/>
      <c r="AI504" s="33"/>
      <c r="AJ504" s="33"/>
      <c r="AK504" s="33"/>
      <c r="AL504" s="33"/>
      <c r="AM504" s="33"/>
      <c r="AN504" s="33"/>
      <c r="AO504" s="33"/>
      <c r="AP504" s="33"/>
      <c r="AQ504" s="33"/>
      <c r="AR504" s="33"/>
      <c r="AS504" s="33"/>
      <c r="AT504" s="33"/>
      <c r="AU504" s="33"/>
      <c r="AV504" s="33"/>
      <c r="AW504" s="33"/>
      <c r="AX504" s="33"/>
      <c r="AY504" s="33"/>
      <c r="AZ504" s="33"/>
      <c r="BA504" s="33"/>
      <c r="BB504" s="33"/>
      <c r="BC504" s="33"/>
      <c r="BD504" s="33"/>
      <c r="BE504" s="33"/>
      <c r="BF504" s="33"/>
      <c r="BG504" s="33"/>
      <c r="BH504" s="33"/>
      <c r="BI504" s="33"/>
      <c r="BJ504" s="33"/>
      <c r="BK504" s="33"/>
      <c r="BL504" s="33"/>
      <c r="BM504" s="33"/>
      <c r="BN504" s="33"/>
      <c r="BO504" s="33"/>
      <c r="BP504" s="33"/>
      <c r="BQ504" s="33"/>
      <c r="BR504" s="33"/>
      <c r="BS504" s="33"/>
      <c r="BT504" s="33"/>
      <c r="BU504" s="33"/>
      <c r="BV504" s="33"/>
      <c r="BW504" s="99"/>
      <c r="BX504" s="99"/>
      <c r="BY504" s="99"/>
      <c r="BZ504" s="99"/>
      <c r="CA504" s="99"/>
      <c r="CB504" s="99"/>
      <c r="CC504" s="99"/>
      <c r="CD504" s="99"/>
      <c r="CE504" s="99"/>
      <c r="CF504" s="99"/>
      <c r="CG504" s="99"/>
      <c r="CH504" s="99"/>
      <c r="CI504" s="99"/>
      <c r="CJ504" s="99"/>
      <c r="CK504" s="99"/>
      <c r="CL504" s="99"/>
      <c r="CM504" s="99"/>
      <c r="CN504" s="99"/>
      <c r="CO504" s="99"/>
      <c r="CP504" s="99"/>
      <c r="CQ504" s="99"/>
      <c r="CR504" s="99"/>
      <c r="CS504" s="99"/>
      <c r="CT504" s="313"/>
      <c r="CU504" s="313"/>
      <c r="CV504" s="313"/>
      <c r="CW504" s="313"/>
      <c r="CX504" s="313"/>
      <c r="CY504" s="313"/>
      <c r="CZ504" s="313"/>
      <c r="DA504" s="313"/>
      <c r="DB504" s="424"/>
      <c r="DC504" s="424"/>
      <c r="DD504" s="424"/>
      <c r="DE504" s="313"/>
      <c r="DF504" s="313"/>
      <c r="DG504" s="313"/>
      <c r="DH504" s="313"/>
      <c r="DI504" s="313"/>
      <c r="DJ504" s="99"/>
      <c r="DK504" s="99"/>
      <c r="DL504" s="122">
        <f t="shared" si="573"/>
        <v>1</v>
      </c>
      <c r="DM504" s="96"/>
    </row>
    <row r="505" spans="1:117" s="98" customFormat="1" ht="67.5" hidden="1" customHeight="1">
      <c r="A505" s="461"/>
      <c r="B505" s="414">
        <v>142</v>
      </c>
      <c r="C505" s="29" t="s">
        <v>464</v>
      </c>
      <c r="D505" s="97" t="s">
        <v>0</v>
      </c>
      <c r="E505" s="29" t="s">
        <v>465</v>
      </c>
      <c r="F505" s="97" t="s">
        <v>2</v>
      </c>
      <c r="G505" s="97"/>
      <c r="H505" s="100" t="s">
        <v>465</v>
      </c>
      <c r="I505" s="41" t="s">
        <v>848</v>
      </c>
      <c r="J505" s="99"/>
      <c r="K505" s="125" t="s">
        <v>128</v>
      </c>
      <c r="L505" s="125" t="s">
        <v>115</v>
      </c>
      <c r="M505" s="126" t="s">
        <v>79</v>
      </c>
      <c r="N505" s="123" t="s">
        <v>171</v>
      </c>
      <c r="O505" s="461"/>
      <c r="P505" s="99"/>
      <c r="Q505" s="99"/>
      <c r="R505" s="99"/>
      <c r="S505" s="99"/>
      <c r="T505" s="99"/>
      <c r="U505" s="99"/>
      <c r="V505" s="99" t="s">
        <v>28</v>
      </c>
      <c r="W505" s="99"/>
      <c r="X505" s="99"/>
      <c r="Y505" s="99"/>
      <c r="Z505" s="99"/>
      <c r="AA505" s="99"/>
      <c r="AB505" s="33"/>
      <c r="AC505" s="33"/>
      <c r="AD505" s="33"/>
      <c r="AE505" s="33"/>
      <c r="AF505" s="33"/>
      <c r="AG505" s="33"/>
      <c r="AH505" s="33"/>
      <c r="AI505" s="33"/>
      <c r="AJ505" s="33"/>
      <c r="AK505" s="33"/>
      <c r="AL505" s="33"/>
      <c r="AM505" s="3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c r="BW505" s="99"/>
      <c r="BX505" s="99"/>
      <c r="BY505" s="99"/>
      <c r="BZ505" s="99"/>
      <c r="CA505" s="99"/>
      <c r="CB505" s="99"/>
      <c r="CC505" s="99"/>
      <c r="CD505" s="99"/>
      <c r="CE505" s="99"/>
      <c r="CF505" s="99"/>
      <c r="CG505" s="99"/>
      <c r="CH505" s="99"/>
      <c r="CI505" s="99"/>
      <c r="CJ505" s="99"/>
      <c r="CK505" s="99"/>
      <c r="CL505" s="99"/>
      <c r="CM505" s="99"/>
      <c r="CN505" s="99"/>
      <c r="CO505" s="99"/>
      <c r="CP505" s="99"/>
      <c r="CQ505" s="99"/>
      <c r="CR505" s="99"/>
      <c r="CS505" s="99"/>
      <c r="CT505" s="313"/>
      <c r="CU505" s="313"/>
      <c r="CV505" s="313"/>
      <c r="CW505" s="313"/>
      <c r="CX505" s="313"/>
      <c r="CY505" s="313"/>
      <c r="CZ505" s="313"/>
      <c r="DA505" s="313"/>
      <c r="DB505" s="424"/>
      <c r="DC505" s="424"/>
      <c r="DD505" s="424"/>
      <c r="DE505" s="313"/>
      <c r="DF505" s="313"/>
      <c r="DG505" s="313"/>
      <c r="DH505" s="313"/>
      <c r="DI505" s="313"/>
      <c r="DJ505" s="99"/>
      <c r="DK505" s="99"/>
      <c r="DL505" s="122">
        <f t="shared" si="573"/>
        <v>1</v>
      </c>
      <c r="DM505" s="96"/>
    </row>
    <row r="506" spans="1:117" s="98" customFormat="1" ht="67.5" hidden="1" customHeight="1">
      <c r="A506" s="461"/>
      <c r="B506" s="414">
        <v>142</v>
      </c>
      <c r="C506" s="29" t="s">
        <v>464</v>
      </c>
      <c r="D506" s="97" t="s">
        <v>0</v>
      </c>
      <c r="E506" s="29" t="s">
        <v>465</v>
      </c>
      <c r="F506" s="97" t="s">
        <v>2</v>
      </c>
      <c r="G506" s="97"/>
      <c r="H506" s="100" t="s">
        <v>465</v>
      </c>
      <c r="I506" s="41" t="s">
        <v>848</v>
      </c>
      <c r="J506" s="99"/>
      <c r="K506" s="125" t="s">
        <v>128</v>
      </c>
      <c r="L506" s="125" t="s">
        <v>115</v>
      </c>
      <c r="M506" s="126" t="s">
        <v>79</v>
      </c>
      <c r="N506" s="123" t="s">
        <v>171</v>
      </c>
      <c r="O506" s="461"/>
      <c r="P506" s="99"/>
      <c r="Q506" s="99"/>
      <c r="R506" s="99"/>
      <c r="S506" s="99"/>
      <c r="T506" s="99"/>
      <c r="U506" s="99"/>
      <c r="V506" s="99"/>
      <c r="W506" s="99" t="s">
        <v>28</v>
      </c>
      <c r="X506" s="99"/>
      <c r="Y506" s="99"/>
      <c r="Z506" s="99"/>
      <c r="AA506" s="99"/>
      <c r="AB506" s="33"/>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33"/>
      <c r="BF506" s="33"/>
      <c r="BG506" s="33"/>
      <c r="BH506" s="33"/>
      <c r="BI506" s="33"/>
      <c r="BJ506" s="33"/>
      <c r="BK506" s="33"/>
      <c r="BL506" s="33"/>
      <c r="BM506" s="33"/>
      <c r="BN506" s="33"/>
      <c r="BO506" s="33"/>
      <c r="BP506" s="33"/>
      <c r="BQ506" s="33"/>
      <c r="BR506" s="33"/>
      <c r="BS506" s="33"/>
      <c r="BT506" s="33"/>
      <c r="BU506" s="33"/>
      <c r="BV506" s="33"/>
      <c r="BW506" s="99"/>
      <c r="BX506" s="99"/>
      <c r="BY506" s="99"/>
      <c r="BZ506" s="99"/>
      <c r="CA506" s="99"/>
      <c r="CB506" s="99"/>
      <c r="CC506" s="99"/>
      <c r="CD506" s="99"/>
      <c r="CE506" s="99"/>
      <c r="CF506" s="99"/>
      <c r="CG506" s="99"/>
      <c r="CH506" s="99"/>
      <c r="CI506" s="99"/>
      <c r="CJ506" s="99"/>
      <c r="CK506" s="99"/>
      <c r="CL506" s="99"/>
      <c r="CM506" s="99"/>
      <c r="CN506" s="99"/>
      <c r="CO506" s="99"/>
      <c r="CP506" s="99"/>
      <c r="CQ506" s="99"/>
      <c r="CR506" s="99"/>
      <c r="CS506" s="99"/>
      <c r="CT506" s="313"/>
      <c r="CU506" s="313"/>
      <c r="CV506" s="313"/>
      <c r="CW506" s="313"/>
      <c r="CX506" s="313"/>
      <c r="CY506" s="313"/>
      <c r="CZ506" s="313"/>
      <c r="DA506" s="313"/>
      <c r="DB506" s="424"/>
      <c r="DC506" s="424"/>
      <c r="DD506" s="424"/>
      <c r="DE506" s="313"/>
      <c r="DF506" s="313"/>
      <c r="DG506" s="313"/>
      <c r="DH506" s="313"/>
      <c r="DI506" s="313"/>
      <c r="DJ506" s="99"/>
      <c r="DK506" s="99"/>
      <c r="DL506" s="122">
        <f t="shared" si="573"/>
        <v>1</v>
      </c>
      <c r="DM506" s="96"/>
    </row>
    <row r="507" spans="1:117" s="98" customFormat="1" ht="67.5" hidden="1" customHeight="1">
      <c r="A507" s="461"/>
      <c r="B507" s="414">
        <v>142</v>
      </c>
      <c r="C507" s="29" t="s">
        <v>464</v>
      </c>
      <c r="D507" s="97" t="s">
        <v>0</v>
      </c>
      <c r="E507" s="29" t="s">
        <v>465</v>
      </c>
      <c r="F507" s="97" t="s">
        <v>2</v>
      </c>
      <c r="G507" s="97"/>
      <c r="H507" s="100" t="s">
        <v>465</v>
      </c>
      <c r="I507" s="41" t="s">
        <v>848</v>
      </c>
      <c r="J507" s="99"/>
      <c r="K507" s="125" t="s">
        <v>128</v>
      </c>
      <c r="L507" s="125" t="s">
        <v>115</v>
      </c>
      <c r="M507" s="126" t="s">
        <v>79</v>
      </c>
      <c r="N507" s="123" t="s">
        <v>171</v>
      </c>
      <c r="O507" s="461"/>
      <c r="P507" s="99"/>
      <c r="Q507" s="99"/>
      <c r="R507" s="99"/>
      <c r="S507" s="99"/>
      <c r="T507" s="99"/>
      <c r="U507" s="99"/>
      <c r="V507" s="99"/>
      <c r="W507" s="99"/>
      <c r="X507" s="99" t="s">
        <v>28</v>
      </c>
      <c r="Y507" s="99"/>
      <c r="Z507" s="99"/>
      <c r="AA507" s="99"/>
      <c r="AB507" s="33"/>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c r="BW507" s="99"/>
      <c r="BX507" s="99"/>
      <c r="BY507" s="99"/>
      <c r="BZ507" s="99"/>
      <c r="CA507" s="99"/>
      <c r="CB507" s="99"/>
      <c r="CC507" s="99"/>
      <c r="CD507" s="99"/>
      <c r="CE507" s="99"/>
      <c r="CF507" s="99"/>
      <c r="CG507" s="99"/>
      <c r="CH507" s="99"/>
      <c r="CI507" s="99"/>
      <c r="CJ507" s="99"/>
      <c r="CK507" s="99"/>
      <c r="CL507" s="99"/>
      <c r="CM507" s="99"/>
      <c r="CN507" s="99"/>
      <c r="CO507" s="99"/>
      <c r="CP507" s="99"/>
      <c r="CQ507" s="99"/>
      <c r="CR507" s="99"/>
      <c r="CS507" s="99"/>
      <c r="CT507" s="313"/>
      <c r="CU507" s="313"/>
      <c r="CV507" s="313"/>
      <c r="CW507" s="313"/>
      <c r="CX507" s="313"/>
      <c r="CY507" s="313"/>
      <c r="CZ507" s="313"/>
      <c r="DA507" s="313"/>
      <c r="DB507" s="424"/>
      <c r="DC507" s="424"/>
      <c r="DD507" s="424"/>
      <c r="DE507" s="313"/>
      <c r="DF507" s="313"/>
      <c r="DG507" s="313"/>
      <c r="DH507" s="313"/>
      <c r="DI507" s="313"/>
      <c r="DJ507" s="99"/>
      <c r="DK507" s="99"/>
      <c r="DL507" s="122">
        <f t="shared" si="573"/>
        <v>1</v>
      </c>
      <c r="DM507" s="96"/>
    </row>
    <row r="508" spans="1:117" s="98" customFormat="1" ht="67.5" hidden="1" customHeight="1">
      <c r="A508" s="461"/>
      <c r="B508" s="414">
        <v>142</v>
      </c>
      <c r="C508" s="29" t="s">
        <v>464</v>
      </c>
      <c r="D508" s="97" t="s">
        <v>0</v>
      </c>
      <c r="E508" s="29" t="s">
        <v>465</v>
      </c>
      <c r="F508" s="97" t="s">
        <v>2</v>
      </c>
      <c r="G508" s="97"/>
      <c r="H508" s="100" t="s">
        <v>465</v>
      </c>
      <c r="I508" s="41" t="s">
        <v>848</v>
      </c>
      <c r="J508" s="99"/>
      <c r="K508" s="125" t="s">
        <v>128</v>
      </c>
      <c r="L508" s="125" t="s">
        <v>115</v>
      </c>
      <c r="M508" s="126" t="s">
        <v>79</v>
      </c>
      <c r="N508" s="123" t="s">
        <v>171</v>
      </c>
      <c r="O508" s="461"/>
      <c r="P508" s="99"/>
      <c r="Q508" s="99"/>
      <c r="R508" s="99"/>
      <c r="S508" s="99"/>
      <c r="T508" s="99"/>
      <c r="U508" s="99"/>
      <c r="V508" s="99"/>
      <c r="W508" s="99"/>
      <c r="X508" s="99"/>
      <c r="Y508" s="99" t="s">
        <v>28</v>
      </c>
      <c r="Z508" s="99"/>
      <c r="AA508" s="99"/>
      <c r="AB508" s="33"/>
      <c r="AC508" s="33"/>
      <c r="AD508" s="33"/>
      <c r="AE508" s="33"/>
      <c r="AF508" s="33"/>
      <c r="AG508" s="33"/>
      <c r="AH508" s="33"/>
      <c r="AI508" s="33"/>
      <c r="AJ508" s="33"/>
      <c r="AK508" s="33"/>
      <c r="AL508" s="33"/>
      <c r="AM508" s="33"/>
      <c r="AN508" s="33"/>
      <c r="AO508" s="33"/>
      <c r="AP508" s="33"/>
      <c r="AQ508" s="33"/>
      <c r="AR508" s="33"/>
      <c r="AS508" s="33"/>
      <c r="AT508" s="33"/>
      <c r="AU508" s="33"/>
      <c r="AV508" s="33"/>
      <c r="AW508" s="33"/>
      <c r="AX508" s="33"/>
      <c r="AY508" s="33"/>
      <c r="AZ508" s="33"/>
      <c r="BA508" s="33"/>
      <c r="BB508" s="33"/>
      <c r="BC508" s="33"/>
      <c r="BD508" s="33"/>
      <c r="BE508" s="33"/>
      <c r="BF508" s="33"/>
      <c r="BG508" s="33"/>
      <c r="BH508" s="33"/>
      <c r="BI508" s="33"/>
      <c r="BJ508" s="33"/>
      <c r="BK508" s="33"/>
      <c r="BL508" s="33"/>
      <c r="BM508" s="33"/>
      <c r="BN508" s="33"/>
      <c r="BO508" s="33"/>
      <c r="BP508" s="33"/>
      <c r="BQ508" s="33"/>
      <c r="BR508" s="33"/>
      <c r="BS508" s="33"/>
      <c r="BT508" s="33"/>
      <c r="BU508" s="33"/>
      <c r="BV508" s="33"/>
      <c r="BW508" s="99"/>
      <c r="BX508" s="99"/>
      <c r="BY508" s="99"/>
      <c r="BZ508" s="99"/>
      <c r="CA508" s="99"/>
      <c r="CB508" s="99"/>
      <c r="CC508" s="99"/>
      <c r="CD508" s="99"/>
      <c r="CE508" s="99"/>
      <c r="CF508" s="99"/>
      <c r="CG508" s="99"/>
      <c r="CH508" s="99"/>
      <c r="CI508" s="99"/>
      <c r="CJ508" s="99"/>
      <c r="CK508" s="99"/>
      <c r="CL508" s="99"/>
      <c r="CM508" s="99"/>
      <c r="CN508" s="99"/>
      <c r="CO508" s="99"/>
      <c r="CP508" s="99"/>
      <c r="CQ508" s="99"/>
      <c r="CR508" s="99"/>
      <c r="CS508" s="99"/>
      <c r="CT508" s="313"/>
      <c r="CU508" s="313"/>
      <c r="CV508" s="313"/>
      <c r="CW508" s="313"/>
      <c r="CX508" s="313"/>
      <c r="CY508" s="313"/>
      <c r="CZ508" s="313"/>
      <c r="DA508" s="313"/>
      <c r="DB508" s="424"/>
      <c r="DC508" s="424"/>
      <c r="DD508" s="424"/>
      <c r="DE508" s="313"/>
      <c r="DF508" s="313"/>
      <c r="DG508" s="313"/>
      <c r="DH508" s="313"/>
      <c r="DI508" s="313"/>
      <c r="DJ508" s="99"/>
      <c r="DK508" s="99"/>
      <c r="DL508" s="122">
        <f t="shared" si="573"/>
        <v>1</v>
      </c>
      <c r="DM508" s="96"/>
    </row>
    <row r="509" spans="1:117" s="98" customFormat="1" ht="67.5" hidden="1" customHeight="1">
      <c r="A509" s="461"/>
      <c r="B509" s="414">
        <v>142</v>
      </c>
      <c r="C509" s="29" t="s">
        <v>464</v>
      </c>
      <c r="D509" s="97" t="s">
        <v>0</v>
      </c>
      <c r="E509" s="29" t="s">
        <v>465</v>
      </c>
      <c r="F509" s="97" t="s">
        <v>2</v>
      </c>
      <c r="G509" s="97"/>
      <c r="H509" s="100" t="s">
        <v>465</v>
      </c>
      <c r="I509" s="41" t="s">
        <v>848</v>
      </c>
      <c r="J509" s="99"/>
      <c r="K509" s="125" t="s">
        <v>128</v>
      </c>
      <c r="L509" s="125" t="s">
        <v>115</v>
      </c>
      <c r="M509" s="126" t="s">
        <v>79</v>
      </c>
      <c r="N509" s="123" t="s">
        <v>171</v>
      </c>
      <c r="O509" s="461"/>
      <c r="P509" s="99"/>
      <c r="Q509" s="99"/>
      <c r="R509" s="99"/>
      <c r="S509" s="99"/>
      <c r="T509" s="99"/>
      <c r="U509" s="99"/>
      <c r="V509" s="99"/>
      <c r="W509" s="99"/>
      <c r="X509" s="99"/>
      <c r="Y509" s="99"/>
      <c r="Z509" s="99" t="s">
        <v>28</v>
      </c>
      <c r="AA509" s="99"/>
      <c r="AB509" s="33"/>
      <c r="AC509" s="33"/>
      <c r="AD509" s="33"/>
      <c r="AE509" s="33"/>
      <c r="AF509" s="33"/>
      <c r="AG509" s="33"/>
      <c r="AH509" s="33"/>
      <c r="AI509" s="33"/>
      <c r="AJ509" s="33"/>
      <c r="AK509" s="33"/>
      <c r="AL509" s="33"/>
      <c r="AM509" s="33"/>
      <c r="AN509" s="33"/>
      <c r="AO509" s="33"/>
      <c r="AP509" s="33"/>
      <c r="AQ509" s="33"/>
      <c r="AR509" s="33"/>
      <c r="AS509" s="33"/>
      <c r="AT509" s="33"/>
      <c r="AU509" s="33"/>
      <c r="AV509" s="33"/>
      <c r="AW509" s="33"/>
      <c r="AX509" s="33"/>
      <c r="AY509" s="33"/>
      <c r="AZ509" s="33"/>
      <c r="BA509" s="33"/>
      <c r="BB509" s="33"/>
      <c r="BC509" s="33"/>
      <c r="BD509" s="33"/>
      <c r="BE509" s="33"/>
      <c r="BF509" s="33"/>
      <c r="BG509" s="33"/>
      <c r="BH509" s="33"/>
      <c r="BI509" s="33"/>
      <c r="BJ509" s="33"/>
      <c r="BK509" s="33"/>
      <c r="BL509" s="33"/>
      <c r="BM509" s="33"/>
      <c r="BN509" s="33"/>
      <c r="BO509" s="33"/>
      <c r="BP509" s="33"/>
      <c r="BQ509" s="33"/>
      <c r="BR509" s="33"/>
      <c r="BS509" s="33"/>
      <c r="BT509" s="33"/>
      <c r="BU509" s="33"/>
      <c r="BV509" s="33"/>
      <c r="BW509" s="99"/>
      <c r="BX509" s="99"/>
      <c r="BY509" s="99"/>
      <c r="BZ509" s="99"/>
      <c r="CA509" s="99"/>
      <c r="CB509" s="99"/>
      <c r="CC509" s="99"/>
      <c r="CD509" s="99"/>
      <c r="CE509" s="99"/>
      <c r="CF509" s="99"/>
      <c r="CG509" s="99"/>
      <c r="CH509" s="99"/>
      <c r="CI509" s="99"/>
      <c r="CJ509" s="99"/>
      <c r="CK509" s="99"/>
      <c r="CL509" s="99"/>
      <c r="CM509" s="99"/>
      <c r="CN509" s="99"/>
      <c r="CO509" s="99"/>
      <c r="CP509" s="99"/>
      <c r="CQ509" s="99"/>
      <c r="CR509" s="99"/>
      <c r="CS509" s="99"/>
      <c r="CT509" s="313"/>
      <c r="CU509" s="313"/>
      <c r="CV509" s="313"/>
      <c r="CW509" s="313"/>
      <c r="CX509" s="313"/>
      <c r="CY509" s="313"/>
      <c r="CZ509" s="313"/>
      <c r="DA509" s="313"/>
      <c r="DB509" s="424"/>
      <c r="DC509" s="424"/>
      <c r="DD509" s="424"/>
      <c r="DE509" s="313"/>
      <c r="DF509" s="313"/>
      <c r="DG509" s="313"/>
      <c r="DH509" s="313"/>
      <c r="DI509" s="313"/>
      <c r="DJ509" s="99"/>
      <c r="DK509" s="99"/>
      <c r="DL509" s="122">
        <f t="shared" si="573"/>
        <v>1</v>
      </c>
      <c r="DM509" s="96"/>
    </row>
    <row r="510" spans="1:117" s="98" customFormat="1" ht="67.5" hidden="1" customHeight="1">
      <c r="A510" s="462"/>
      <c r="B510" s="414">
        <v>142</v>
      </c>
      <c r="C510" s="29" t="s">
        <v>464</v>
      </c>
      <c r="D510" s="97" t="s">
        <v>0</v>
      </c>
      <c r="E510" s="29" t="s">
        <v>465</v>
      </c>
      <c r="F510" s="97" t="s">
        <v>2</v>
      </c>
      <c r="G510" s="97"/>
      <c r="H510" s="100" t="s">
        <v>465</v>
      </c>
      <c r="I510" s="41" t="s">
        <v>848</v>
      </c>
      <c r="J510" s="99"/>
      <c r="K510" s="125" t="s">
        <v>128</v>
      </c>
      <c r="L510" s="125" t="s">
        <v>115</v>
      </c>
      <c r="M510" s="126" t="s">
        <v>79</v>
      </c>
      <c r="N510" s="123" t="s">
        <v>171</v>
      </c>
      <c r="O510" s="462"/>
      <c r="P510" s="99"/>
      <c r="Q510" s="99"/>
      <c r="R510" s="99"/>
      <c r="S510" s="99"/>
      <c r="T510" s="99"/>
      <c r="U510" s="99"/>
      <c r="V510" s="99"/>
      <c r="W510" s="99"/>
      <c r="X510" s="99"/>
      <c r="Y510" s="99"/>
      <c r="Z510" s="99"/>
      <c r="AA510" s="99" t="s">
        <v>28</v>
      </c>
      <c r="AB510" s="33"/>
      <c r="AC510" s="33"/>
      <c r="AD510" s="33"/>
      <c r="AE510" s="33"/>
      <c r="AF510" s="33"/>
      <c r="AG510" s="33"/>
      <c r="AH510" s="33"/>
      <c r="AI510" s="33"/>
      <c r="AJ510" s="33"/>
      <c r="AK510" s="33"/>
      <c r="AL510" s="33"/>
      <c r="AM510" s="33"/>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c r="BW510" s="99"/>
      <c r="BX510" s="99"/>
      <c r="BY510" s="99"/>
      <c r="BZ510" s="99"/>
      <c r="CA510" s="99"/>
      <c r="CB510" s="99"/>
      <c r="CC510" s="99"/>
      <c r="CD510" s="99"/>
      <c r="CE510" s="99"/>
      <c r="CF510" s="99"/>
      <c r="CG510" s="99"/>
      <c r="CH510" s="99"/>
      <c r="CI510" s="99"/>
      <c r="CJ510" s="99"/>
      <c r="CK510" s="99"/>
      <c r="CL510" s="99"/>
      <c r="CM510" s="99"/>
      <c r="CN510" s="99"/>
      <c r="CO510" s="99"/>
      <c r="CP510" s="99"/>
      <c r="CQ510" s="99"/>
      <c r="CR510" s="99"/>
      <c r="CS510" s="99"/>
      <c r="CT510" s="313"/>
      <c r="CU510" s="313"/>
      <c r="CV510" s="313"/>
      <c r="CW510" s="313"/>
      <c r="CX510" s="313"/>
      <c r="CY510" s="313"/>
      <c r="CZ510" s="313"/>
      <c r="DA510" s="313"/>
      <c r="DB510" s="424"/>
      <c r="DC510" s="424"/>
      <c r="DD510" s="424"/>
      <c r="DE510" s="313"/>
      <c r="DF510" s="313"/>
      <c r="DG510" s="313"/>
      <c r="DH510" s="313"/>
      <c r="DI510" s="313"/>
      <c r="DJ510" s="99"/>
      <c r="DK510" s="99"/>
      <c r="DL510" s="122">
        <f t="shared" si="573"/>
        <v>1</v>
      </c>
      <c r="DM510" s="96"/>
    </row>
    <row r="511" spans="1:117" s="231" customFormat="1" ht="110.25" customHeight="1">
      <c r="A511" s="460">
        <v>440</v>
      </c>
      <c r="B511" s="414">
        <v>143</v>
      </c>
      <c r="C511" s="169" t="s">
        <v>466</v>
      </c>
      <c r="D511" s="377" t="s">
        <v>0</v>
      </c>
      <c r="E511" s="169" t="s">
        <v>467</v>
      </c>
      <c r="F511" s="170" t="s">
        <v>2</v>
      </c>
      <c r="G511" s="377"/>
      <c r="H511" s="184" t="s">
        <v>467</v>
      </c>
      <c r="I511" s="174" t="s">
        <v>849</v>
      </c>
      <c r="J511" s="364"/>
      <c r="K511" s="364" t="s">
        <v>128</v>
      </c>
      <c r="L511" s="364" t="s">
        <v>115</v>
      </c>
      <c r="M511" s="126" t="s">
        <v>79</v>
      </c>
      <c r="N511" s="123" t="s">
        <v>171</v>
      </c>
      <c r="O511" s="460" t="s">
        <v>28</v>
      </c>
      <c r="P511" s="6"/>
      <c r="Q511" s="6"/>
      <c r="R511" s="6"/>
      <c r="S511" s="364" t="s">
        <v>28</v>
      </c>
      <c r="T511" s="6"/>
      <c r="U511" s="6"/>
      <c r="V511" s="6"/>
      <c r="W511" s="6"/>
      <c r="X511" s="6"/>
      <c r="Y511" s="60"/>
      <c r="Z511" s="60"/>
      <c r="AA511" s="6"/>
      <c r="AB511" s="33"/>
      <c r="AC511" s="33"/>
      <c r="AD511" s="33"/>
      <c r="AE511" s="33"/>
      <c r="AF511" s="33"/>
      <c r="AG511" s="33"/>
      <c r="AH511" s="33"/>
      <c r="AI511" s="33"/>
      <c r="AJ511" s="33"/>
      <c r="AK511" s="33"/>
      <c r="AL511" s="33"/>
      <c r="AM511" s="33"/>
      <c r="AN511" s="33"/>
      <c r="AO511" s="33"/>
      <c r="AP511" s="33"/>
      <c r="AQ511" s="33"/>
      <c r="AR511" s="33"/>
      <c r="AS511" s="33"/>
      <c r="AT511" s="33"/>
      <c r="AU511" s="33"/>
      <c r="AV511" s="33"/>
      <c r="AW511" s="33"/>
      <c r="AX511" s="33"/>
      <c r="AY511" s="33"/>
      <c r="AZ511" s="33"/>
      <c r="BA511" s="33"/>
      <c r="BB511" s="33"/>
      <c r="BC511" s="33"/>
      <c r="BD511" s="33"/>
      <c r="BE511" s="33"/>
      <c r="BF511" s="33"/>
      <c r="BG511" s="33"/>
      <c r="BH511" s="33"/>
      <c r="BI511" s="33"/>
      <c r="BJ511" s="33"/>
      <c r="BK511" s="33"/>
      <c r="BL511" s="33"/>
      <c r="BM511" s="33"/>
      <c r="BN511" s="33"/>
      <c r="BO511" s="33"/>
      <c r="BP511" s="33"/>
      <c r="BQ511" s="33"/>
      <c r="BR511" s="33"/>
      <c r="BS511" s="33"/>
      <c r="BT511" s="33"/>
      <c r="BU511" s="33"/>
      <c r="BV511" s="33"/>
      <c r="BW511" s="6"/>
      <c r="BX511" s="6"/>
      <c r="BY511" s="6"/>
      <c r="BZ511" s="6"/>
      <c r="CA511" s="6"/>
      <c r="CB511" s="6"/>
      <c r="CC511" s="6"/>
      <c r="CD511" s="6"/>
      <c r="CE511" s="6"/>
      <c r="CF511" s="6"/>
      <c r="CG511" s="6"/>
      <c r="CH511" s="6"/>
      <c r="CI511" s="6"/>
      <c r="CJ511" s="6"/>
      <c r="CK511" s="6"/>
      <c r="CL511" s="6"/>
      <c r="CM511" s="6"/>
      <c r="CN511" s="6"/>
      <c r="CO511" s="6"/>
      <c r="CP511" s="6"/>
      <c r="CQ511" s="6"/>
      <c r="CR511" s="6"/>
      <c r="CS511" s="6"/>
      <c r="CT511" s="313"/>
      <c r="CU511" s="313"/>
      <c r="CV511" s="388" t="s">
        <v>665</v>
      </c>
      <c r="CW511" s="388" t="s">
        <v>665</v>
      </c>
      <c r="CX511" s="388" t="s">
        <v>665</v>
      </c>
      <c r="CY511" s="313"/>
      <c r="CZ511" s="313"/>
      <c r="DA511" s="313"/>
      <c r="DB511" s="424"/>
      <c r="DC511" s="424"/>
      <c r="DD511" s="424"/>
      <c r="DE511" s="313"/>
      <c r="DF511" s="313"/>
      <c r="DG511" s="313"/>
      <c r="DH511" s="313"/>
      <c r="DI511" s="313"/>
      <c r="DJ511" s="6"/>
      <c r="DK511" s="6"/>
      <c r="DL511" s="122">
        <f t="shared" si="573"/>
        <v>1</v>
      </c>
      <c r="DM511" s="353"/>
    </row>
    <row r="512" spans="1:117" s="98" customFormat="1" ht="114" hidden="1" customHeight="1">
      <c r="A512" s="461"/>
      <c r="B512" s="414">
        <v>143</v>
      </c>
      <c r="C512" s="29" t="s">
        <v>466</v>
      </c>
      <c r="D512" s="97" t="s">
        <v>0</v>
      </c>
      <c r="E512" s="29" t="s">
        <v>467</v>
      </c>
      <c r="F512" s="97" t="s">
        <v>2</v>
      </c>
      <c r="G512" s="97"/>
      <c r="H512" s="100" t="s">
        <v>467</v>
      </c>
      <c r="I512" s="41" t="s">
        <v>849</v>
      </c>
      <c r="J512" s="99"/>
      <c r="K512" s="125" t="s">
        <v>128</v>
      </c>
      <c r="L512" s="125" t="s">
        <v>115</v>
      </c>
      <c r="M512" s="126" t="s">
        <v>79</v>
      </c>
      <c r="N512" s="123" t="s">
        <v>171</v>
      </c>
      <c r="O512" s="461"/>
      <c r="P512" s="99"/>
      <c r="Q512" s="99"/>
      <c r="R512" s="99"/>
      <c r="S512" s="99"/>
      <c r="T512" s="99"/>
      <c r="U512" s="99"/>
      <c r="V512" s="99" t="s">
        <v>28</v>
      </c>
      <c r="W512" s="99"/>
      <c r="X512" s="99"/>
      <c r="Y512" s="99"/>
      <c r="Z512" s="99"/>
      <c r="AA512" s="99"/>
      <c r="AB512" s="33"/>
      <c r="AC512" s="33"/>
      <c r="AD512" s="33"/>
      <c r="AE512" s="33"/>
      <c r="AF512" s="33"/>
      <c r="AG512" s="33"/>
      <c r="AH512" s="33"/>
      <c r="AI512" s="33"/>
      <c r="AJ512" s="33"/>
      <c r="AK512" s="33"/>
      <c r="AL512" s="33"/>
      <c r="AM512" s="33"/>
      <c r="AN512" s="33"/>
      <c r="AO512" s="33"/>
      <c r="AP512" s="33"/>
      <c r="AQ512" s="33"/>
      <c r="AR512" s="33"/>
      <c r="AS512" s="33"/>
      <c r="AT512" s="33"/>
      <c r="AU512" s="33"/>
      <c r="AV512" s="33"/>
      <c r="AW512" s="33"/>
      <c r="AX512" s="33"/>
      <c r="AY512" s="33"/>
      <c r="AZ512" s="33"/>
      <c r="BA512" s="33"/>
      <c r="BB512" s="33"/>
      <c r="BC512" s="33"/>
      <c r="BD512" s="33"/>
      <c r="BE512" s="33"/>
      <c r="BF512" s="33"/>
      <c r="BG512" s="33"/>
      <c r="BH512" s="33"/>
      <c r="BI512" s="33"/>
      <c r="BJ512" s="33"/>
      <c r="BK512" s="33"/>
      <c r="BL512" s="33"/>
      <c r="BM512" s="33"/>
      <c r="BN512" s="33"/>
      <c r="BO512" s="33"/>
      <c r="BP512" s="33"/>
      <c r="BQ512" s="33"/>
      <c r="BR512" s="33"/>
      <c r="BS512" s="33"/>
      <c r="BT512" s="33"/>
      <c r="BU512" s="33"/>
      <c r="BV512" s="33"/>
      <c r="BW512" s="99"/>
      <c r="BX512" s="99"/>
      <c r="BY512" s="99"/>
      <c r="BZ512" s="99"/>
      <c r="CA512" s="99"/>
      <c r="CB512" s="99"/>
      <c r="CC512" s="99"/>
      <c r="CD512" s="99"/>
      <c r="CE512" s="99"/>
      <c r="CF512" s="99"/>
      <c r="CG512" s="99"/>
      <c r="CH512" s="99"/>
      <c r="CI512" s="99"/>
      <c r="CJ512" s="99"/>
      <c r="CK512" s="99"/>
      <c r="CL512" s="99"/>
      <c r="CM512" s="99"/>
      <c r="CN512" s="99"/>
      <c r="CO512" s="99"/>
      <c r="CP512" s="99"/>
      <c r="CQ512" s="99"/>
      <c r="CR512" s="99"/>
      <c r="CS512" s="99"/>
      <c r="CT512" s="313"/>
      <c r="CU512" s="313"/>
      <c r="CV512" s="313"/>
      <c r="CW512" s="313"/>
      <c r="CX512" s="313"/>
      <c r="CY512" s="313"/>
      <c r="CZ512" s="313"/>
      <c r="DA512" s="313"/>
      <c r="DB512" s="424"/>
      <c r="DC512" s="424"/>
      <c r="DD512" s="424"/>
      <c r="DE512" s="313"/>
      <c r="DF512" s="313"/>
      <c r="DG512" s="313"/>
      <c r="DH512" s="313"/>
      <c r="DI512" s="313"/>
      <c r="DJ512" s="99"/>
      <c r="DK512" s="99"/>
      <c r="DL512" s="122">
        <f t="shared" si="573"/>
        <v>1</v>
      </c>
      <c r="DM512" s="96"/>
    </row>
    <row r="513" spans="1:117" s="98" customFormat="1" ht="114" hidden="1" customHeight="1">
      <c r="A513" s="462"/>
      <c r="B513" s="414">
        <v>143</v>
      </c>
      <c r="C513" s="29" t="s">
        <v>466</v>
      </c>
      <c r="D513" s="97" t="s">
        <v>0</v>
      </c>
      <c r="E513" s="29" t="s">
        <v>467</v>
      </c>
      <c r="F513" s="97" t="s">
        <v>2</v>
      </c>
      <c r="G513" s="97"/>
      <c r="H513" s="100" t="s">
        <v>467</v>
      </c>
      <c r="I513" s="41" t="s">
        <v>849</v>
      </c>
      <c r="J513" s="99"/>
      <c r="K513" s="125" t="s">
        <v>128</v>
      </c>
      <c r="L513" s="125" t="s">
        <v>115</v>
      </c>
      <c r="M513" s="126" t="s">
        <v>79</v>
      </c>
      <c r="N513" s="123" t="s">
        <v>171</v>
      </c>
      <c r="O513" s="462"/>
      <c r="P513" s="99"/>
      <c r="Q513" s="99"/>
      <c r="R513" s="99"/>
      <c r="S513" s="99"/>
      <c r="T513" s="99"/>
      <c r="U513" s="99"/>
      <c r="V513" s="99"/>
      <c r="W513" s="99"/>
      <c r="X513" s="99"/>
      <c r="Y513" s="99"/>
      <c r="Z513" s="99" t="s">
        <v>28</v>
      </c>
      <c r="AA513" s="99"/>
      <c r="AB513" s="33"/>
      <c r="AC513" s="33"/>
      <c r="AD513" s="33"/>
      <c r="AE513" s="33"/>
      <c r="AF513" s="33"/>
      <c r="AG513" s="33"/>
      <c r="AH513" s="33"/>
      <c r="AI513" s="33"/>
      <c r="AJ513" s="33"/>
      <c r="AK513" s="33"/>
      <c r="AL513" s="33"/>
      <c r="AM513" s="33"/>
      <c r="AN513" s="33"/>
      <c r="AO513" s="33"/>
      <c r="AP513" s="33"/>
      <c r="AQ513" s="33"/>
      <c r="AR513" s="33"/>
      <c r="AS513" s="33"/>
      <c r="AT513" s="33"/>
      <c r="AU513" s="33"/>
      <c r="AV513" s="33"/>
      <c r="AW513" s="33"/>
      <c r="AX513" s="33"/>
      <c r="AY513" s="33"/>
      <c r="AZ513" s="33"/>
      <c r="BA513" s="33"/>
      <c r="BB513" s="33"/>
      <c r="BC513" s="33"/>
      <c r="BD513" s="33"/>
      <c r="BE513" s="33"/>
      <c r="BF513" s="33"/>
      <c r="BG513" s="33"/>
      <c r="BH513" s="33"/>
      <c r="BI513" s="33"/>
      <c r="BJ513" s="33"/>
      <c r="BK513" s="33"/>
      <c r="BL513" s="33"/>
      <c r="BM513" s="33"/>
      <c r="BN513" s="33"/>
      <c r="BO513" s="33"/>
      <c r="BP513" s="33"/>
      <c r="BQ513" s="33"/>
      <c r="BR513" s="33"/>
      <c r="BS513" s="33"/>
      <c r="BT513" s="33"/>
      <c r="BU513" s="33"/>
      <c r="BV513" s="33"/>
      <c r="BW513" s="99"/>
      <c r="BX513" s="99"/>
      <c r="BY513" s="99"/>
      <c r="BZ513" s="99"/>
      <c r="CA513" s="99"/>
      <c r="CB513" s="99"/>
      <c r="CC513" s="99"/>
      <c r="CD513" s="99"/>
      <c r="CE513" s="99"/>
      <c r="CF513" s="99"/>
      <c r="CG513" s="99"/>
      <c r="CH513" s="99"/>
      <c r="CI513" s="99"/>
      <c r="CJ513" s="99"/>
      <c r="CK513" s="99"/>
      <c r="CL513" s="99"/>
      <c r="CM513" s="99"/>
      <c r="CN513" s="99"/>
      <c r="CO513" s="99"/>
      <c r="CP513" s="99"/>
      <c r="CQ513" s="99"/>
      <c r="CR513" s="99"/>
      <c r="CS513" s="99"/>
      <c r="CT513" s="313"/>
      <c r="CU513" s="313"/>
      <c r="CV513" s="313"/>
      <c r="CW513" s="313"/>
      <c r="CX513" s="313"/>
      <c r="CY513" s="313"/>
      <c r="CZ513" s="313"/>
      <c r="DA513" s="313"/>
      <c r="DB513" s="424"/>
      <c r="DC513" s="424"/>
      <c r="DD513" s="424"/>
      <c r="DE513" s="313"/>
      <c r="DF513" s="313"/>
      <c r="DG513" s="313"/>
      <c r="DH513" s="313"/>
      <c r="DI513" s="313"/>
      <c r="DJ513" s="99"/>
      <c r="DK513" s="99"/>
      <c r="DL513" s="122">
        <f t="shared" si="573"/>
        <v>1</v>
      </c>
      <c r="DM513" s="96"/>
    </row>
    <row r="514" spans="1:117" s="10" customFormat="1" ht="33" hidden="1" customHeight="1">
      <c r="A514" s="460">
        <v>443</v>
      </c>
      <c r="B514" s="414">
        <v>144</v>
      </c>
      <c r="C514" s="169" t="s">
        <v>468</v>
      </c>
      <c r="D514" s="170" t="s">
        <v>2</v>
      </c>
      <c r="E514" s="29" t="s">
        <v>469</v>
      </c>
      <c r="F514" s="135" t="s">
        <v>2</v>
      </c>
      <c r="G514" s="170"/>
      <c r="H514" s="184" t="s">
        <v>469</v>
      </c>
      <c r="I514" s="174" t="s">
        <v>850</v>
      </c>
      <c r="J514" s="176"/>
      <c r="K514" s="176" t="s">
        <v>128</v>
      </c>
      <c r="L514" s="176" t="s">
        <v>115</v>
      </c>
      <c r="M514" s="5" t="s">
        <v>79</v>
      </c>
      <c r="N514" s="4" t="s">
        <v>171</v>
      </c>
      <c r="O514" s="460" t="s">
        <v>28</v>
      </c>
      <c r="P514" s="134"/>
      <c r="Q514" s="176" t="s">
        <v>28</v>
      </c>
      <c r="R514" s="6"/>
      <c r="S514" s="6"/>
      <c r="T514" s="6"/>
      <c r="U514" s="6"/>
      <c r="V514" s="6"/>
      <c r="W514" s="6"/>
      <c r="X514" s="6"/>
      <c r="Y514" s="60"/>
      <c r="Z514" s="60"/>
      <c r="AA514" s="6"/>
      <c r="AB514" s="181" t="s">
        <v>665</v>
      </c>
      <c r="AC514" s="181" t="s">
        <v>665</v>
      </c>
      <c r="AD514" s="181" t="s">
        <v>665</v>
      </c>
      <c r="AE514" s="207">
        <v>1</v>
      </c>
      <c r="AF514" s="207">
        <v>2</v>
      </c>
      <c r="AG514" s="207">
        <v>1</v>
      </c>
      <c r="AH514" s="207">
        <v>1</v>
      </c>
      <c r="AI514" s="207">
        <v>2</v>
      </c>
      <c r="AJ514" s="207">
        <v>2</v>
      </c>
      <c r="AK514" s="207">
        <v>1</v>
      </c>
      <c r="AL514" s="207">
        <v>2</v>
      </c>
      <c r="AM514" s="207">
        <v>2</v>
      </c>
      <c r="AN514" s="207">
        <v>1</v>
      </c>
      <c r="AO514" s="207">
        <v>2</v>
      </c>
      <c r="AP514" s="207">
        <v>2</v>
      </c>
      <c r="AQ514" s="207">
        <v>2</v>
      </c>
      <c r="AR514" s="207">
        <v>2</v>
      </c>
      <c r="AS514" s="207">
        <v>2</v>
      </c>
      <c r="AT514" s="207">
        <v>2</v>
      </c>
      <c r="AU514" s="207">
        <v>2</v>
      </c>
      <c r="AV514" s="207">
        <v>1</v>
      </c>
      <c r="AW514" s="207">
        <v>2</v>
      </c>
      <c r="AX514" s="207">
        <v>2</v>
      </c>
      <c r="AY514" s="207">
        <v>2</v>
      </c>
      <c r="AZ514" s="207">
        <v>2</v>
      </c>
      <c r="BA514" s="207">
        <v>2</v>
      </c>
      <c r="BB514" s="207">
        <v>1</v>
      </c>
      <c r="BC514" s="209">
        <f t="shared" ref="BC514" si="590">COUNTIF(AE514:BB514,"2")</f>
        <v>17</v>
      </c>
      <c r="BD514" s="210">
        <f t="shared" ref="BD514" si="591">BC514/(BC514+BE514+BG514+BI514)</f>
        <v>0.70833333333333337</v>
      </c>
      <c r="BE514" s="209">
        <f>COUNTIF(AE514:BB514,"1")</f>
        <v>7</v>
      </c>
      <c r="BF514" s="210">
        <f t="shared" ref="BF514" si="592">BE514/(BC514+BE514+BG514+BI514)</f>
        <v>0.29166666666666669</v>
      </c>
      <c r="BG514" s="209">
        <f>COUNTIF(AE514:BB514,"0")</f>
        <v>0</v>
      </c>
      <c r="BH514" s="210">
        <f t="shared" ref="BH514" si="593">BG514/(BC514+BE514+BG514+BI514)</f>
        <v>0</v>
      </c>
      <c r="BI514" s="209">
        <f>COUNTIF(AE514:BB514,"KĐG")</f>
        <v>0</v>
      </c>
      <c r="BJ514" s="210">
        <f t="shared" ref="BJ514" si="594">BI514/(BC514+BE514+BG514+BI514)</f>
        <v>0</v>
      </c>
      <c r="BK514" s="211">
        <f t="shared" ref="BK514" si="595">(((BC514*2)+(BE514*1)+(BG514*0)))/(BC514+BE514+BG514)</f>
        <v>1.7083333333333333</v>
      </c>
      <c r="BL514" s="212" t="str">
        <f t="shared" ref="BL514" si="596">IF(BJ514&gt;=50%,"KĐG",IF(BK514&gt;=1.6,"ĐMT",IF(BK514&gt;=1,"CCG","CĐ")))</f>
        <v>ĐMT</v>
      </c>
      <c r="BM514" s="33"/>
      <c r="BN514" s="33"/>
      <c r="BO514" s="33"/>
      <c r="BP514" s="33"/>
      <c r="BQ514" s="33"/>
      <c r="BR514" s="33"/>
      <c r="BS514" s="33"/>
      <c r="BT514" s="33"/>
      <c r="BU514" s="33"/>
      <c r="BV514" s="33"/>
      <c r="BW514" s="6"/>
      <c r="BX514" s="6"/>
      <c r="BY514" s="6"/>
      <c r="BZ514" s="6"/>
      <c r="CA514" s="6"/>
      <c r="CB514" s="6"/>
      <c r="CC514" s="6"/>
      <c r="CD514" s="6"/>
      <c r="CE514" s="6"/>
      <c r="CF514" s="6"/>
      <c r="CG514" s="6"/>
      <c r="CH514" s="6"/>
      <c r="CI514" s="6"/>
      <c r="CJ514" s="6"/>
      <c r="CK514" s="6"/>
      <c r="CL514" s="6"/>
      <c r="CM514" s="6"/>
      <c r="CN514" s="6"/>
      <c r="CO514" s="6"/>
      <c r="CP514" s="6"/>
      <c r="CQ514" s="6"/>
      <c r="CR514" s="6"/>
      <c r="CS514" s="6"/>
      <c r="CT514" s="313"/>
      <c r="CU514" s="313"/>
      <c r="CV514" s="313"/>
      <c r="CW514" s="313"/>
      <c r="CX514" s="313"/>
      <c r="CY514" s="313"/>
      <c r="CZ514" s="313"/>
      <c r="DA514" s="313"/>
      <c r="DB514" s="424"/>
      <c r="DC514" s="424"/>
      <c r="DD514" s="424"/>
      <c r="DE514" s="313"/>
      <c r="DF514" s="313"/>
      <c r="DG514" s="313"/>
      <c r="DH514" s="313"/>
      <c r="DI514" s="313"/>
      <c r="DJ514" s="6"/>
      <c r="DK514" s="6"/>
      <c r="DL514" s="122">
        <f t="shared" si="573"/>
        <v>1</v>
      </c>
      <c r="DM514" s="168"/>
    </row>
    <row r="515" spans="1:117" s="98" customFormat="1" ht="65.25" hidden="1" customHeight="1">
      <c r="A515" s="461"/>
      <c r="B515" s="414">
        <v>144</v>
      </c>
      <c r="C515" s="29" t="s">
        <v>468</v>
      </c>
      <c r="D515" s="97" t="s">
        <v>2</v>
      </c>
      <c r="E515" s="29" t="s">
        <v>469</v>
      </c>
      <c r="F515" s="97" t="s">
        <v>2</v>
      </c>
      <c r="G515" s="97"/>
      <c r="H515" s="100" t="s">
        <v>469</v>
      </c>
      <c r="I515" s="41" t="s">
        <v>850</v>
      </c>
      <c r="J515" s="99"/>
      <c r="K515" s="125" t="s">
        <v>128</v>
      </c>
      <c r="L515" s="125" t="s">
        <v>115</v>
      </c>
      <c r="M515" s="126" t="s">
        <v>79</v>
      </c>
      <c r="N515" s="123" t="s">
        <v>171</v>
      </c>
      <c r="O515" s="461"/>
      <c r="P515" s="99"/>
      <c r="Q515" s="99"/>
      <c r="R515" s="99"/>
      <c r="S515" s="99"/>
      <c r="T515" s="99" t="s">
        <v>28</v>
      </c>
      <c r="U515" s="99"/>
      <c r="V515" s="99"/>
      <c r="W515" s="99"/>
      <c r="X515" s="99"/>
      <c r="Y515" s="99"/>
      <c r="Z515" s="99"/>
      <c r="AA515" s="99"/>
      <c r="AB515" s="33"/>
      <c r="AC515" s="33"/>
      <c r="AD515" s="33"/>
      <c r="AE515" s="33"/>
      <c r="AF515" s="33"/>
      <c r="AG515" s="33"/>
      <c r="AH515" s="33"/>
      <c r="AI515" s="33"/>
      <c r="AJ515" s="33"/>
      <c r="AK515" s="33"/>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c r="BJ515" s="33"/>
      <c r="BK515" s="33"/>
      <c r="BL515" s="33"/>
      <c r="BM515" s="33"/>
      <c r="BN515" s="33"/>
      <c r="BO515" s="33"/>
      <c r="BP515" s="33"/>
      <c r="BQ515" s="33"/>
      <c r="BR515" s="33"/>
      <c r="BS515" s="33"/>
      <c r="BT515" s="33"/>
      <c r="BU515" s="33"/>
      <c r="BV515" s="33"/>
      <c r="BW515" s="99"/>
      <c r="BX515" s="99"/>
      <c r="BY515" s="99"/>
      <c r="BZ515" s="99"/>
      <c r="CA515" s="99"/>
      <c r="CB515" s="99"/>
      <c r="CC515" s="99"/>
      <c r="CD515" s="99"/>
      <c r="CE515" s="99"/>
      <c r="CF515" s="99"/>
      <c r="CG515" s="99"/>
      <c r="CH515" s="99"/>
      <c r="CI515" s="99"/>
      <c r="CJ515" s="99"/>
      <c r="CK515" s="99"/>
      <c r="CL515" s="99"/>
      <c r="CM515" s="99"/>
      <c r="CN515" s="99"/>
      <c r="CO515" s="99"/>
      <c r="CP515" s="99"/>
      <c r="CQ515" s="99"/>
      <c r="CR515" s="99"/>
      <c r="CS515" s="99"/>
      <c r="CT515" s="313"/>
      <c r="CU515" s="313"/>
      <c r="CV515" s="313"/>
      <c r="CW515" s="313"/>
      <c r="CX515" s="313"/>
      <c r="CY515" s="313"/>
      <c r="CZ515" s="313"/>
      <c r="DA515" s="313"/>
      <c r="DB515" s="424"/>
      <c r="DC515" s="424"/>
      <c r="DD515" s="424"/>
      <c r="DE515" s="313"/>
      <c r="DF515" s="313"/>
      <c r="DG515" s="313"/>
      <c r="DH515" s="313"/>
      <c r="DI515" s="313"/>
      <c r="DJ515" s="99"/>
      <c r="DK515" s="99"/>
      <c r="DL515" s="122">
        <f t="shared" si="573"/>
        <v>1</v>
      </c>
      <c r="DM515" s="96"/>
    </row>
    <row r="516" spans="1:117" s="98" customFormat="1" ht="65.25" hidden="1" customHeight="1">
      <c r="A516" s="461"/>
      <c r="B516" s="414">
        <v>144</v>
      </c>
      <c r="C516" s="29" t="s">
        <v>468</v>
      </c>
      <c r="D516" s="97" t="s">
        <v>2</v>
      </c>
      <c r="E516" s="29" t="s">
        <v>469</v>
      </c>
      <c r="F516" s="97" t="s">
        <v>2</v>
      </c>
      <c r="G516" s="97"/>
      <c r="H516" s="100" t="s">
        <v>469</v>
      </c>
      <c r="I516" s="41" t="s">
        <v>850</v>
      </c>
      <c r="J516" s="99"/>
      <c r="K516" s="125" t="s">
        <v>128</v>
      </c>
      <c r="L516" s="125" t="s">
        <v>115</v>
      </c>
      <c r="M516" s="126" t="s">
        <v>79</v>
      </c>
      <c r="N516" s="123" t="s">
        <v>171</v>
      </c>
      <c r="O516" s="461"/>
      <c r="P516" s="99"/>
      <c r="Q516" s="99"/>
      <c r="R516" s="99"/>
      <c r="S516" s="99"/>
      <c r="T516" s="99"/>
      <c r="U516" s="99"/>
      <c r="V516" s="99"/>
      <c r="W516" s="99" t="s">
        <v>28</v>
      </c>
      <c r="X516" s="99"/>
      <c r="Y516" s="99"/>
      <c r="Z516" s="99"/>
      <c r="AA516" s="99"/>
      <c r="AB516" s="33"/>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c r="BW516" s="99"/>
      <c r="BX516" s="99"/>
      <c r="BY516" s="99"/>
      <c r="BZ516" s="99"/>
      <c r="CA516" s="99"/>
      <c r="CB516" s="99"/>
      <c r="CC516" s="99"/>
      <c r="CD516" s="99"/>
      <c r="CE516" s="99"/>
      <c r="CF516" s="99"/>
      <c r="CG516" s="99"/>
      <c r="CH516" s="99"/>
      <c r="CI516" s="99"/>
      <c r="CJ516" s="99"/>
      <c r="CK516" s="99"/>
      <c r="CL516" s="99"/>
      <c r="CM516" s="99"/>
      <c r="CN516" s="99"/>
      <c r="CO516" s="99"/>
      <c r="CP516" s="99"/>
      <c r="CQ516" s="99"/>
      <c r="CR516" s="99"/>
      <c r="CS516" s="99"/>
      <c r="CT516" s="313"/>
      <c r="CU516" s="313"/>
      <c r="CV516" s="313"/>
      <c r="CW516" s="313"/>
      <c r="CX516" s="313"/>
      <c r="CY516" s="313"/>
      <c r="CZ516" s="313"/>
      <c r="DA516" s="313"/>
      <c r="DB516" s="424"/>
      <c r="DC516" s="424"/>
      <c r="DD516" s="424"/>
      <c r="DE516" s="313"/>
      <c r="DF516" s="313"/>
      <c r="DG516" s="313"/>
      <c r="DH516" s="313"/>
      <c r="DI516" s="313"/>
      <c r="DJ516" s="99"/>
      <c r="DK516" s="99"/>
      <c r="DL516" s="122">
        <f t="shared" si="573"/>
        <v>1</v>
      </c>
      <c r="DM516" s="96"/>
    </row>
    <row r="517" spans="1:117" s="98" customFormat="1" ht="65.25" hidden="1" customHeight="1">
      <c r="A517" s="462"/>
      <c r="B517" s="414">
        <v>144</v>
      </c>
      <c r="C517" s="29" t="s">
        <v>468</v>
      </c>
      <c r="D517" s="97" t="s">
        <v>2</v>
      </c>
      <c r="E517" s="29" t="s">
        <v>469</v>
      </c>
      <c r="F517" s="97" t="s">
        <v>2</v>
      </c>
      <c r="G517" s="97"/>
      <c r="H517" s="100" t="s">
        <v>469</v>
      </c>
      <c r="I517" s="41" t="s">
        <v>850</v>
      </c>
      <c r="J517" s="99"/>
      <c r="K517" s="125" t="s">
        <v>128</v>
      </c>
      <c r="L517" s="125" t="s">
        <v>115</v>
      </c>
      <c r="M517" s="126" t="s">
        <v>79</v>
      </c>
      <c r="N517" s="123" t="s">
        <v>171</v>
      </c>
      <c r="O517" s="462"/>
      <c r="P517" s="99"/>
      <c r="Q517" s="99"/>
      <c r="R517" s="99"/>
      <c r="S517" s="99"/>
      <c r="T517" s="99"/>
      <c r="U517" s="99"/>
      <c r="V517" s="99"/>
      <c r="W517" s="99"/>
      <c r="X517" s="99"/>
      <c r="Y517" s="99" t="s">
        <v>28</v>
      </c>
      <c r="Z517" s="99"/>
      <c r="AA517" s="99"/>
      <c r="AB517" s="33"/>
      <c r="AC517" s="33"/>
      <c r="AD517" s="33"/>
      <c r="AE517" s="33"/>
      <c r="AF517" s="33"/>
      <c r="AG517" s="33"/>
      <c r="AH517" s="33"/>
      <c r="AI517" s="33"/>
      <c r="AJ517" s="33"/>
      <c r="AK517" s="33"/>
      <c r="AL517" s="33"/>
      <c r="AM517" s="33"/>
      <c r="AN517" s="33"/>
      <c r="AO517" s="33"/>
      <c r="AP517" s="33"/>
      <c r="AQ517" s="33"/>
      <c r="AR517" s="33"/>
      <c r="AS517" s="33"/>
      <c r="AT517" s="33"/>
      <c r="AU517" s="33"/>
      <c r="AV517" s="33"/>
      <c r="AW517" s="33"/>
      <c r="AX517" s="33"/>
      <c r="AY517" s="33"/>
      <c r="AZ517" s="33"/>
      <c r="BA517" s="33"/>
      <c r="BB517" s="33"/>
      <c r="BC517" s="33"/>
      <c r="BD517" s="33"/>
      <c r="BE517" s="33"/>
      <c r="BF517" s="33"/>
      <c r="BG517" s="33"/>
      <c r="BH517" s="33"/>
      <c r="BI517" s="33"/>
      <c r="BJ517" s="33"/>
      <c r="BK517" s="33"/>
      <c r="BL517" s="33"/>
      <c r="BM517" s="33"/>
      <c r="BN517" s="33"/>
      <c r="BO517" s="33"/>
      <c r="BP517" s="33"/>
      <c r="BQ517" s="33"/>
      <c r="BR517" s="33"/>
      <c r="BS517" s="33"/>
      <c r="BT517" s="33"/>
      <c r="BU517" s="33"/>
      <c r="BV517" s="33"/>
      <c r="BW517" s="99"/>
      <c r="BX517" s="99"/>
      <c r="BY517" s="99"/>
      <c r="BZ517" s="99"/>
      <c r="CA517" s="99"/>
      <c r="CB517" s="99"/>
      <c r="CC517" s="99"/>
      <c r="CD517" s="99"/>
      <c r="CE517" s="99"/>
      <c r="CF517" s="99"/>
      <c r="CG517" s="99"/>
      <c r="CH517" s="99"/>
      <c r="CI517" s="99"/>
      <c r="CJ517" s="99"/>
      <c r="CK517" s="99"/>
      <c r="CL517" s="99"/>
      <c r="CM517" s="99"/>
      <c r="CN517" s="99"/>
      <c r="CO517" s="99"/>
      <c r="CP517" s="99"/>
      <c r="CQ517" s="99"/>
      <c r="CR517" s="99"/>
      <c r="CS517" s="99"/>
      <c r="CT517" s="313"/>
      <c r="CU517" s="313"/>
      <c r="CV517" s="313"/>
      <c r="CW517" s="313"/>
      <c r="CX517" s="313"/>
      <c r="CY517" s="313"/>
      <c r="CZ517" s="313"/>
      <c r="DA517" s="313"/>
      <c r="DB517" s="424"/>
      <c r="DC517" s="424"/>
      <c r="DD517" s="424"/>
      <c r="DE517" s="313"/>
      <c r="DF517" s="313"/>
      <c r="DG517" s="313"/>
      <c r="DH517" s="313"/>
      <c r="DI517" s="313"/>
      <c r="DJ517" s="99"/>
      <c r="DK517" s="99"/>
      <c r="DL517" s="122">
        <f t="shared" si="573"/>
        <v>1</v>
      </c>
      <c r="DM517" s="96"/>
    </row>
    <row r="518" spans="1:117" s="231" customFormat="1" ht="24.75" hidden="1" customHeight="1">
      <c r="A518" s="460">
        <v>446</v>
      </c>
      <c r="B518" s="414">
        <v>145</v>
      </c>
      <c r="C518" s="169" t="s">
        <v>470</v>
      </c>
      <c r="D518" s="170" t="s">
        <v>2</v>
      </c>
      <c r="E518" s="29" t="s">
        <v>471</v>
      </c>
      <c r="F518" s="5" t="s">
        <v>2</v>
      </c>
      <c r="G518" s="170"/>
      <c r="H518" s="184" t="s">
        <v>471</v>
      </c>
      <c r="I518" s="174" t="s">
        <v>851</v>
      </c>
      <c r="J518" s="256"/>
      <c r="K518" s="256" t="s">
        <v>128</v>
      </c>
      <c r="L518" s="256" t="s">
        <v>115</v>
      </c>
      <c r="M518" s="126" t="s">
        <v>79</v>
      </c>
      <c r="N518" s="123" t="s">
        <v>171</v>
      </c>
      <c r="O518" s="460" t="s">
        <v>28</v>
      </c>
      <c r="P518" s="6"/>
      <c r="Q518" s="6"/>
      <c r="R518" s="256" t="s">
        <v>28</v>
      </c>
      <c r="S518" s="6"/>
      <c r="T518" s="6"/>
      <c r="U518" s="6"/>
      <c r="V518" s="6"/>
      <c r="W518" s="6"/>
      <c r="X518" s="6"/>
      <c r="Y518" s="60"/>
      <c r="Z518" s="60"/>
      <c r="AA518" s="6"/>
      <c r="AB518" s="33"/>
      <c r="AC518" s="33"/>
      <c r="AD518" s="33"/>
      <c r="AE518" s="33"/>
      <c r="AF518" s="33"/>
      <c r="AG518" s="33"/>
      <c r="AH518" s="33"/>
      <c r="AI518" s="33"/>
      <c r="AJ518" s="33"/>
      <c r="AK518" s="33"/>
      <c r="AL518" s="33"/>
      <c r="AM518" s="33"/>
      <c r="AN518" s="33"/>
      <c r="AO518" s="33"/>
      <c r="AP518" s="33"/>
      <c r="AQ518" s="33"/>
      <c r="AR518" s="33"/>
      <c r="AS518" s="33"/>
      <c r="AT518" s="33"/>
      <c r="AU518" s="33"/>
      <c r="AV518" s="33"/>
      <c r="AW518" s="33"/>
      <c r="AX518" s="33"/>
      <c r="AY518" s="33"/>
      <c r="AZ518" s="33"/>
      <c r="BA518" s="33"/>
      <c r="BB518" s="33"/>
      <c r="BC518" s="33"/>
      <c r="BD518" s="33"/>
      <c r="BE518" s="33"/>
      <c r="BF518" s="33"/>
      <c r="BG518" s="33"/>
      <c r="BH518" s="33"/>
      <c r="BI518" s="33"/>
      <c r="BJ518" s="33"/>
      <c r="BK518" s="33"/>
      <c r="BL518" s="33"/>
      <c r="BM518" s="181" t="s">
        <v>665</v>
      </c>
      <c r="BN518" s="181" t="s">
        <v>665</v>
      </c>
      <c r="BO518" s="181" t="s">
        <v>665</v>
      </c>
      <c r="BP518" s="181" t="s">
        <v>665</v>
      </c>
      <c r="BQ518" s="320">
        <v>2</v>
      </c>
      <c r="BR518" s="320">
        <v>2</v>
      </c>
      <c r="BS518" s="320">
        <v>2</v>
      </c>
      <c r="BT518" s="320">
        <v>1</v>
      </c>
      <c r="BU518" s="320">
        <v>2</v>
      </c>
      <c r="BV518" s="320">
        <v>2</v>
      </c>
      <c r="BW518" s="320">
        <v>2</v>
      </c>
      <c r="BX518" s="320">
        <v>1</v>
      </c>
      <c r="BY518" s="320">
        <v>2</v>
      </c>
      <c r="BZ518" s="320">
        <v>2</v>
      </c>
      <c r="CA518" s="320">
        <v>2</v>
      </c>
      <c r="CB518" s="320">
        <v>2</v>
      </c>
      <c r="CC518" s="320">
        <v>2</v>
      </c>
      <c r="CD518" s="320">
        <v>2</v>
      </c>
      <c r="CE518" s="320">
        <v>1</v>
      </c>
      <c r="CF518" s="320">
        <v>2</v>
      </c>
      <c r="CG518" s="320">
        <v>2</v>
      </c>
      <c r="CH518" s="320">
        <v>1</v>
      </c>
      <c r="CI518" s="320">
        <v>2</v>
      </c>
      <c r="CJ518" s="320">
        <v>2</v>
      </c>
      <c r="CK518" s="320">
        <v>1</v>
      </c>
      <c r="CL518" s="348">
        <f>COUNTIF(BQ518:CK518,"2")</f>
        <v>16</v>
      </c>
      <c r="CM518" s="349">
        <f t="shared" ref="CM518" si="597">CL518/(CL518+CN518+CP518+CR518)</f>
        <v>0.76190476190476186</v>
      </c>
      <c r="CN518" s="348">
        <f>COUNTIF(BQ518:CK518,"1")</f>
        <v>5</v>
      </c>
      <c r="CO518" s="349">
        <f t="shared" ref="CO518" si="598">CN518/(CL518+CN518+CP518+CR518)</f>
        <v>0.23809523809523808</v>
      </c>
      <c r="CP518" s="348">
        <f>COUNTIF(BQ518:CK518,"0")</f>
        <v>0</v>
      </c>
      <c r="CQ518" s="349">
        <f t="shared" ref="CQ518" si="599">CP518/(CL518+CN518+CP518+CR518)</f>
        <v>0</v>
      </c>
      <c r="CR518" s="348">
        <f>COUNTIF(BQ518:CK518,"KĐG")</f>
        <v>0</v>
      </c>
      <c r="CS518" s="349">
        <f t="shared" ref="CS518" si="600">CR518/(CL518+CN518+CP518+CR518)</f>
        <v>0</v>
      </c>
      <c r="CT518" s="350">
        <f t="shared" ref="CT518" si="601">(((CL518*2)+(CN518*1)+(CP518*0)))/(CL518+CN518+CP518)</f>
        <v>1.7619047619047619</v>
      </c>
      <c r="CU518" s="351" t="str">
        <f t="shared" ref="CU518" si="602">IF(CS518&gt;=50%,"KĐG",IF(CT518&gt;=1.6,"ĐMT",IF(CT518&gt;=1,"CCG","CĐ")))</f>
        <v>ĐMT</v>
      </c>
      <c r="CV518" s="313"/>
      <c r="CW518" s="313"/>
      <c r="CX518" s="313"/>
      <c r="CY518" s="313"/>
      <c r="CZ518" s="313"/>
      <c r="DA518" s="313"/>
      <c r="DB518" s="424"/>
      <c r="DC518" s="424"/>
      <c r="DD518" s="424"/>
      <c r="DE518" s="313"/>
      <c r="DF518" s="313"/>
      <c r="DG518" s="313"/>
      <c r="DH518" s="313"/>
      <c r="DI518" s="313"/>
      <c r="DJ518" s="6"/>
      <c r="DK518" s="6"/>
      <c r="DL518" s="122">
        <f t="shared" si="573"/>
        <v>1</v>
      </c>
      <c r="DM518" s="261"/>
    </row>
    <row r="519" spans="1:117" s="98" customFormat="1" ht="83.25" hidden="1" customHeight="1">
      <c r="A519" s="461"/>
      <c r="B519" s="414">
        <v>145</v>
      </c>
      <c r="C519" s="29" t="s">
        <v>470</v>
      </c>
      <c r="D519" s="97" t="s">
        <v>2</v>
      </c>
      <c r="E519" s="29" t="s">
        <v>471</v>
      </c>
      <c r="F519" s="97" t="s">
        <v>2</v>
      </c>
      <c r="G519" s="97"/>
      <c r="H519" s="100" t="s">
        <v>471</v>
      </c>
      <c r="I519" s="41" t="s">
        <v>851</v>
      </c>
      <c r="J519" s="99"/>
      <c r="K519" s="125" t="s">
        <v>128</v>
      </c>
      <c r="L519" s="125" t="s">
        <v>115</v>
      </c>
      <c r="M519" s="126" t="s">
        <v>79</v>
      </c>
      <c r="N519" s="123" t="s">
        <v>171</v>
      </c>
      <c r="O519" s="461"/>
      <c r="P519" s="99"/>
      <c r="Q519" s="99"/>
      <c r="R519" s="99"/>
      <c r="S519" s="99"/>
      <c r="T519" s="99"/>
      <c r="U519" s="99" t="s">
        <v>28</v>
      </c>
      <c r="V519" s="99"/>
      <c r="W519" s="99"/>
      <c r="X519" s="99"/>
      <c r="Y519" s="99"/>
      <c r="Z519" s="99"/>
      <c r="AA519" s="99"/>
      <c r="AB519" s="33"/>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33"/>
      <c r="BF519" s="33"/>
      <c r="BG519" s="33"/>
      <c r="BH519" s="33"/>
      <c r="BI519" s="33"/>
      <c r="BJ519" s="33"/>
      <c r="BK519" s="33"/>
      <c r="BL519" s="33"/>
      <c r="BM519" s="33"/>
      <c r="BN519" s="33"/>
      <c r="BO519" s="33"/>
      <c r="BP519" s="33"/>
      <c r="BQ519" s="33"/>
      <c r="BR519" s="33"/>
      <c r="BS519" s="33"/>
      <c r="BT519" s="33"/>
      <c r="BU519" s="33"/>
      <c r="BV519" s="33"/>
      <c r="BW519" s="99"/>
      <c r="BX519" s="99"/>
      <c r="BY519" s="99"/>
      <c r="BZ519" s="99"/>
      <c r="CA519" s="99"/>
      <c r="CB519" s="99"/>
      <c r="CC519" s="99"/>
      <c r="CD519" s="99"/>
      <c r="CE519" s="99"/>
      <c r="CF519" s="99"/>
      <c r="CG519" s="99"/>
      <c r="CH519" s="99"/>
      <c r="CI519" s="99"/>
      <c r="CJ519" s="99"/>
      <c r="CK519" s="99"/>
      <c r="CL519" s="99"/>
      <c r="CM519" s="99"/>
      <c r="CN519" s="99"/>
      <c r="CO519" s="99"/>
      <c r="CP519" s="99"/>
      <c r="CQ519" s="99"/>
      <c r="CR519" s="99"/>
      <c r="CS519" s="99"/>
      <c r="CT519" s="313"/>
      <c r="CU519" s="313"/>
      <c r="CV519" s="313"/>
      <c r="CW519" s="313"/>
      <c r="CX519" s="313"/>
      <c r="CY519" s="313"/>
      <c r="CZ519" s="313"/>
      <c r="DA519" s="313"/>
      <c r="DB519" s="424"/>
      <c r="DC519" s="424"/>
      <c r="DD519" s="424"/>
      <c r="DE519" s="313"/>
      <c r="DF519" s="313"/>
      <c r="DG519" s="313"/>
      <c r="DH519" s="313"/>
      <c r="DI519" s="313"/>
      <c r="DJ519" s="99"/>
      <c r="DK519" s="99"/>
      <c r="DL519" s="122">
        <f t="shared" si="573"/>
        <v>1</v>
      </c>
      <c r="DM519" s="96"/>
    </row>
    <row r="520" spans="1:117" s="98" customFormat="1" ht="83.25" hidden="1" customHeight="1">
      <c r="A520" s="461"/>
      <c r="B520" s="414">
        <v>145</v>
      </c>
      <c r="C520" s="29" t="s">
        <v>470</v>
      </c>
      <c r="D520" s="97" t="s">
        <v>2</v>
      </c>
      <c r="E520" s="29" t="s">
        <v>471</v>
      </c>
      <c r="F520" s="97" t="s">
        <v>2</v>
      </c>
      <c r="G520" s="97"/>
      <c r="H520" s="100" t="s">
        <v>471</v>
      </c>
      <c r="I520" s="41" t="s">
        <v>851</v>
      </c>
      <c r="J520" s="99"/>
      <c r="K520" s="125" t="s">
        <v>128</v>
      </c>
      <c r="L520" s="125" t="s">
        <v>115</v>
      </c>
      <c r="M520" s="126" t="s">
        <v>79</v>
      </c>
      <c r="N520" s="123" t="s">
        <v>171</v>
      </c>
      <c r="O520" s="461"/>
      <c r="P520" s="99"/>
      <c r="Q520" s="99"/>
      <c r="R520" s="99"/>
      <c r="S520" s="99"/>
      <c r="T520" s="99"/>
      <c r="U520" s="99"/>
      <c r="V520" s="99"/>
      <c r="W520" s="99"/>
      <c r="X520" s="99" t="s">
        <v>28</v>
      </c>
      <c r="Y520" s="99"/>
      <c r="Z520" s="99"/>
      <c r="AA520" s="99"/>
      <c r="AB520" s="33"/>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33"/>
      <c r="BF520" s="33"/>
      <c r="BG520" s="33"/>
      <c r="BH520" s="33"/>
      <c r="BI520" s="33"/>
      <c r="BJ520" s="33"/>
      <c r="BK520" s="33"/>
      <c r="BL520" s="33"/>
      <c r="BM520" s="33"/>
      <c r="BN520" s="33"/>
      <c r="BO520" s="33"/>
      <c r="BP520" s="33"/>
      <c r="BQ520" s="33"/>
      <c r="BR520" s="33"/>
      <c r="BS520" s="33"/>
      <c r="BT520" s="33"/>
      <c r="BU520" s="33"/>
      <c r="BV520" s="33"/>
      <c r="BW520" s="99"/>
      <c r="BX520" s="99"/>
      <c r="BY520" s="99"/>
      <c r="BZ520" s="99"/>
      <c r="CA520" s="99"/>
      <c r="CB520" s="99"/>
      <c r="CC520" s="99"/>
      <c r="CD520" s="99"/>
      <c r="CE520" s="99"/>
      <c r="CF520" s="99"/>
      <c r="CG520" s="99"/>
      <c r="CH520" s="99"/>
      <c r="CI520" s="99"/>
      <c r="CJ520" s="99"/>
      <c r="CK520" s="99"/>
      <c r="CL520" s="99"/>
      <c r="CM520" s="99"/>
      <c r="CN520" s="99"/>
      <c r="CO520" s="99"/>
      <c r="CP520" s="99"/>
      <c r="CQ520" s="99"/>
      <c r="CR520" s="99"/>
      <c r="CS520" s="99"/>
      <c r="CT520" s="313"/>
      <c r="CU520" s="313"/>
      <c r="CV520" s="313"/>
      <c r="CW520" s="313"/>
      <c r="CX520" s="313"/>
      <c r="CY520" s="313"/>
      <c r="CZ520" s="313"/>
      <c r="DA520" s="313"/>
      <c r="DB520" s="424"/>
      <c r="DC520" s="424"/>
      <c r="DD520" s="424"/>
      <c r="DE520" s="313"/>
      <c r="DF520" s="313"/>
      <c r="DG520" s="313"/>
      <c r="DH520" s="313"/>
      <c r="DI520" s="313"/>
      <c r="DJ520" s="99"/>
      <c r="DK520" s="99"/>
      <c r="DL520" s="122">
        <f t="shared" si="573"/>
        <v>1</v>
      </c>
      <c r="DM520" s="96"/>
    </row>
    <row r="521" spans="1:117" s="98" customFormat="1" ht="83.25" hidden="1" customHeight="1">
      <c r="A521" s="462"/>
      <c r="B521" s="414">
        <v>145</v>
      </c>
      <c r="C521" s="29" t="s">
        <v>470</v>
      </c>
      <c r="D521" s="97" t="s">
        <v>2</v>
      </c>
      <c r="E521" s="29" t="s">
        <v>471</v>
      </c>
      <c r="F521" s="97" t="s">
        <v>2</v>
      </c>
      <c r="G521" s="97"/>
      <c r="H521" s="100" t="s">
        <v>471</v>
      </c>
      <c r="I521" s="41" t="s">
        <v>851</v>
      </c>
      <c r="J521" s="99"/>
      <c r="K521" s="125" t="s">
        <v>128</v>
      </c>
      <c r="L521" s="125" t="s">
        <v>115</v>
      </c>
      <c r="M521" s="126" t="s">
        <v>79</v>
      </c>
      <c r="N521" s="123" t="s">
        <v>171</v>
      </c>
      <c r="O521" s="462"/>
      <c r="P521" s="99"/>
      <c r="Q521" s="99"/>
      <c r="R521" s="99"/>
      <c r="S521" s="99"/>
      <c r="T521" s="99"/>
      <c r="U521" s="99"/>
      <c r="V521" s="99"/>
      <c r="W521" s="99"/>
      <c r="X521" s="99"/>
      <c r="Y521" s="99"/>
      <c r="Z521" s="99"/>
      <c r="AA521" s="99" t="s">
        <v>28</v>
      </c>
      <c r="AB521" s="33"/>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33"/>
      <c r="BF521" s="33"/>
      <c r="BG521" s="33"/>
      <c r="BH521" s="33"/>
      <c r="BI521" s="33"/>
      <c r="BJ521" s="33"/>
      <c r="BK521" s="33"/>
      <c r="BL521" s="33"/>
      <c r="BM521" s="33"/>
      <c r="BN521" s="33"/>
      <c r="BO521" s="33"/>
      <c r="BP521" s="33"/>
      <c r="BQ521" s="33"/>
      <c r="BR521" s="33"/>
      <c r="BS521" s="33"/>
      <c r="BT521" s="33"/>
      <c r="BU521" s="33"/>
      <c r="BV521" s="33"/>
      <c r="BW521" s="99"/>
      <c r="BX521" s="99"/>
      <c r="BY521" s="99"/>
      <c r="BZ521" s="99"/>
      <c r="CA521" s="99"/>
      <c r="CB521" s="99"/>
      <c r="CC521" s="99"/>
      <c r="CD521" s="99"/>
      <c r="CE521" s="99"/>
      <c r="CF521" s="99"/>
      <c r="CG521" s="99"/>
      <c r="CH521" s="99"/>
      <c r="CI521" s="99"/>
      <c r="CJ521" s="99"/>
      <c r="CK521" s="99"/>
      <c r="CL521" s="99"/>
      <c r="CM521" s="99"/>
      <c r="CN521" s="99"/>
      <c r="CO521" s="99"/>
      <c r="CP521" s="99"/>
      <c r="CQ521" s="99"/>
      <c r="CR521" s="99"/>
      <c r="CS521" s="99"/>
      <c r="CT521" s="313"/>
      <c r="CU521" s="313"/>
      <c r="CV521" s="313"/>
      <c r="CW521" s="313"/>
      <c r="CX521" s="313"/>
      <c r="CY521" s="313"/>
      <c r="CZ521" s="313"/>
      <c r="DA521" s="313"/>
      <c r="DB521" s="424"/>
      <c r="DC521" s="424"/>
      <c r="DD521" s="424"/>
      <c r="DE521" s="313"/>
      <c r="DF521" s="313"/>
      <c r="DG521" s="313"/>
      <c r="DH521" s="313"/>
      <c r="DI521" s="313"/>
      <c r="DJ521" s="99"/>
      <c r="DK521" s="99"/>
      <c r="DL521" s="122">
        <f t="shared" si="573"/>
        <v>1</v>
      </c>
      <c r="DM521" s="96"/>
    </row>
    <row r="522" spans="1:117" s="10" customFormat="1" ht="36" hidden="1" customHeight="1">
      <c r="A522" s="132">
        <v>448</v>
      </c>
      <c r="B522" s="414">
        <v>146</v>
      </c>
      <c r="C522" s="169" t="s">
        <v>472</v>
      </c>
      <c r="D522" s="170" t="s">
        <v>2</v>
      </c>
      <c r="E522" s="29" t="s">
        <v>473</v>
      </c>
      <c r="F522" s="135" t="s">
        <v>2</v>
      </c>
      <c r="G522" s="170"/>
      <c r="H522" s="184" t="s">
        <v>474</v>
      </c>
      <c r="I522" s="184" t="s">
        <v>852</v>
      </c>
      <c r="J522" s="176"/>
      <c r="K522" s="176" t="s">
        <v>128</v>
      </c>
      <c r="L522" s="176" t="s">
        <v>115</v>
      </c>
      <c r="M522" s="5" t="s">
        <v>79</v>
      </c>
      <c r="N522" s="4" t="s">
        <v>171</v>
      </c>
      <c r="O522" s="132" t="s">
        <v>28</v>
      </c>
      <c r="P522" s="134">
        <v>1</v>
      </c>
      <c r="Q522" s="176" t="s">
        <v>28</v>
      </c>
      <c r="R522" s="6"/>
      <c r="S522" s="6"/>
      <c r="T522" s="6"/>
      <c r="U522" s="6"/>
      <c r="V522" s="6"/>
      <c r="W522" s="6"/>
      <c r="X522" s="6"/>
      <c r="Y522" s="60"/>
      <c r="Z522" s="60"/>
      <c r="AA522" s="6"/>
      <c r="AB522" s="181" t="s">
        <v>669</v>
      </c>
      <c r="AC522" s="181" t="s">
        <v>669</v>
      </c>
      <c r="AD522" s="181" t="s">
        <v>669</v>
      </c>
      <c r="AE522" s="207">
        <v>1</v>
      </c>
      <c r="AF522" s="207">
        <v>2</v>
      </c>
      <c r="AG522" s="207">
        <v>1</v>
      </c>
      <c r="AH522" s="207">
        <v>1</v>
      </c>
      <c r="AI522" s="207">
        <v>2</v>
      </c>
      <c r="AJ522" s="207">
        <v>2</v>
      </c>
      <c r="AK522" s="207">
        <v>1</v>
      </c>
      <c r="AL522" s="207">
        <v>1</v>
      </c>
      <c r="AM522" s="207">
        <v>2</v>
      </c>
      <c r="AN522" s="207">
        <v>1</v>
      </c>
      <c r="AO522" s="207">
        <v>2</v>
      </c>
      <c r="AP522" s="207">
        <v>2</v>
      </c>
      <c r="AQ522" s="207">
        <v>2</v>
      </c>
      <c r="AR522" s="207">
        <v>2</v>
      </c>
      <c r="AS522" s="207">
        <v>2</v>
      </c>
      <c r="AT522" s="207">
        <v>2</v>
      </c>
      <c r="AU522" s="207">
        <v>2</v>
      </c>
      <c r="AV522" s="207">
        <v>1</v>
      </c>
      <c r="AW522" s="207">
        <v>2</v>
      </c>
      <c r="AX522" s="207">
        <v>2</v>
      </c>
      <c r="AY522" s="207">
        <v>1</v>
      </c>
      <c r="AZ522" s="207">
        <v>2</v>
      </c>
      <c r="BA522" s="207">
        <v>2</v>
      </c>
      <c r="BB522" s="207">
        <v>1</v>
      </c>
      <c r="BC522" s="209">
        <f t="shared" ref="BC522:BC523" si="603">COUNTIF(AE522:BB522,"2")</f>
        <v>15</v>
      </c>
      <c r="BD522" s="210">
        <f t="shared" ref="BD522:BD523" si="604">BC522/(BC522+BE522+BG522+BI522)</f>
        <v>0.625</v>
      </c>
      <c r="BE522" s="209">
        <f t="shared" ref="BE522:BE523" si="605">COUNTIF(AE522:BB522,"1")</f>
        <v>9</v>
      </c>
      <c r="BF522" s="210">
        <f t="shared" ref="BF522:BF523" si="606">BE522/(BC522+BE522+BG522+BI522)</f>
        <v>0.375</v>
      </c>
      <c r="BG522" s="209">
        <f t="shared" ref="BG522:BG523" si="607">COUNTIF(AE522:BB522,"0")</f>
        <v>0</v>
      </c>
      <c r="BH522" s="210">
        <f t="shared" ref="BH522:BH523" si="608">BG522/(BC522+BE522+BG522+BI522)</f>
        <v>0</v>
      </c>
      <c r="BI522" s="209">
        <f t="shared" ref="BI522:BI523" si="609">COUNTIF(AE522:BB522,"KĐG")</f>
        <v>0</v>
      </c>
      <c r="BJ522" s="210">
        <f t="shared" ref="BJ522:BJ523" si="610">BI522/(BC522+BE522+BG522+BI522)</f>
        <v>0</v>
      </c>
      <c r="BK522" s="211">
        <f t="shared" ref="BK522:BK523" si="611">(((BC522*2)+(BE522*1)+(BG522*0)))/(BC522+BE522+BG522)</f>
        <v>1.625</v>
      </c>
      <c r="BL522" s="212" t="str">
        <f t="shared" ref="BL522:BL523" si="612">IF(BJ522&gt;=50%,"KĐG",IF(BK522&gt;=1.6,"ĐMT",IF(BK522&gt;=1,"CCG","CĐ")))</f>
        <v>ĐMT</v>
      </c>
      <c r="BM522" s="33"/>
      <c r="BN522" s="33"/>
      <c r="BO522" s="33"/>
      <c r="BP522" s="33"/>
      <c r="BQ522" s="33"/>
      <c r="BR522" s="33"/>
      <c r="BS522" s="33"/>
      <c r="BT522" s="33"/>
      <c r="BU522" s="33"/>
      <c r="BV522" s="33"/>
      <c r="BW522" s="6"/>
      <c r="BX522" s="6"/>
      <c r="BY522" s="6"/>
      <c r="BZ522" s="6"/>
      <c r="CA522" s="6"/>
      <c r="CB522" s="6"/>
      <c r="CC522" s="6"/>
      <c r="CD522" s="6"/>
      <c r="CE522" s="6"/>
      <c r="CF522" s="6"/>
      <c r="CG522" s="6"/>
      <c r="CH522" s="6"/>
      <c r="CI522" s="6"/>
      <c r="CJ522" s="6"/>
      <c r="CK522" s="6"/>
      <c r="CL522" s="6"/>
      <c r="CM522" s="6"/>
      <c r="CN522" s="6"/>
      <c r="CO522" s="6"/>
      <c r="CP522" s="6"/>
      <c r="CQ522" s="6"/>
      <c r="CR522" s="6"/>
      <c r="CS522" s="6"/>
      <c r="CT522" s="313"/>
      <c r="CU522" s="313"/>
      <c r="CV522" s="313"/>
      <c r="CW522" s="313"/>
      <c r="CX522" s="313"/>
      <c r="CY522" s="313"/>
      <c r="CZ522" s="313"/>
      <c r="DA522" s="313"/>
      <c r="DB522" s="424"/>
      <c r="DC522" s="424"/>
      <c r="DD522" s="424"/>
      <c r="DE522" s="313"/>
      <c r="DF522" s="313"/>
      <c r="DG522" s="313"/>
      <c r="DH522" s="313"/>
      <c r="DI522" s="313"/>
      <c r="DJ522" s="6"/>
      <c r="DK522" s="6"/>
      <c r="DL522" s="122">
        <f t="shared" si="573"/>
        <v>1</v>
      </c>
      <c r="DM522" s="168"/>
    </row>
    <row r="523" spans="1:117" s="10" customFormat="1" ht="33" hidden="1" customHeight="1">
      <c r="A523" s="460">
        <v>452</v>
      </c>
      <c r="B523" s="414">
        <v>147</v>
      </c>
      <c r="C523" s="169" t="s">
        <v>475</v>
      </c>
      <c r="D523" s="170" t="s">
        <v>2</v>
      </c>
      <c r="E523" s="112" t="s">
        <v>476</v>
      </c>
      <c r="F523" s="135" t="s">
        <v>2</v>
      </c>
      <c r="G523" s="170"/>
      <c r="H523" s="184" t="s">
        <v>477</v>
      </c>
      <c r="I523" s="184" t="s">
        <v>1178</v>
      </c>
      <c r="J523" s="176"/>
      <c r="K523" s="176" t="s">
        <v>127</v>
      </c>
      <c r="L523" s="176" t="s">
        <v>115</v>
      </c>
      <c r="M523" s="5" t="s">
        <v>79</v>
      </c>
      <c r="N523" s="4" t="s">
        <v>171</v>
      </c>
      <c r="O523" s="460" t="s">
        <v>28</v>
      </c>
      <c r="P523" s="134"/>
      <c r="Q523" s="176" t="s">
        <v>28</v>
      </c>
      <c r="R523" s="6"/>
      <c r="S523" s="6"/>
      <c r="T523" s="6"/>
      <c r="U523" s="6"/>
      <c r="V523" s="6"/>
      <c r="W523" s="6"/>
      <c r="X523" s="6"/>
      <c r="Y523" s="60"/>
      <c r="Z523" s="60"/>
      <c r="AA523" s="6"/>
      <c r="AB523" s="181" t="s">
        <v>665</v>
      </c>
      <c r="AC523" s="181" t="s">
        <v>665</v>
      </c>
      <c r="AD523" s="181" t="s">
        <v>665</v>
      </c>
      <c r="AE523" s="207">
        <v>1</v>
      </c>
      <c r="AF523" s="207">
        <v>2</v>
      </c>
      <c r="AG523" s="207">
        <v>1</v>
      </c>
      <c r="AH523" s="207">
        <v>1</v>
      </c>
      <c r="AI523" s="207">
        <v>2</v>
      </c>
      <c r="AJ523" s="207">
        <v>2</v>
      </c>
      <c r="AK523" s="207">
        <v>1</v>
      </c>
      <c r="AL523" s="207">
        <v>2</v>
      </c>
      <c r="AM523" s="207">
        <v>2</v>
      </c>
      <c r="AN523" s="207">
        <v>1</v>
      </c>
      <c r="AO523" s="207">
        <v>2</v>
      </c>
      <c r="AP523" s="207">
        <v>2</v>
      </c>
      <c r="AQ523" s="207">
        <v>2</v>
      </c>
      <c r="AR523" s="207">
        <v>2</v>
      </c>
      <c r="AS523" s="207">
        <v>2</v>
      </c>
      <c r="AT523" s="207">
        <v>2</v>
      </c>
      <c r="AU523" s="207">
        <v>2</v>
      </c>
      <c r="AV523" s="207">
        <v>1</v>
      </c>
      <c r="AW523" s="207">
        <v>2</v>
      </c>
      <c r="AX523" s="207">
        <v>2</v>
      </c>
      <c r="AY523" s="207">
        <v>1</v>
      </c>
      <c r="AZ523" s="207">
        <v>2</v>
      </c>
      <c r="BA523" s="207">
        <v>2</v>
      </c>
      <c r="BB523" s="207">
        <v>1</v>
      </c>
      <c r="BC523" s="209">
        <f t="shared" si="603"/>
        <v>16</v>
      </c>
      <c r="BD523" s="210">
        <f t="shared" si="604"/>
        <v>0.66666666666666663</v>
      </c>
      <c r="BE523" s="209">
        <f t="shared" si="605"/>
        <v>8</v>
      </c>
      <c r="BF523" s="210">
        <f t="shared" si="606"/>
        <v>0.33333333333333331</v>
      </c>
      <c r="BG523" s="209">
        <f t="shared" si="607"/>
        <v>0</v>
      </c>
      <c r="BH523" s="210">
        <f t="shared" si="608"/>
        <v>0</v>
      </c>
      <c r="BI523" s="209">
        <f t="shared" si="609"/>
        <v>0</v>
      </c>
      <c r="BJ523" s="210">
        <f t="shared" si="610"/>
        <v>0</v>
      </c>
      <c r="BK523" s="211">
        <f t="shared" si="611"/>
        <v>1.6666666666666667</v>
      </c>
      <c r="BL523" s="212" t="str">
        <f t="shared" si="612"/>
        <v>ĐMT</v>
      </c>
      <c r="BM523" s="33"/>
      <c r="BN523" s="33"/>
      <c r="BO523" s="33"/>
      <c r="BP523" s="33"/>
      <c r="BQ523" s="33"/>
      <c r="BR523" s="33"/>
      <c r="BS523" s="33"/>
      <c r="BT523" s="33"/>
      <c r="BU523" s="33"/>
      <c r="BV523" s="33"/>
      <c r="BW523" s="6"/>
      <c r="BX523" s="6"/>
      <c r="BY523" s="6"/>
      <c r="BZ523" s="6"/>
      <c r="CA523" s="6"/>
      <c r="CB523" s="6"/>
      <c r="CC523" s="6"/>
      <c r="CD523" s="6"/>
      <c r="CE523" s="6"/>
      <c r="CF523" s="6"/>
      <c r="CG523" s="6"/>
      <c r="CH523" s="6"/>
      <c r="CI523" s="6"/>
      <c r="CJ523" s="6"/>
      <c r="CK523" s="6"/>
      <c r="CL523" s="6"/>
      <c r="CM523" s="6"/>
      <c r="CN523" s="6"/>
      <c r="CO523" s="6"/>
      <c r="CP523" s="6"/>
      <c r="CQ523" s="6"/>
      <c r="CR523" s="6"/>
      <c r="CS523" s="6"/>
      <c r="CT523" s="313"/>
      <c r="CU523" s="313"/>
      <c r="CV523" s="313"/>
      <c r="CW523" s="313"/>
      <c r="CX523" s="313"/>
      <c r="CY523" s="313"/>
      <c r="CZ523" s="313"/>
      <c r="DA523" s="313"/>
      <c r="DB523" s="424"/>
      <c r="DC523" s="424"/>
      <c r="DD523" s="424"/>
      <c r="DE523" s="313"/>
      <c r="DF523" s="313"/>
      <c r="DG523" s="313"/>
      <c r="DH523" s="313"/>
      <c r="DI523" s="313"/>
      <c r="DJ523" s="6"/>
      <c r="DK523" s="6"/>
      <c r="DL523" s="122">
        <f t="shared" si="573"/>
        <v>1</v>
      </c>
      <c r="DM523" s="168"/>
    </row>
    <row r="524" spans="1:117" s="231" customFormat="1" ht="67.5" customHeight="1">
      <c r="A524" s="461"/>
      <c r="B524" s="414">
        <v>147</v>
      </c>
      <c r="C524" s="169" t="s">
        <v>475</v>
      </c>
      <c r="D524" s="377" t="s">
        <v>2</v>
      </c>
      <c r="E524" s="184" t="s">
        <v>476</v>
      </c>
      <c r="F524" s="170" t="s">
        <v>2</v>
      </c>
      <c r="G524" s="377"/>
      <c r="H524" s="184" t="s">
        <v>477</v>
      </c>
      <c r="I524" s="184" t="s">
        <v>1123</v>
      </c>
      <c r="J524" s="364"/>
      <c r="K524" s="364" t="s">
        <v>127</v>
      </c>
      <c r="L524" s="364" t="s">
        <v>115</v>
      </c>
      <c r="M524" s="126" t="s">
        <v>79</v>
      </c>
      <c r="N524" s="123" t="s">
        <v>171</v>
      </c>
      <c r="O524" s="461"/>
      <c r="P524" s="99"/>
      <c r="Q524" s="99"/>
      <c r="R524" s="99"/>
      <c r="S524" s="364" t="s">
        <v>28</v>
      </c>
      <c r="T524" s="99"/>
      <c r="U524" s="99"/>
      <c r="V524" s="99"/>
      <c r="W524" s="99"/>
      <c r="X524" s="99"/>
      <c r="Y524" s="99"/>
      <c r="Z524" s="99"/>
      <c r="AA524" s="99"/>
      <c r="AB524" s="33"/>
      <c r="AC524" s="33"/>
      <c r="AD524" s="33"/>
      <c r="AE524" s="33"/>
      <c r="AF524" s="33"/>
      <c r="AG524" s="33"/>
      <c r="AH524" s="33"/>
      <c r="AI524" s="33"/>
      <c r="AJ524" s="33"/>
      <c r="AK524" s="33"/>
      <c r="AL524" s="33"/>
      <c r="AM524" s="33"/>
      <c r="AN524" s="33"/>
      <c r="AO524" s="33"/>
      <c r="AP524" s="33"/>
      <c r="AQ524" s="33"/>
      <c r="AR524" s="33"/>
      <c r="AS524" s="33"/>
      <c r="AT524" s="33"/>
      <c r="AU524" s="33"/>
      <c r="AV524" s="33"/>
      <c r="AW524" s="33"/>
      <c r="AX524" s="33"/>
      <c r="AY524" s="33"/>
      <c r="AZ524" s="33"/>
      <c r="BA524" s="33"/>
      <c r="BB524" s="33"/>
      <c r="BC524" s="33"/>
      <c r="BD524" s="33"/>
      <c r="BE524" s="33"/>
      <c r="BF524" s="33"/>
      <c r="BG524" s="33"/>
      <c r="BH524" s="33"/>
      <c r="BI524" s="33"/>
      <c r="BJ524" s="33"/>
      <c r="BK524" s="33"/>
      <c r="BL524" s="33"/>
      <c r="BM524" s="33"/>
      <c r="BN524" s="33"/>
      <c r="BO524" s="33"/>
      <c r="BP524" s="33"/>
      <c r="BQ524" s="33"/>
      <c r="BR524" s="33"/>
      <c r="BS524" s="33"/>
      <c r="BT524" s="33"/>
      <c r="BU524" s="33"/>
      <c r="BV524" s="33"/>
      <c r="BW524" s="99"/>
      <c r="BX524" s="99"/>
      <c r="BY524" s="99"/>
      <c r="BZ524" s="99"/>
      <c r="CA524" s="99"/>
      <c r="CB524" s="99"/>
      <c r="CC524" s="99"/>
      <c r="CD524" s="99"/>
      <c r="CE524" s="99"/>
      <c r="CF524" s="99"/>
      <c r="CG524" s="99"/>
      <c r="CH524" s="99"/>
      <c r="CI524" s="99"/>
      <c r="CJ524" s="99"/>
      <c r="CK524" s="99"/>
      <c r="CL524" s="99"/>
      <c r="CM524" s="99"/>
      <c r="CN524" s="99"/>
      <c r="CO524" s="99"/>
      <c r="CP524" s="99"/>
      <c r="CQ524" s="99"/>
      <c r="CR524" s="99"/>
      <c r="CS524" s="99"/>
      <c r="CT524" s="313"/>
      <c r="CU524" s="313"/>
      <c r="CV524" s="388" t="s">
        <v>665</v>
      </c>
      <c r="CW524" s="388" t="s">
        <v>665</v>
      </c>
      <c r="CX524" s="388" t="s">
        <v>665</v>
      </c>
      <c r="CY524" s="313"/>
      <c r="CZ524" s="313"/>
      <c r="DA524" s="313"/>
      <c r="DB524" s="424"/>
      <c r="DC524" s="424"/>
      <c r="DD524" s="424"/>
      <c r="DE524" s="313"/>
      <c r="DF524" s="313"/>
      <c r="DG524" s="313"/>
      <c r="DH524" s="313"/>
      <c r="DI524" s="313"/>
      <c r="DJ524" s="99"/>
      <c r="DK524" s="99"/>
      <c r="DL524" s="122">
        <f t="shared" si="573"/>
        <v>1</v>
      </c>
      <c r="DM524" s="353"/>
    </row>
    <row r="525" spans="1:117" s="98" customFormat="1" ht="66.75" hidden="1" customHeight="1">
      <c r="A525" s="461"/>
      <c r="B525" s="414">
        <v>147</v>
      </c>
      <c r="C525" s="29" t="s">
        <v>475</v>
      </c>
      <c r="D525" s="97" t="s">
        <v>2</v>
      </c>
      <c r="E525" s="100" t="s">
        <v>476</v>
      </c>
      <c r="F525" s="97" t="s">
        <v>2</v>
      </c>
      <c r="G525" s="97"/>
      <c r="H525" s="100" t="s">
        <v>477</v>
      </c>
      <c r="I525" s="112" t="s">
        <v>1123</v>
      </c>
      <c r="J525" s="99"/>
      <c r="K525" s="125" t="s">
        <v>127</v>
      </c>
      <c r="L525" s="125" t="s">
        <v>115</v>
      </c>
      <c r="M525" s="126" t="s">
        <v>79</v>
      </c>
      <c r="N525" s="123" t="s">
        <v>171</v>
      </c>
      <c r="O525" s="461"/>
      <c r="P525" s="99"/>
      <c r="Q525" s="99"/>
      <c r="R525" s="99"/>
      <c r="S525" s="99"/>
      <c r="T525" s="99"/>
      <c r="U525" s="99" t="s">
        <v>28</v>
      </c>
      <c r="V525" s="99"/>
      <c r="W525" s="99"/>
      <c r="X525" s="99"/>
      <c r="Y525" s="99"/>
      <c r="Z525" s="99"/>
      <c r="AA525" s="99"/>
      <c r="AB525" s="33"/>
      <c r="AC525" s="33"/>
      <c r="AD525" s="33"/>
      <c r="AE525" s="33"/>
      <c r="AF525" s="33"/>
      <c r="AG525" s="33"/>
      <c r="AH525" s="33"/>
      <c r="AI525" s="33"/>
      <c r="AJ525" s="33"/>
      <c r="AK525" s="33"/>
      <c r="AL525" s="33"/>
      <c r="AM525" s="33"/>
      <c r="AN525" s="33"/>
      <c r="AO525" s="33"/>
      <c r="AP525" s="33"/>
      <c r="AQ525" s="33"/>
      <c r="AR525" s="33"/>
      <c r="AS525" s="33"/>
      <c r="AT525" s="33"/>
      <c r="AU525" s="33"/>
      <c r="AV525" s="33"/>
      <c r="AW525" s="33"/>
      <c r="AX525" s="33"/>
      <c r="AY525" s="33"/>
      <c r="AZ525" s="33"/>
      <c r="BA525" s="33"/>
      <c r="BB525" s="33"/>
      <c r="BC525" s="33"/>
      <c r="BD525" s="33"/>
      <c r="BE525" s="33"/>
      <c r="BF525" s="33"/>
      <c r="BG525" s="33"/>
      <c r="BH525" s="33"/>
      <c r="BI525" s="33"/>
      <c r="BJ525" s="33"/>
      <c r="BK525" s="33"/>
      <c r="BL525" s="33"/>
      <c r="BM525" s="33"/>
      <c r="BN525" s="33"/>
      <c r="BO525" s="33"/>
      <c r="BP525" s="33"/>
      <c r="BQ525" s="33"/>
      <c r="BR525" s="33"/>
      <c r="BS525" s="33"/>
      <c r="BT525" s="33"/>
      <c r="BU525" s="33"/>
      <c r="BV525" s="33"/>
      <c r="BW525" s="99"/>
      <c r="BX525" s="99"/>
      <c r="BY525" s="99"/>
      <c r="BZ525" s="99"/>
      <c r="CA525" s="99"/>
      <c r="CB525" s="99"/>
      <c r="CC525" s="99"/>
      <c r="CD525" s="99"/>
      <c r="CE525" s="99"/>
      <c r="CF525" s="99"/>
      <c r="CG525" s="99"/>
      <c r="CH525" s="99"/>
      <c r="CI525" s="99"/>
      <c r="CJ525" s="99"/>
      <c r="CK525" s="99"/>
      <c r="CL525" s="99"/>
      <c r="CM525" s="99"/>
      <c r="CN525" s="99"/>
      <c r="CO525" s="99"/>
      <c r="CP525" s="99"/>
      <c r="CQ525" s="99"/>
      <c r="CR525" s="99"/>
      <c r="CS525" s="99"/>
      <c r="CT525" s="313"/>
      <c r="CU525" s="313"/>
      <c r="CV525" s="313"/>
      <c r="CW525" s="313"/>
      <c r="CX525" s="313"/>
      <c r="CY525" s="313"/>
      <c r="CZ525" s="313"/>
      <c r="DA525" s="313"/>
      <c r="DB525" s="424"/>
      <c r="DC525" s="424"/>
      <c r="DD525" s="424"/>
      <c r="DE525" s="313"/>
      <c r="DF525" s="313"/>
      <c r="DG525" s="313"/>
      <c r="DH525" s="313"/>
      <c r="DI525" s="313"/>
      <c r="DJ525" s="99"/>
      <c r="DK525" s="99"/>
      <c r="DL525" s="122">
        <f t="shared" si="573"/>
        <v>1</v>
      </c>
      <c r="DM525" s="96"/>
    </row>
    <row r="526" spans="1:117" s="98" customFormat="1" ht="66.75" hidden="1" customHeight="1">
      <c r="A526" s="461"/>
      <c r="B526" s="414">
        <v>147</v>
      </c>
      <c r="C526" s="29" t="s">
        <v>475</v>
      </c>
      <c r="D526" s="97" t="s">
        <v>2</v>
      </c>
      <c r="E526" s="100" t="s">
        <v>476</v>
      </c>
      <c r="F526" s="97" t="s">
        <v>2</v>
      </c>
      <c r="G526" s="97"/>
      <c r="H526" s="100" t="s">
        <v>477</v>
      </c>
      <c r="I526" s="112" t="s">
        <v>1123</v>
      </c>
      <c r="J526" s="99"/>
      <c r="K526" s="125" t="s">
        <v>127</v>
      </c>
      <c r="L526" s="125" t="s">
        <v>115</v>
      </c>
      <c r="M526" s="126" t="s">
        <v>79</v>
      </c>
      <c r="N526" s="123" t="s">
        <v>171</v>
      </c>
      <c r="O526" s="461"/>
      <c r="P526" s="99"/>
      <c r="Q526" s="99"/>
      <c r="R526" s="99"/>
      <c r="S526" s="99"/>
      <c r="T526" s="99"/>
      <c r="U526" s="99"/>
      <c r="V526" s="99"/>
      <c r="W526" s="99" t="s">
        <v>28</v>
      </c>
      <c r="X526" s="99"/>
      <c r="Y526" s="99"/>
      <c r="Z526" s="99"/>
      <c r="AA526" s="99"/>
      <c r="AB526" s="33"/>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33"/>
      <c r="BF526" s="33"/>
      <c r="BG526" s="33"/>
      <c r="BH526" s="33"/>
      <c r="BI526" s="33"/>
      <c r="BJ526" s="33"/>
      <c r="BK526" s="33"/>
      <c r="BL526" s="33"/>
      <c r="BM526" s="33"/>
      <c r="BN526" s="33"/>
      <c r="BO526" s="33"/>
      <c r="BP526" s="33"/>
      <c r="BQ526" s="33"/>
      <c r="BR526" s="33"/>
      <c r="BS526" s="33"/>
      <c r="BT526" s="33"/>
      <c r="BU526" s="33"/>
      <c r="BV526" s="33"/>
      <c r="BW526" s="99"/>
      <c r="BX526" s="99"/>
      <c r="BY526" s="99"/>
      <c r="BZ526" s="99"/>
      <c r="CA526" s="99"/>
      <c r="CB526" s="99"/>
      <c r="CC526" s="99"/>
      <c r="CD526" s="99"/>
      <c r="CE526" s="99"/>
      <c r="CF526" s="99"/>
      <c r="CG526" s="99"/>
      <c r="CH526" s="99"/>
      <c r="CI526" s="99"/>
      <c r="CJ526" s="99"/>
      <c r="CK526" s="99"/>
      <c r="CL526" s="99"/>
      <c r="CM526" s="99"/>
      <c r="CN526" s="99"/>
      <c r="CO526" s="99"/>
      <c r="CP526" s="99"/>
      <c r="CQ526" s="99"/>
      <c r="CR526" s="99"/>
      <c r="CS526" s="99"/>
      <c r="CT526" s="313"/>
      <c r="CU526" s="313"/>
      <c r="CV526" s="313"/>
      <c r="CW526" s="313"/>
      <c r="CX526" s="313"/>
      <c r="CY526" s="313"/>
      <c r="CZ526" s="313"/>
      <c r="DA526" s="313"/>
      <c r="DB526" s="424"/>
      <c r="DC526" s="424"/>
      <c r="DD526" s="424"/>
      <c r="DE526" s="313"/>
      <c r="DF526" s="313"/>
      <c r="DG526" s="313"/>
      <c r="DH526" s="313"/>
      <c r="DI526" s="313"/>
      <c r="DJ526" s="99"/>
      <c r="DK526" s="99"/>
      <c r="DL526" s="122">
        <f t="shared" ref="DL526:DL533" si="613">COUNTIF(Q526:AA526,"x")</f>
        <v>1</v>
      </c>
      <c r="DM526" s="96"/>
    </row>
    <row r="527" spans="1:117" s="98" customFormat="1" ht="66.75" hidden="1" customHeight="1">
      <c r="A527" s="461"/>
      <c r="B527" s="414">
        <v>147</v>
      </c>
      <c r="C527" s="29" t="s">
        <v>475</v>
      </c>
      <c r="D527" s="97" t="s">
        <v>2</v>
      </c>
      <c r="E527" s="100" t="s">
        <v>476</v>
      </c>
      <c r="F527" s="97" t="s">
        <v>2</v>
      </c>
      <c r="G527" s="97"/>
      <c r="H527" s="100" t="s">
        <v>477</v>
      </c>
      <c r="I527" s="112" t="s">
        <v>1123</v>
      </c>
      <c r="J527" s="99"/>
      <c r="K527" s="125" t="s">
        <v>127</v>
      </c>
      <c r="L527" s="125" t="s">
        <v>115</v>
      </c>
      <c r="M527" s="126" t="s">
        <v>79</v>
      </c>
      <c r="N527" s="123" t="s">
        <v>171</v>
      </c>
      <c r="O527" s="461"/>
      <c r="P527" s="99"/>
      <c r="Q527" s="99"/>
      <c r="R527" s="99"/>
      <c r="S527" s="99"/>
      <c r="T527" s="99"/>
      <c r="U527" s="99"/>
      <c r="V527" s="99"/>
      <c r="W527" s="99"/>
      <c r="X527" s="99"/>
      <c r="Y527" s="99" t="s">
        <v>28</v>
      </c>
      <c r="Z527" s="99"/>
      <c r="AA527" s="99"/>
      <c r="AB527" s="33"/>
      <c r="AC527" s="33"/>
      <c r="AD527" s="33"/>
      <c r="AE527" s="33"/>
      <c r="AF527" s="33"/>
      <c r="AG527" s="33"/>
      <c r="AH527" s="33"/>
      <c r="AI527" s="33"/>
      <c r="AJ527" s="33"/>
      <c r="AK527" s="33"/>
      <c r="AL527" s="33"/>
      <c r="AM527" s="33"/>
      <c r="AN527" s="33"/>
      <c r="AO527" s="33"/>
      <c r="AP527" s="33"/>
      <c r="AQ527" s="33"/>
      <c r="AR527" s="33"/>
      <c r="AS527" s="33"/>
      <c r="AT527" s="33"/>
      <c r="AU527" s="33"/>
      <c r="AV527" s="33"/>
      <c r="AW527" s="33"/>
      <c r="AX527" s="33"/>
      <c r="AY527" s="33"/>
      <c r="AZ527" s="33"/>
      <c r="BA527" s="33"/>
      <c r="BB527" s="33"/>
      <c r="BC527" s="33"/>
      <c r="BD527" s="33"/>
      <c r="BE527" s="33"/>
      <c r="BF527" s="33"/>
      <c r="BG527" s="33"/>
      <c r="BH527" s="33"/>
      <c r="BI527" s="33"/>
      <c r="BJ527" s="33"/>
      <c r="BK527" s="33"/>
      <c r="BL527" s="33"/>
      <c r="BM527" s="33"/>
      <c r="BN527" s="33"/>
      <c r="BO527" s="33"/>
      <c r="BP527" s="33"/>
      <c r="BQ527" s="33"/>
      <c r="BR527" s="33"/>
      <c r="BS527" s="33"/>
      <c r="BT527" s="33"/>
      <c r="BU527" s="33"/>
      <c r="BV527" s="33"/>
      <c r="BW527" s="99"/>
      <c r="BX527" s="99"/>
      <c r="BY527" s="99"/>
      <c r="BZ527" s="99"/>
      <c r="CA527" s="99"/>
      <c r="CB527" s="99"/>
      <c r="CC527" s="99"/>
      <c r="CD527" s="99"/>
      <c r="CE527" s="99"/>
      <c r="CF527" s="99"/>
      <c r="CG527" s="99"/>
      <c r="CH527" s="99"/>
      <c r="CI527" s="99"/>
      <c r="CJ527" s="99"/>
      <c r="CK527" s="99"/>
      <c r="CL527" s="99"/>
      <c r="CM527" s="99"/>
      <c r="CN527" s="99"/>
      <c r="CO527" s="99"/>
      <c r="CP527" s="99"/>
      <c r="CQ527" s="99"/>
      <c r="CR527" s="99"/>
      <c r="CS527" s="99"/>
      <c r="CT527" s="313"/>
      <c r="CU527" s="313"/>
      <c r="CV527" s="313"/>
      <c r="CW527" s="313"/>
      <c r="CX527" s="313"/>
      <c r="CY527" s="313"/>
      <c r="CZ527" s="313"/>
      <c r="DA527" s="313"/>
      <c r="DB527" s="424"/>
      <c r="DC527" s="424"/>
      <c r="DD527" s="424"/>
      <c r="DE527" s="313"/>
      <c r="DF527" s="313"/>
      <c r="DG527" s="313"/>
      <c r="DH527" s="313"/>
      <c r="DI527" s="313"/>
      <c r="DJ527" s="99"/>
      <c r="DK527" s="99"/>
      <c r="DL527" s="122">
        <f t="shared" si="613"/>
        <v>1</v>
      </c>
      <c r="DM527" s="96"/>
    </row>
    <row r="528" spans="1:117" s="98" customFormat="1" ht="66.75" hidden="1" customHeight="1">
      <c r="A528" s="462"/>
      <c r="B528" s="414">
        <v>147</v>
      </c>
      <c r="C528" s="29" t="s">
        <v>475</v>
      </c>
      <c r="D528" s="97" t="s">
        <v>2</v>
      </c>
      <c r="E528" s="100" t="s">
        <v>476</v>
      </c>
      <c r="F528" s="97" t="s">
        <v>2</v>
      </c>
      <c r="G528" s="97"/>
      <c r="H528" s="100" t="s">
        <v>477</v>
      </c>
      <c r="I528" s="112" t="s">
        <v>1123</v>
      </c>
      <c r="J528" s="99"/>
      <c r="K528" s="125" t="s">
        <v>127</v>
      </c>
      <c r="L528" s="125" t="s">
        <v>115</v>
      </c>
      <c r="M528" s="126" t="s">
        <v>79</v>
      </c>
      <c r="N528" s="123" t="s">
        <v>171</v>
      </c>
      <c r="O528" s="462"/>
      <c r="P528" s="99"/>
      <c r="Q528" s="99"/>
      <c r="R528" s="99"/>
      <c r="S528" s="99"/>
      <c r="T528" s="99"/>
      <c r="U528" s="99"/>
      <c r="V528" s="99"/>
      <c r="W528" s="99"/>
      <c r="X528" s="99"/>
      <c r="Y528" s="99"/>
      <c r="Z528" s="99"/>
      <c r="AA528" s="99" t="s">
        <v>28</v>
      </c>
      <c r="AB528" s="33"/>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33"/>
      <c r="BF528" s="33"/>
      <c r="BG528" s="33"/>
      <c r="BH528" s="33"/>
      <c r="BI528" s="33"/>
      <c r="BJ528" s="33"/>
      <c r="BK528" s="33"/>
      <c r="BL528" s="33"/>
      <c r="BM528" s="33"/>
      <c r="BN528" s="33"/>
      <c r="BO528" s="33"/>
      <c r="BP528" s="33"/>
      <c r="BQ528" s="33"/>
      <c r="BR528" s="33"/>
      <c r="BS528" s="33"/>
      <c r="BT528" s="33"/>
      <c r="BU528" s="33"/>
      <c r="BV528" s="33"/>
      <c r="BW528" s="99"/>
      <c r="BX528" s="99"/>
      <c r="BY528" s="99"/>
      <c r="BZ528" s="99"/>
      <c r="CA528" s="99"/>
      <c r="CB528" s="99"/>
      <c r="CC528" s="99"/>
      <c r="CD528" s="99"/>
      <c r="CE528" s="99"/>
      <c r="CF528" s="99"/>
      <c r="CG528" s="99"/>
      <c r="CH528" s="99"/>
      <c r="CI528" s="99"/>
      <c r="CJ528" s="99"/>
      <c r="CK528" s="99"/>
      <c r="CL528" s="99"/>
      <c r="CM528" s="99"/>
      <c r="CN528" s="99"/>
      <c r="CO528" s="99"/>
      <c r="CP528" s="99"/>
      <c r="CQ528" s="99"/>
      <c r="CR528" s="99"/>
      <c r="CS528" s="99"/>
      <c r="CT528" s="313"/>
      <c r="CU528" s="313"/>
      <c r="CV528" s="313"/>
      <c r="CW528" s="313"/>
      <c r="CX528" s="313"/>
      <c r="CY528" s="313"/>
      <c r="CZ528" s="313"/>
      <c r="DA528" s="313"/>
      <c r="DB528" s="424"/>
      <c r="DC528" s="424"/>
      <c r="DD528" s="424"/>
      <c r="DE528" s="313"/>
      <c r="DF528" s="313"/>
      <c r="DG528" s="313"/>
      <c r="DH528" s="313"/>
      <c r="DI528" s="313"/>
      <c r="DJ528" s="99"/>
      <c r="DK528" s="99"/>
      <c r="DL528" s="122">
        <f t="shared" si="613"/>
        <v>1</v>
      </c>
      <c r="DM528" s="96"/>
    </row>
    <row r="529" spans="1:117" s="231" customFormat="1" ht="29.25" hidden="1" customHeight="1">
      <c r="A529" s="460">
        <v>467</v>
      </c>
      <c r="B529" s="414">
        <v>148</v>
      </c>
      <c r="C529" s="169" t="s">
        <v>478</v>
      </c>
      <c r="D529" s="170" t="s">
        <v>0</v>
      </c>
      <c r="E529" s="29" t="s">
        <v>479</v>
      </c>
      <c r="F529" s="5" t="s">
        <v>2</v>
      </c>
      <c r="G529" s="170"/>
      <c r="H529" s="184" t="s">
        <v>480</v>
      </c>
      <c r="I529" s="174" t="s">
        <v>1124</v>
      </c>
      <c r="J529" s="256"/>
      <c r="K529" s="256" t="s">
        <v>128</v>
      </c>
      <c r="L529" s="256" t="s">
        <v>115</v>
      </c>
      <c r="M529" s="5" t="s">
        <v>79</v>
      </c>
      <c r="N529" s="4" t="s">
        <v>171</v>
      </c>
      <c r="O529" s="460" t="s">
        <v>28</v>
      </c>
      <c r="P529" s="6"/>
      <c r="Q529" s="6"/>
      <c r="R529" s="256" t="s">
        <v>28</v>
      </c>
      <c r="S529" s="6"/>
      <c r="T529" s="6"/>
      <c r="U529" s="6"/>
      <c r="V529" s="6"/>
      <c r="W529" s="6"/>
      <c r="X529" s="6"/>
      <c r="Y529" s="60"/>
      <c r="Z529" s="60"/>
      <c r="AA529" s="6"/>
      <c r="AB529" s="33"/>
      <c r="AC529" s="33"/>
      <c r="AD529" s="33"/>
      <c r="AE529" s="33"/>
      <c r="AF529" s="33"/>
      <c r="AG529" s="33"/>
      <c r="AH529" s="33"/>
      <c r="AI529" s="33"/>
      <c r="AJ529" s="33"/>
      <c r="AK529" s="33"/>
      <c r="AL529" s="33"/>
      <c r="AM529" s="33"/>
      <c r="AN529" s="33"/>
      <c r="AO529" s="33"/>
      <c r="AP529" s="33"/>
      <c r="AQ529" s="33"/>
      <c r="AR529" s="33"/>
      <c r="AS529" s="33"/>
      <c r="AT529" s="33"/>
      <c r="AU529" s="33"/>
      <c r="AV529" s="33"/>
      <c r="AW529" s="33"/>
      <c r="AX529" s="33"/>
      <c r="AY529" s="33"/>
      <c r="AZ529" s="33"/>
      <c r="BA529" s="33"/>
      <c r="BB529" s="33"/>
      <c r="BC529" s="33"/>
      <c r="BD529" s="33"/>
      <c r="BE529" s="33"/>
      <c r="BF529" s="33"/>
      <c r="BG529" s="33"/>
      <c r="BH529" s="33"/>
      <c r="BI529" s="33"/>
      <c r="BJ529" s="33"/>
      <c r="BK529" s="33"/>
      <c r="BL529" s="33"/>
      <c r="BM529" s="181" t="s">
        <v>665</v>
      </c>
      <c r="BN529" s="181" t="s">
        <v>665</v>
      </c>
      <c r="BO529" s="181" t="s">
        <v>665</v>
      </c>
      <c r="BP529" s="181" t="s">
        <v>665</v>
      </c>
      <c r="BQ529" s="320">
        <v>2</v>
      </c>
      <c r="BR529" s="320">
        <v>2</v>
      </c>
      <c r="BS529" s="320">
        <v>2</v>
      </c>
      <c r="BT529" s="320">
        <v>1</v>
      </c>
      <c r="BU529" s="320">
        <v>2</v>
      </c>
      <c r="BV529" s="320">
        <v>2</v>
      </c>
      <c r="BW529" s="320">
        <v>2</v>
      </c>
      <c r="BX529" s="320">
        <v>1</v>
      </c>
      <c r="BY529" s="320">
        <v>2</v>
      </c>
      <c r="BZ529" s="320">
        <v>2</v>
      </c>
      <c r="CA529" s="320">
        <v>2</v>
      </c>
      <c r="CB529" s="320">
        <v>2</v>
      </c>
      <c r="CC529" s="320">
        <v>2</v>
      </c>
      <c r="CD529" s="320">
        <v>2</v>
      </c>
      <c r="CE529" s="320">
        <v>1</v>
      </c>
      <c r="CF529" s="320">
        <v>2</v>
      </c>
      <c r="CG529" s="320">
        <v>2</v>
      </c>
      <c r="CH529" s="320">
        <v>1</v>
      </c>
      <c r="CI529" s="320">
        <v>2</v>
      </c>
      <c r="CJ529" s="320">
        <v>2</v>
      </c>
      <c r="CK529" s="320">
        <v>1</v>
      </c>
      <c r="CL529" s="348">
        <f>COUNTIF(BQ529:CK529,"2")</f>
        <v>16</v>
      </c>
      <c r="CM529" s="349">
        <f t="shared" ref="CM529" si="614">CL529/(CL529+CN529+CP529+CR529)</f>
        <v>0.76190476190476186</v>
      </c>
      <c r="CN529" s="348">
        <f>COUNTIF(BQ529:CK529,"1")</f>
        <v>5</v>
      </c>
      <c r="CO529" s="349">
        <f t="shared" ref="CO529" si="615">CN529/(CL529+CN529+CP529+CR529)</f>
        <v>0.23809523809523808</v>
      </c>
      <c r="CP529" s="348">
        <f>COUNTIF(BQ529:CK529,"0")</f>
        <v>0</v>
      </c>
      <c r="CQ529" s="349">
        <f t="shared" ref="CQ529" si="616">CP529/(CL529+CN529+CP529+CR529)</f>
        <v>0</v>
      </c>
      <c r="CR529" s="348">
        <f>COUNTIF(BQ529:CK529,"KĐG")</f>
        <v>0</v>
      </c>
      <c r="CS529" s="349">
        <f t="shared" ref="CS529" si="617">CR529/(CL529+CN529+CP529+CR529)</f>
        <v>0</v>
      </c>
      <c r="CT529" s="350">
        <f t="shared" ref="CT529" si="618">(((CL529*2)+(CN529*1)+(CP529*0)))/(CL529+CN529+CP529)</f>
        <v>1.7619047619047619</v>
      </c>
      <c r="CU529" s="351" t="str">
        <f t="shared" ref="CU529" si="619">IF(CS529&gt;=50%,"KĐG",IF(CT529&gt;=1.6,"ĐMT",IF(CT529&gt;=1,"CCG","CĐ")))</f>
        <v>ĐMT</v>
      </c>
      <c r="CV529" s="313"/>
      <c r="CW529" s="313"/>
      <c r="CX529" s="313"/>
      <c r="CY529" s="313"/>
      <c r="CZ529" s="313"/>
      <c r="DA529" s="313"/>
      <c r="DB529" s="424"/>
      <c r="DC529" s="424"/>
      <c r="DD529" s="424"/>
      <c r="DE529" s="313"/>
      <c r="DF529" s="313"/>
      <c r="DG529" s="313"/>
      <c r="DH529" s="313"/>
      <c r="DI529" s="313"/>
      <c r="DJ529" s="6"/>
      <c r="DK529" s="6"/>
      <c r="DL529" s="122">
        <f t="shared" si="613"/>
        <v>1</v>
      </c>
      <c r="DM529" s="261"/>
    </row>
    <row r="530" spans="1:117" s="98" customFormat="1" ht="49.5" hidden="1" customHeight="1">
      <c r="A530" s="461"/>
      <c r="B530" s="414">
        <v>148</v>
      </c>
      <c r="C530" s="29" t="s">
        <v>478</v>
      </c>
      <c r="D530" s="97" t="s">
        <v>0</v>
      </c>
      <c r="E530" s="29" t="s">
        <v>479</v>
      </c>
      <c r="F530" s="97" t="s">
        <v>2</v>
      </c>
      <c r="G530" s="97"/>
      <c r="H530" s="100" t="s">
        <v>480</v>
      </c>
      <c r="I530" s="41" t="s">
        <v>1124</v>
      </c>
      <c r="J530" s="99"/>
      <c r="K530" s="125" t="s">
        <v>128</v>
      </c>
      <c r="L530" s="125" t="s">
        <v>115</v>
      </c>
      <c r="M530" s="126" t="s">
        <v>79</v>
      </c>
      <c r="N530" s="123" t="s">
        <v>171</v>
      </c>
      <c r="O530" s="461"/>
      <c r="P530" s="99"/>
      <c r="Q530" s="99"/>
      <c r="R530" s="99"/>
      <c r="S530" s="99"/>
      <c r="T530" s="99" t="s">
        <v>28</v>
      </c>
      <c r="U530" s="99"/>
      <c r="V530" s="99"/>
      <c r="W530" s="99"/>
      <c r="X530" s="99"/>
      <c r="Y530" s="99"/>
      <c r="Z530" s="99"/>
      <c r="AA530" s="99"/>
      <c r="AB530" s="33"/>
      <c r="AC530" s="33"/>
      <c r="AD530" s="33"/>
      <c r="AE530" s="33"/>
      <c r="AF530" s="33"/>
      <c r="AG530" s="33"/>
      <c r="AH530" s="33"/>
      <c r="AI530" s="33"/>
      <c r="AJ530" s="33"/>
      <c r="AK530" s="33"/>
      <c r="AL530" s="33"/>
      <c r="AM530" s="33"/>
      <c r="AN530" s="33"/>
      <c r="AO530" s="33"/>
      <c r="AP530" s="33"/>
      <c r="AQ530" s="33"/>
      <c r="AR530" s="33"/>
      <c r="AS530" s="33"/>
      <c r="AT530" s="33"/>
      <c r="AU530" s="33"/>
      <c r="AV530" s="33"/>
      <c r="AW530" s="33"/>
      <c r="AX530" s="33"/>
      <c r="AY530" s="33"/>
      <c r="AZ530" s="33"/>
      <c r="BA530" s="33"/>
      <c r="BB530" s="33"/>
      <c r="BC530" s="33"/>
      <c r="BD530" s="33"/>
      <c r="BE530" s="33"/>
      <c r="BF530" s="33"/>
      <c r="BG530" s="33"/>
      <c r="BH530" s="33"/>
      <c r="BI530" s="33"/>
      <c r="BJ530" s="33"/>
      <c r="BK530" s="33"/>
      <c r="BL530" s="33"/>
      <c r="BM530" s="33"/>
      <c r="BN530" s="33"/>
      <c r="BO530" s="33"/>
      <c r="BP530" s="33"/>
      <c r="BQ530" s="33"/>
      <c r="BR530" s="33"/>
      <c r="BS530" s="33"/>
      <c r="BT530" s="33"/>
      <c r="BU530" s="33"/>
      <c r="BV530" s="33"/>
      <c r="BW530" s="99"/>
      <c r="BX530" s="99"/>
      <c r="BY530" s="99"/>
      <c r="BZ530" s="99"/>
      <c r="CA530" s="99"/>
      <c r="CB530" s="99"/>
      <c r="CC530" s="99"/>
      <c r="CD530" s="99"/>
      <c r="CE530" s="99"/>
      <c r="CF530" s="99"/>
      <c r="CG530" s="99"/>
      <c r="CH530" s="99"/>
      <c r="CI530" s="99"/>
      <c r="CJ530" s="99"/>
      <c r="CK530" s="99"/>
      <c r="CL530" s="99"/>
      <c r="CM530" s="99"/>
      <c r="CN530" s="99"/>
      <c r="CO530" s="99"/>
      <c r="CP530" s="99"/>
      <c r="CQ530" s="99"/>
      <c r="CR530" s="99"/>
      <c r="CS530" s="99"/>
      <c r="CT530" s="313"/>
      <c r="CU530" s="313"/>
      <c r="CV530" s="313"/>
      <c r="CW530" s="313"/>
      <c r="CX530" s="313"/>
      <c r="CY530" s="313"/>
      <c r="CZ530" s="313"/>
      <c r="DA530" s="313"/>
      <c r="DB530" s="424"/>
      <c r="DC530" s="424"/>
      <c r="DD530" s="424"/>
      <c r="DE530" s="313"/>
      <c r="DF530" s="313"/>
      <c r="DG530" s="313"/>
      <c r="DH530" s="313"/>
      <c r="DI530" s="313"/>
      <c r="DJ530" s="99"/>
      <c r="DK530" s="99"/>
      <c r="DL530" s="122">
        <f t="shared" si="613"/>
        <v>1</v>
      </c>
      <c r="DM530" s="96"/>
    </row>
    <row r="531" spans="1:117" s="98" customFormat="1" ht="49.5" hidden="1" customHeight="1">
      <c r="A531" s="461"/>
      <c r="B531" s="414">
        <v>148</v>
      </c>
      <c r="C531" s="29" t="s">
        <v>478</v>
      </c>
      <c r="D531" s="97" t="s">
        <v>0</v>
      </c>
      <c r="E531" s="29" t="s">
        <v>479</v>
      </c>
      <c r="F531" s="97" t="s">
        <v>2</v>
      </c>
      <c r="G531" s="97"/>
      <c r="H531" s="100" t="s">
        <v>480</v>
      </c>
      <c r="I531" s="41" t="s">
        <v>1124</v>
      </c>
      <c r="J531" s="99"/>
      <c r="K531" s="125" t="s">
        <v>128</v>
      </c>
      <c r="L531" s="125" t="s">
        <v>115</v>
      </c>
      <c r="M531" s="126" t="s">
        <v>79</v>
      </c>
      <c r="N531" s="123" t="s">
        <v>171</v>
      </c>
      <c r="O531" s="461"/>
      <c r="P531" s="99"/>
      <c r="Q531" s="99"/>
      <c r="R531" s="99"/>
      <c r="S531" s="99"/>
      <c r="T531" s="99"/>
      <c r="U531" s="99"/>
      <c r="V531" s="99" t="s">
        <v>28</v>
      </c>
      <c r="W531" s="99"/>
      <c r="X531" s="99"/>
      <c r="Y531" s="99"/>
      <c r="Z531" s="99"/>
      <c r="AA531" s="99"/>
      <c r="AB531" s="33"/>
      <c r="AC531" s="33"/>
      <c r="AD531" s="33"/>
      <c r="AE531" s="33"/>
      <c r="AF531" s="33"/>
      <c r="AG531" s="33"/>
      <c r="AH531" s="33"/>
      <c r="AI531" s="33"/>
      <c r="AJ531" s="33"/>
      <c r="AK531" s="33"/>
      <c r="AL531" s="33"/>
      <c r="AM531" s="33"/>
      <c r="AN531" s="33"/>
      <c r="AO531" s="33"/>
      <c r="AP531" s="33"/>
      <c r="AQ531" s="33"/>
      <c r="AR531" s="33"/>
      <c r="AS531" s="33"/>
      <c r="AT531" s="33"/>
      <c r="AU531" s="33"/>
      <c r="AV531" s="33"/>
      <c r="AW531" s="33"/>
      <c r="AX531" s="33"/>
      <c r="AY531" s="33"/>
      <c r="AZ531" s="33"/>
      <c r="BA531" s="33"/>
      <c r="BB531" s="33"/>
      <c r="BC531" s="33"/>
      <c r="BD531" s="33"/>
      <c r="BE531" s="33"/>
      <c r="BF531" s="33"/>
      <c r="BG531" s="33"/>
      <c r="BH531" s="33"/>
      <c r="BI531" s="33"/>
      <c r="BJ531" s="33"/>
      <c r="BK531" s="33"/>
      <c r="BL531" s="33"/>
      <c r="BM531" s="33"/>
      <c r="BN531" s="33"/>
      <c r="BO531" s="33"/>
      <c r="BP531" s="33"/>
      <c r="BQ531" s="33"/>
      <c r="BR531" s="33"/>
      <c r="BS531" s="33"/>
      <c r="BT531" s="33"/>
      <c r="BU531" s="33"/>
      <c r="BV531" s="33"/>
      <c r="BW531" s="99"/>
      <c r="BX531" s="99"/>
      <c r="BY531" s="99"/>
      <c r="BZ531" s="99"/>
      <c r="CA531" s="99"/>
      <c r="CB531" s="99"/>
      <c r="CC531" s="99"/>
      <c r="CD531" s="99"/>
      <c r="CE531" s="99"/>
      <c r="CF531" s="99"/>
      <c r="CG531" s="99"/>
      <c r="CH531" s="99"/>
      <c r="CI531" s="99"/>
      <c r="CJ531" s="99"/>
      <c r="CK531" s="99"/>
      <c r="CL531" s="99"/>
      <c r="CM531" s="99"/>
      <c r="CN531" s="99"/>
      <c r="CO531" s="99"/>
      <c r="CP531" s="99"/>
      <c r="CQ531" s="99"/>
      <c r="CR531" s="99"/>
      <c r="CS531" s="99"/>
      <c r="CT531" s="313"/>
      <c r="CU531" s="313"/>
      <c r="CV531" s="313"/>
      <c r="CW531" s="313"/>
      <c r="CX531" s="313"/>
      <c r="CY531" s="313"/>
      <c r="CZ531" s="313"/>
      <c r="DA531" s="313"/>
      <c r="DB531" s="424"/>
      <c r="DC531" s="424"/>
      <c r="DD531" s="424"/>
      <c r="DE531" s="313"/>
      <c r="DF531" s="313"/>
      <c r="DG531" s="313"/>
      <c r="DH531" s="313"/>
      <c r="DI531" s="313"/>
      <c r="DJ531" s="99"/>
      <c r="DK531" s="99"/>
      <c r="DL531" s="122">
        <f t="shared" si="613"/>
        <v>1</v>
      </c>
      <c r="DM531" s="96"/>
    </row>
    <row r="532" spans="1:117" s="98" customFormat="1" ht="49.5" hidden="1" customHeight="1">
      <c r="A532" s="461"/>
      <c r="B532" s="414">
        <v>148</v>
      </c>
      <c r="C532" s="29" t="s">
        <v>478</v>
      </c>
      <c r="D532" s="97" t="s">
        <v>0</v>
      </c>
      <c r="E532" s="29" t="s">
        <v>479</v>
      </c>
      <c r="F532" s="97" t="s">
        <v>2</v>
      </c>
      <c r="G532" s="97"/>
      <c r="H532" s="100" t="s">
        <v>480</v>
      </c>
      <c r="I532" s="41" t="s">
        <v>1124</v>
      </c>
      <c r="J532" s="99"/>
      <c r="K532" s="125" t="s">
        <v>128</v>
      </c>
      <c r="L532" s="125" t="s">
        <v>115</v>
      </c>
      <c r="M532" s="126" t="s">
        <v>79</v>
      </c>
      <c r="N532" s="123" t="s">
        <v>171</v>
      </c>
      <c r="O532" s="461"/>
      <c r="P532" s="99"/>
      <c r="Q532" s="99"/>
      <c r="R532" s="99"/>
      <c r="S532" s="99"/>
      <c r="T532" s="99"/>
      <c r="U532" s="99"/>
      <c r="V532" s="99"/>
      <c r="W532" s="99"/>
      <c r="X532" s="99" t="s">
        <v>28</v>
      </c>
      <c r="Y532" s="99"/>
      <c r="Z532" s="99"/>
      <c r="AA532" s="99"/>
      <c r="AB532" s="33"/>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c r="AY532" s="33"/>
      <c r="AZ532" s="33"/>
      <c r="BA532" s="33"/>
      <c r="BB532" s="33"/>
      <c r="BC532" s="33"/>
      <c r="BD532" s="33"/>
      <c r="BE532" s="33"/>
      <c r="BF532" s="33"/>
      <c r="BG532" s="33"/>
      <c r="BH532" s="33"/>
      <c r="BI532" s="33"/>
      <c r="BJ532" s="33"/>
      <c r="BK532" s="33"/>
      <c r="BL532" s="33"/>
      <c r="BM532" s="33"/>
      <c r="BN532" s="33"/>
      <c r="BO532" s="33"/>
      <c r="BP532" s="33"/>
      <c r="BQ532" s="33"/>
      <c r="BR532" s="33"/>
      <c r="BS532" s="33"/>
      <c r="BT532" s="33"/>
      <c r="BU532" s="33"/>
      <c r="BV532" s="33"/>
      <c r="BW532" s="99"/>
      <c r="BX532" s="99"/>
      <c r="BY532" s="99"/>
      <c r="BZ532" s="99"/>
      <c r="CA532" s="99"/>
      <c r="CB532" s="99"/>
      <c r="CC532" s="99"/>
      <c r="CD532" s="99"/>
      <c r="CE532" s="99"/>
      <c r="CF532" s="99"/>
      <c r="CG532" s="99"/>
      <c r="CH532" s="99"/>
      <c r="CI532" s="99"/>
      <c r="CJ532" s="99"/>
      <c r="CK532" s="99"/>
      <c r="CL532" s="99"/>
      <c r="CM532" s="99"/>
      <c r="CN532" s="99"/>
      <c r="CO532" s="99"/>
      <c r="CP532" s="99"/>
      <c r="CQ532" s="99"/>
      <c r="CR532" s="99"/>
      <c r="CS532" s="99"/>
      <c r="CT532" s="313"/>
      <c r="CU532" s="313"/>
      <c r="CV532" s="313"/>
      <c r="CW532" s="313"/>
      <c r="CX532" s="313"/>
      <c r="CY532" s="313"/>
      <c r="CZ532" s="313"/>
      <c r="DA532" s="313"/>
      <c r="DB532" s="424"/>
      <c r="DC532" s="424"/>
      <c r="DD532" s="424"/>
      <c r="DE532" s="313"/>
      <c r="DF532" s="313"/>
      <c r="DG532" s="313"/>
      <c r="DH532" s="313"/>
      <c r="DI532" s="313"/>
      <c r="DJ532" s="99"/>
      <c r="DK532" s="99"/>
      <c r="DL532" s="122">
        <f t="shared" si="613"/>
        <v>1</v>
      </c>
      <c r="DM532" s="96"/>
    </row>
    <row r="533" spans="1:117" s="98" customFormat="1" ht="49.5" hidden="1" customHeight="1">
      <c r="A533" s="462"/>
      <c r="B533" s="414">
        <v>148</v>
      </c>
      <c r="C533" s="29" t="s">
        <v>478</v>
      </c>
      <c r="D533" s="97" t="s">
        <v>0</v>
      </c>
      <c r="E533" s="29" t="s">
        <v>479</v>
      </c>
      <c r="F533" s="97" t="s">
        <v>2</v>
      </c>
      <c r="G533" s="97"/>
      <c r="H533" s="100" t="s">
        <v>480</v>
      </c>
      <c r="I533" s="41" t="s">
        <v>1124</v>
      </c>
      <c r="J533" s="99"/>
      <c r="K533" s="125" t="s">
        <v>128</v>
      </c>
      <c r="L533" s="125" t="s">
        <v>115</v>
      </c>
      <c r="M533" s="126" t="s">
        <v>79</v>
      </c>
      <c r="N533" s="123" t="s">
        <v>171</v>
      </c>
      <c r="O533" s="462"/>
      <c r="P533" s="99"/>
      <c r="Q533" s="99"/>
      <c r="R533" s="99"/>
      <c r="S533" s="99"/>
      <c r="T533" s="99"/>
      <c r="U533" s="99"/>
      <c r="V533" s="99"/>
      <c r="W533" s="99"/>
      <c r="X533" s="99"/>
      <c r="Y533" s="99"/>
      <c r="Z533" s="99" t="s">
        <v>28</v>
      </c>
      <c r="AA533" s="99"/>
      <c r="AB533" s="33"/>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c r="AY533" s="33"/>
      <c r="AZ533" s="33"/>
      <c r="BA533" s="33"/>
      <c r="BB533" s="33"/>
      <c r="BC533" s="33"/>
      <c r="BD533" s="33"/>
      <c r="BE533" s="33"/>
      <c r="BF533" s="33"/>
      <c r="BG533" s="33"/>
      <c r="BH533" s="33"/>
      <c r="BI533" s="33"/>
      <c r="BJ533" s="33"/>
      <c r="BK533" s="33"/>
      <c r="BL533" s="33"/>
      <c r="BM533" s="33"/>
      <c r="BN533" s="33"/>
      <c r="BO533" s="33"/>
      <c r="BP533" s="33"/>
      <c r="BQ533" s="33"/>
      <c r="BR533" s="33"/>
      <c r="BS533" s="33"/>
      <c r="BT533" s="33"/>
      <c r="BU533" s="33"/>
      <c r="BV533" s="33"/>
      <c r="BW533" s="99"/>
      <c r="BX533" s="99"/>
      <c r="BY533" s="99"/>
      <c r="BZ533" s="99"/>
      <c r="CA533" s="99"/>
      <c r="CB533" s="99"/>
      <c r="CC533" s="99"/>
      <c r="CD533" s="99"/>
      <c r="CE533" s="99"/>
      <c r="CF533" s="99"/>
      <c r="CG533" s="99"/>
      <c r="CH533" s="99"/>
      <c r="CI533" s="99"/>
      <c r="CJ533" s="99"/>
      <c r="CK533" s="99"/>
      <c r="CL533" s="99"/>
      <c r="CM533" s="99"/>
      <c r="CN533" s="99"/>
      <c r="CO533" s="99"/>
      <c r="CP533" s="99"/>
      <c r="CQ533" s="99"/>
      <c r="CR533" s="99"/>
      <c r="CS533" s="99"/>
      <c r="CT533" s="313"/>
      <c r="CU533" s="313"/>
      <c r="CV533" s="313"/>
      <c r="CW533" s="313"/>
      <c r="CX533" s="313"/>
      <c r="CY533" s="313"/>
      <c r="CZ533" s="313"/>
      <c r="DA533" s="313"/>
      <c r="DB533" s="424"/>
      <c r="DC533" s="424"/>
      <c r="DD533" s="424"/>
      <c r="DE533" s="313"/>
      <c r="DF533" s="313"/>
      <c r="DG533" s="313"/>
      <c r="DH533" s="313"/>
      <c r="DI533" s="313"/>
      <c r="DJ533" s="99"/>
      <c r="DK533" s="99"/>
      <c r="DL533" s="122">
        <f t="shared" si="613"/>
        <v>1</v>
      </c>
      <c r="DM533" s="96"/>
    </row>
    <row r="534" spans="1:117" ht="36" customHeight="1">
      <c r="A534" s="132"/>
      <c r="B534" s="167"/>
      <c r="C534" s="479" t="s">
        <v>48</v>
      </c>
      <c r="D534" s="479"/>
      <c r="E534" s="492"/>
      <c r="F534" s="170"/>
      <c r="G534" s="172">
        <f>G535+G558</f>
        <v>2</v>
      </c>
      <c r="H534" s="368"/>
      <c r="I534" s="174"/>
      <c r="J534" s="364"/>
      <c r="K534" s="364"/>
      <c r="L534" s="364"/>
      <c r="M534" s="8" t="s">
        <v>82</v>
      </c>
      <c r="N534" s="8" t="s">
        <v>82</v>
      </c>
      <c r="O534" s="9">
        <f>O535+O558</f>
        <v>22</v>
      </c>
      <c r="P534" s="9">
        <f>P535+P558</f>
        <v>8</v>
      </c>
      <c r="Q534" s="172" t="s">
        <v>142</v>
      </c>
      <c r="R534" s="172" t="s">
        <v>142</v>
      </c>
      <c r="S534" s="172" t="s">
        <v>142</v>
      </c>
      <c r="T534" s="9" t="s">
        <v>142</v>
      </c>
      <c r="U534" s="9" t="s">
        <v>142</v>
      </c>
      <c r="V534" s="9" t="s">
        <v>142</v>
      </c>
      <c r="W534" s="9" t="s">
        <v>142</v>
      </c>
      <c r="X534" s="9" t="s">
        <v>142</v>
      </c>
      <c r="Y534" s="9"/>
      <c r="Z534" s="9"/>
      <c r="AA534" s="9"/>
      <c r="AB534" s="172"/>
      <c r="AC534" s="172"/>
      <c r="AD534" s="172"/>
      <c r="AE534" s="207"/>
      <c r="AF534" s="207"/>
      <c r="AG534" s="207"/>
      <c r="AH534" s="207"/>
      <c r="AI534" s="207"/>
      <c r="AJ534" s="207"/>
      <c r="AK534" s="207"/>
      <c r="AL534" s="207"/>
      <c r="AM534" s="207"/>
      <c r="AN534" s="207"/>
      <c r="AO534" s="207"/>
      <c r="AP534" s="207"/>
      <c r="AQ534" s="207"/>
      <c r="AR534" s="207"/>
      <c r="AS534" s="207"/>
      <c r="AT534" s="207"/>
      <c r="AU534" s="207"/>
      <c r="AV534" s="207"/>
      <c r="AW534" s="207"/>
      <c r="AX534" s="207"/>
      <c r="AY534" s="207"/>
      <c r="AZ534" s="207"/>
      <c r="BA534" s="207"/>
      <c r="BB534" s="207"/>
      <c r="BC534" s="209"/>
      <c r="BD534" s="210"/>
      <c r="BE534" s="209"/>
      <c r="BF534" s="210"/>
      <c r="BG534" s="209"/>
      <c r="BH534" s="210"/>
      <c r="BI534" s="209"/>
      <c r="BJ534" s="210"/>
      <c r="BK534" s="211"/>
      <c r="BL534" s="212"/>
      <c r="BM534" s="172"/>
      <c r="BN534" s="172"/>
      <c r="BO534" s="172"/>
      <c r="BP534" s="172"/>
      <c r="BQ534" s="9"/>
      <c r="BR534" s="9"/>
      <c r="BS534" s="9"/>
      <c r="BT534" s="9"/>
      <c r="BU534" s="9"/>
      <c r="BV534" s="9"/>
      <c r="BW534" s="9"/>
      <c r="BX534" s="9"/>
      <c r="BY534" s="9"/>
      <c r="BZ534" s="9"/>
      <c r="CA534" s="9"/>
      <c r="CB534" s="9"/>
      <c r="CC534" s="9"/>
      <c r="CD534" s="9"/>
      <c r="CE534" s="9"/>
      <c r="CF534" s="9"/>
      <c r="CG534" s="9"/>
      <c r="CH534" s="9"/>
      <c r="CI534" s="9"/>
      <c r="CJ534" s="9"/>
      <c r="CK534" s="9"/>
      <c r="CL534" s="9"/>
      <c r="CM534" s="9"/>
      <c r="CN534" s="9"/>
      <c r="CO534" s="9"/>
      <c r="CP534" s="9"/>
      <c r="CQ534" s="9"/>
      <c r="CR534" s="9"/>
      <c r="CS534" s="9"/>
      <c r="CT534" s="9"/>
      <c r="CU534" s="9"/>
      <c r="CV534" s="391"/>
      <c r="CW534" s="391"/>
      <c r="CX534" s="391"/>
      <c r="CY534" s="9"/>
      <c r="CZ534" s="9"/>
      <c r="DA534" s="9"/>
      <c r="DB534" s="9"/>
      <c r="DC534" s="9"/>
      <c r="DD534" s="9"/>
      <c r="DE534" s="9"/>
      <c r="DF534" s="9"/>
      <c r="DG534" s="9"/>
      <c r="DH534" s="9"/>
      <c r="DI534" s="9"/>
      <c r="DJ534" s="9"/>
      <c r="DK534" s="9"/>
      <c r="DL534" s="9"/>
      <c r="DM534" s="173"/>
    </row>
    <row r="535" spans="1:117" ht="23.25" customHeight="1">
      <c r="A535" s="132"/>
      <c r="B535" s="167"/>
      <c r="C535" s="479" t="s">
        <v>49</v>
      </c>
      <c r="D535" s="479"/>
      <c r="E535" s="492"/>
      <c r="F535" s="170"/>
      <c r="G535" s="172">
        <f>G536+G539+G547</f>
        <v>2</v>
      </c>
      <c r="H535" s="354"/>
      <c r="I535" s="174"/>
      <c r="J535" s="355"/>
      <c r="K535" s="256"/>
      <c r="L535" s="256"/>
      <c r="M535" s="8" t="s">
        <v>82</v>
      </c>
      <c r="N535" s="8" t="s">
        <v>82</v>
      </c>
      <c r="O535" s="9">
        <f>O536+O539+O547</f>
        <v>13</v>
      </c>
      <c r="P535" s="9">
        <f>P536+P539+P547</f>
        <v>7</v>
      </c>
      <c r="Q535" s="172" t="s">
        <v>142</v>
      </c>
      <c r="R535" s="172" t="s">
        <v>142</v>
      </c>
      <c r="S535" s="172" t="s">
        <v>142</v>
      </c>
      <c r="T535" s="9" t="s">
        <v>142</v>
      </c>
      <c r="U535" s="9" t="s">
        <v>142</v>
      </c>
      <c r="V535" s="9" t="s">
        <v>142</v>
      </c>
      <c r="W535" s="9" t="s">
        <v>142</v>
      </c>
      <c r="X535" s="9" t="s">
        <v>142</v>
      </c>
      <c r="Y535" s="9"/>
      <c r="Z535" s="9"/>
      <c r="AA535" s="9"/>
      <c r="AB535" s="172"/>
      <c r="AC535" s="172"/>
      <c r="AD535" s="172"/>
      <c r="AE535" s="207"/>
      <c r="AF535" s="207"/>
      <c r="AG535" s="207"/>
      <c r="AH535" s="207"/>
      <c r="AI535" s="207"/>
      <c r="AJ535" s="207"/>
      <c r="AK535" s="207"/>
      <c r="AL535" s="207"/>
      <c r="AM535" s="207"/>
      <c r="AN535" s="207"/>
      <c r="AO535" s="207"/>
      <c r="AP535" s="207"/>
      <c r="AQ535" s="207"/>
      <c r="AR535" s="207"/>
      <c r="AS535" s="207"/>
      <c r="AT535" s="207"/>
      <c r="AU535" s="207"/>
      <c r="AV535" s="207"/>
      <c r="AW535" s="207"/>
      <c r="AX535" s="207"/>
      <c r="AY535" s="207"/>
      <c r="AZ535" s="207"/>
      <c r="BA535" s="207"/>
      <c r="BB535" s="207"/>
      <c r="BC535" s="209"/>
      <c r="BD535" s="210"/>
      <c r="BE535" s="209"/>
      <c r="BF535" s="210"/>
      <c r="BG535" s="209"/>
      <c r="BH535" s="210"/>
      <c r="BI535" s="209"/>
      <c r="BJ535" s="210"/>
      <c r="BK535" s="211"/>
      <c r="BL535" s="212"/>
      <c r="BM535" s="172"/>
      <c r="BN535" s="172"/>
      <c r="BO535" s="172"/>
      <c r="BP535" s="172"/>
      <c r="BQ535" s="9"/>
      <c r="BR535" s="9"/>
      <c r="BS535" s="9"/>
      <c r="BT535" s="9"/>
      <c r="BU535" s="9"/>
      <c r="BV535" s="9"/>
      <c r="BW535" s="9"/>
      <c r="BX535" s="9"/>
      <c r="BY535" s="9"/>
      <c r="BZ535" s="9"/>
      <c r="CA535" s="9"/>
      <c r="CB535" s="9"/>
      <c r="CC535" s="9"/>
      <c r="CD535" s="9"/>
      <c r="CE535" s="9"/>
      <c r="CF535" s="9"/>
      <c r="CG535" s="9"/>
      <c r="CH535" s="9"/>
      <c r="CI535" s="9"/>
      <c r="CJ535" s="9"/>
      <c r="CK535" s="9"/>
      <c r="CL535" s="9"/>
      <c r="CM535" s="9"/>
      <c r="CN535" s="9"/>
      <c r="CO535" s="9"/>
      <c r="CP535" s="9"/>
      <c r="CQ535" s="9"/>
      <c r="CR535" s="9"/>
      <c r="CS535" s="9"/>
      <c r="CT535" s="9"/>
      <c r="CU535" s="9"/>
      <c r="CV535" s="172"/>
      <c r="CW535" s="172"/>
      <c r="CX535" s="172"/>
      <c r="CY535" s="9"/>
      <c r="CZ535" s="9"/>
      <c r="DA535" s="9"/>
      <c r="DB535" s="9"/>
      <c r="DC535" s="9"/>
      <c r="DD535" s="9"/>
      <c r="DE535" s="9"/>
      <c r="DF535" s="9"/>
      <c r="DG535" s="9"/>
      <c r="DH535" s="9"/>
      <c r="DI535" s="9"/>
      <c r="DJ535" s="9"/>
      <c r="DK535" s="9"/>
      <c r="DL535" s="9"/>
      <c r="DM535" s="173"/>
    </row>
    <row r="536" spans="1:117" s="231" customFormat="1" ht="21.75" customHeight="1">
      <c r="A536" s="56"/>
      <c r="B536" s="167"/>
      <c r="C536" s="485" t="s">
        <v>50</v>
      </c>
      <c r="D536" s="486"/>
      <c r="E536" s="494"/>
      <c r="F536" s="170"/>
      <c r="G536" s="172">
        <f>COUNTIF(G537:G538,"x")</f>
        <v>0</v>
      </c>
      <c r="H536" s="354"/>
      <c r="I536" s="174"/>
      <c r="J536" s="355"/>
      <c r="K536" s="256"/>
      <c r="L536" s="256"/>
      <c r="M536" s="8" t="s">
        <v>82</v>
      </c>
      <c r="N536" s="8" t="s">
        <v>82</v>
      </c>
      <c r="O536" s="9">
        <f>COUNTIF(O537:O538,"x")</f>
        <v>2</v>
      </c>
      <c r="P536" s="9">
        <f>SUM(P537:P538)</f>
        <v>2</v>
      </c>
      <c r="Q536" s="9"/>
      <c r="R536" s="172" t="s">
        <v>142</v>
      </c>
      <c r="S536" s="172" t="s">
        <v>142</v>
      </c>
      <c r="T536" s="9" t="s">
        <v>142</v>
      </c>
      <c r="U536" s="9" t="s">
        <v>142</v>
      </c>
      <c r="V536" s="9" t="s">
        <v>142</v>
      </c>
      <c r="W536" s="9" t="s">
        <v>142</v>
      </c>
      <c r="X536" s="9" t="s">
        <v>142</v>
      </c>
      <c r="Y536" s="9"/>
      <c r="Z536" s="9"/>
      <c r="AA536" s="9"/>
      <c r="AB536" s="9"/>
      <c r="AC536" s="9"/>
      <c r="AD536" s="9"/>
      <c r="AE536" s="9"/>
      <c r="AF536" s="9"/>
      <c r="AG536" s="9"/>
      <c r="AH536" s="9"/>
      <c r="AI536" s="9"/>
      <c r="AJ536" s="9"/>
      <c r="AK536" s="9"/>
      <c r="AL536" s="9"/>
      <c r="AM536" s="9"/>
      <c r="AN536" s="9"/>
      <c r="AO536" s="9"/>
      <c r="AP536" s="9"/>
      <c r="AQ536" s="9"/>
      <c r="AR536" s="9"/>
      <c r="AS536" s="9"/>
      <c r="AT536" s="9"/>
      <c r="AU536" s="9"/>
      <c r="AV536" s="9"/>
      <c r="AW536" s="9"/>
      <c r="AX536" s="9"/>
      <c r="AY536" s="9"/>
      <c r="AZ536" s="9"/>
      <c r="BA536" s="9"/>
      <c r="BB536" s="9"/>
      <c r="BC536" s="9"/>
      <c r="BD536" s="9"/>
      <c r="BE536" s="9"/>
      <c r="BF536" s="9"/>
      <c r="BG536" s="9"/>
      <c r="BH536" s="9"/>
      <c r="BI536" s="9"/>
      <c r="BJ536" s="9"/>
      <c r="BK536" s="9"/>
      <c r="BL536" s="9"/>
      <c r="BM536" s="172"/>
      <c r="BN536" s="172"/>
      <c r="BO536" s="172"/>
      <c r="BP536" s="172"/>
      <c r="BQ536" s="9"/>
      <c r="BR536" s="9"/>
      <c r="BS536" s="9"/>
      <c r="BT536" s="9"/>
      <c r="BU536" s="9"/>
      <c r="BV536" s="9"/>
      <c r="BW536" s="9"/>
      <c r="BX536" s="9"/>
      <c r="BY536" s="9"/>
      <c r="BZ536" s="9"/>
      <c r="CA536" s="9"/>
      <c r="CB536" s="9"/>
      <c r="CC536" s="9"/>
      <c r="CD536" s="9"/>
      <c r="CE536" s="9"/>
      <c r="CF536" s="9"/>
      <c r="CG536" s="9"/>
      <c r="CH536" s="9"/>
      <c r="CI536" s="9"/>
      <c r="CJ536" s="9"/>
      <c r="CK536" s="9"/>
      <c r="CL536" s="9"/>
      <c r="CM536" s="9"/>
      <c r="CN536" s="9"/>
      <c r="CO536" s="9"/>
      <c r="CP536" s="9"/>
      <c r="CQ536" s="9"/>
      <c r="CR536" s="9"/>
      <c r="CS536" s="9"/>
      <c r="CT536" s="9"/>
      <c r="CU536" s="9"/>
      <c r="CV536" s="172"/>
      <c r="CW536" s="172"/>
      <c r="CX536" s="172"/>
      <c r="CY536" s="9"/>
      <c r="CZ536" s="9"/>
      <c r="DA536" s="9"/>
      <c r="DB536" s="9"/>
      <c r="DC536" s="9"/>
      <c r="DD536" s="9"/>
      <c r="DE536" s="9"/>
      <c r="DF536" s="9"/>
      <c r="DG536" s="9"/>
      <c r="DH536" s="9"/>
      <c r="DI536" s="9"/>
      <c r="DJ536" s="9"/>
      <c r="DK536" s="9"/>
      <c r="DL536" s="9"/>
      <c r="DM536" s="173"/>
    </row>
    <row r="537" spans="1:117" s="231" customFormat="1" ht="31.5" hidden="1" customHeight="1">
      <c r="A537" s="58">
        <v>471</v>
      </c>
      <c r="B537" s="414">
        <v>149</v>
      </c>
      <c r="C537" s="169" t="s">
        <v>481</v>
      </c>
      <c r="D537" s="170" t="s">
        <v>0</v>
      </c>
      <c r="E537" s="29" t="s">
        <v>398</v>
      </c>
      <c r="F537" s="5" t="s">
        <v>2</v>
      </c>
      <c r="G537" s="170"/>
      <c r="H537" s="184" t="s">
        <v>398</v>
      </c>
      <c r="I537" s="189" t="s">
        <v>1262</v>
      </c>
      <c r="J537" s="256"/>
      <c r="K537" s="256" t="s">
        <v>127</v>
      </c>
      <c r="L537" s="256" t="s">
        <v>115</v>
      </c>
      <c r="M537" s="5" t="s">
        <v>88</v>
      </c>
      <c r="N537" s="4" t="s">
        <v>171</v>
      </c>
      <c r="O537" s="4" t="s">
        <v>28</v>
      </c>
      <c r="P537" s="6">
        <v>1</v>
      </c>
      <c r="Q537" s="6"/>
      <c r="R537" s="256" t="s">
        <v>28</v>
      </c>
      <c r="S537" s="6"/>
      <c r="T537" s="6"/>
      <c r="U537" s="6"/>
      <c r="V537" s="6"/>
      <c r="W537" s="6"/>
      <c r="X537" s="6"/>
      <c r="Y537" s="60"/>
      <c r="Z537" s="60"/>
      <c r="AA537" s="6"/>
      <c r="AB537" s="33"/>
      <c r="AC537" s="33"/>
      <c r="AD537" s="33"/>
      <c r="AE537" s="33"/>
      <c r="AF537" s="33"/>
      <c r="AG537" s="33"/>
      <c r="AH537" s="33"/>
      <c r="AI537" s="33"/>
      <c r="AJ537" s="33"/>
      <c r="AK537" s="33"/>
      <c r="AL537" s="33"/>
      <c r="AM537" s="33"/>
      <c r="AN537" s="33"/>
      <c r="AO537" s="33"/>
      <c r="AP537" s="33"/>
      <c r="AQ537" s="33"/>
      <c r="AR537" s="33"/>
      <c r="AS537" s="33"/>
      <c r="AT537" s="33"/>
      <c r="AU537" s="33"/>
      <c r="AV537" s="33"/>
      <c r="AW537" s="33"/>
      <c r="AX537" s="33"/>
      <c r="AY537" s="33"/>
      <c r="AZ537" s="33"/>
      <c r="BA537" s="33"/>
      <c r="BB537" s="33"/>
      <c r="BC537" s="33"/>
      <c r="BD537" s="33"/>
      <c r="BE537" s="33"/>
      <c r="BF537" s="33"/>
      <c r="BG537" s="33"/>
      <c r="BH537" s="33"/>
      <c r="BI537" s="33"/>
      <c r="BJ537" s="33"/>
      <c r="BK537" s="33"/>
      <c r="BL537" s="33"/>
      <c r="BM537" s="181" t="s">
        <v>659</v>
      </c>
      <c r="BN537" s="181"/>
      <c r="BO537" s="181"/>
      <c r="BP537" s="181"/>
      <c r="BQ537" s="320">
        <v>2</v>
      </c>
      <c r="BR537" s="320">
        <v>2</v>
      </c>
      <c r="BS537" s="320">
        <v>2</v>
      </c>
      <c r="BT537" s="320">
        <v>1</v>
      </c>
      <c r="BU537" s="320">
        <v>2</v>
      </c>
      <c r="BV537" s="320">
        <v>2</v>
      </c>
      <c r="BW537" s="320">
        <v>2</v>
      </c>
      <c r="BX537" s="320">
        <v>1</v>
      </c>
      <c r="BY537" s="320">
        <v>2</v>
      </c>
      <c r="BZ537" s="320">
        <v>2</v>
      </c>
      <c r="CA537" s="320">
        <v>2</v>
      </c>
      <c r="CB537" s="320">
        <v>2</v>
      </c>
      <c r="CC537" s="320">
        <v>2</v>
      </c>
      <c r="CD537" s="320">
        <v>2</v>
      </c>
      <c r="CE537" s="320">
        <v>1</v>
      </c>
      <c r="CF537" s="320">
        <v>2</v>
      </c>
      <c r="CG537" s="320">
        <v>2</v>
      </c>
      <c r="CH537" s="320">
        <v>1</v>
      </c>
      <c r="CI537" s="320">
        <v>2</v>
      </c>
      <c r="CJ537" s="320">
        <v>2</v>
      </c>
      <c r="CK537" s="320">
        <v>1</v>
      </c>
      <c r="CL537" s="348">
        <f>COUNTIF(BQ537:CK537,"2")</f>
        <v>16</v>
      </c>
      <c r="CM537" s="349">
        <f t="shared" ref="CM537:CM538" si="620">CL537/(CL537+CN537+CP537+CR537)</f>
        <v>0.76190476190476186</v>
      </c>
      <c r="CN537" s="348">
        <f>COUNTIF(BQ537:CK537,"1")</f>
        <v>5</v>
      </c>
      <c r="CO537" s="349">
        <f t="shared" ref="CO537:CO538" si="621">CN537/(CL537+CN537+CP537+CR537)</f>
        <v>0.23809523809523808</v>
      </c>
      <c r="CP537" s="348">
        <f>COUNTIF(BQ537:CK537,"0")</f>
        <v>0</v>
      </c>
      <c r="CQ537" s="349">
        <f t="shared" ref="CQ537:CQ538" si="622">CP537/(CL537+CN537+CP537+CR537)</f>
        <v>0</v>
      </c>
      <c r="CR537" s="348">
        <f>COUNTIF(BQ537:CK537,"KĐG")</f>
        <v>0</v>
      </c>
      <c r="CS537" s="349">
        <f t="shared" ref="CS537:CS538" si="623">CR537/(CL537+CN537+CP537+CR537)</f>
        <v>0</v>
      </c>
      <c r="CT537" s="350">
        <f t="shared" ref="CT537:CT538" si="624">(((CL537*2)+(CN537*1)+(CP537*0)))/(CL537+CN537+CP537)</f>
        <v>1.7619047619047619</v>
      </c>
      <c r="CU537" s="351" t="str">
        <f t="shared" ref="CU537:CU538" si="625">IF(CS537&gt;=50%,"KĐG",IF(CT537&gt;=1.6,"ĐMT",IF(CT537&gt;=1,"CCG","CĐ")))</f>
        <v>ĐMT</v>
      </c>
      <c r="CV537" s="313"/>
      <c r="CW537" s="313"/>
      <c r="CX537" s="313"/>
      <c r="CY537" s="313"/>
      <c r="CZ537" s="313"/>
      <c r="DA537" s="313"/>
      <c r="DB537" s="424"/>
      <c r="DC537" s="424"/>
      <c r="DD537" s="424"/>
      <c r="DE537" s="313"/>
      <c r="DF537" s="313"/>
      <c r="DG537" s="313"/>
      <c r="DH537" s="313"/>
      <c r="DI537" s="313"/>
      <c r="DJ537" s="6"/>
      <c r="DK537" s="6"/>
      <c r="DL537" s="6">
        <f>COUNTIF(Q537:AA537,"x")</f>
        <v>1</v>
      </c>
      <c r="DM537" s="261"/>
    </row>
    <row r="538" spans="1:117" s="231" customFormat="1" ht="30" hidden="1" customHeight="1">
      <c r="A538" s="32">
        <v>475</v>
      </c>
      <c r="B538" s="414">
        <v>150</v>
      </c>
      <c r="C538" s="169" t="s">
        <v>482</v>
      </c>
      <c r="D538" s="170" t="s">
        <v>0</v>
      </c>
      <c r="E538" s="29" t="s">
        <v>483</v>
      </c>
      <c r="F538" s="5" t="s">
        <v>2</v>
      </c>
      <c r="G538" s="170"/>
      <c r="H538" s="184" t="s">
        <v>483</v>
      </c>
      <c r="I538" s="189" t="s">
        <v>1268</v>
      </c>
      <c r="J538" s="256" t="s">
        <v>623</v>
      </c>
      <c r="K538" s="256" t="s">
        <v>127</v>
      </c>
      <c r="L538" s="256" t="s">
        <v>115</v>
      </c>
      <c r="M538" s="5" t="s">
        <v>88</v>
      </c>
      <c r="N538" s="4" t="s">
        <v>171</v>
      </c>
      <c r="O538" s="41" t="s">
        <v>28</v>
      </c>
      <c r="P538" s="11">
        <v>1</v>
      </c>
      <c r="Q538" s="6"/>
      <c r="R538" s="256" t="s">
        <v>28</v>
      </c>
      <c r="S538" s="6"/>
      <c r="T538" s="6"/>
      <c r="U538" s="6"/>
      <c r="V538" s="6"/>
      <c r="W538" s="6"/>
      <c r="X538" s="6"/>
      <c r="Y538" s="60"/>
      <c r="Z538" s="60"/>
      <c r="AA538" s="6"/>
      <c r="AB538" s="33"/>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33"/>
      <c r="BF538" s="33"/>
      <c r="BG538" s="33"/>
      <c r="BH538" s="33"/>
      <c r="BI538" s="33"/>
      <c r="BJ538" s="33"/>
      <c r="BK538" s="33"/>
      <c r="BL538" s="33"/>
      <c r="BM538" s="181"/>
      <c r="BN538" s="181"/>
      <c r="BO538" s="181"/>
      <c r="BP538" s="181" t="s">
        <v>666</v>
      </c>
      <c r="BQ538" s="320">
        <v>2</v>
      </c>
      <c r="BR538" s="320">
        <v>2</v>
      </c>
      <c r="BS538" s="320">
        <v>2</v>
      </c>
      <c r="BT538" s="320">
        <v>1</v>
      </c>
      <c r="BU538" s="320">
        <v>2</v>
      </c>
      <c r="BV538" s="320">
        <v>2</v>
      </c>
      <c r="BW538" s="320">
        <v>2</v>
      </c>
      <c r="BX538" s="320">
        <v>1</v>
      </c>
      <c r="BY538" s="320">
        <v>2</v>
      </c>
      <c r="BZ538" s="320">
        <v>2</v>
      </c>
      <c r="CA538" s="320">
        <v>2</v>
      </c>
      <c r="CB538" s="320">
        <v>2</v>
      </c>
      <c r="CC538" s="320">
        <v>2</v>
      </c>
      <c r="CD538" s="320">
        <v>2</v>
      </c>
      <c r="CE538" s="320">
        <v>1</v>
      </c>
      <c r="CF538" s="320">
        <v>2</v>
      </c>
      <c r="CG538" s="320">
        <v>2</v>
      </c>
      <c r="CH538" s="320">
        <v>1</v>
      </c>
      <c r="CI538" s="320">
        <v>2</v>
      </c>
      <c r="CJ538" s="320">
        <v>2</v>
      </c>
      <c r="CK538" s="320">
        <v>1</v>
      </c>
      <c r="CL538" s="348">
        <f>COUNTIF(BQ538:CK538,"2")</f>
        <v>16</v>
      </c>
      <c r="CM538" s="349">
        <f t="shared" si="620"/>
        <v>0.76190476190476186</v>
      </c>
      <c r="CN538" s="348">
        <f>COUNTIF(BQ538:CK538,"1")</f>
        <v>5</v>
      </c>
      <c r="CO538" s="349">
        <f t="shared" si="621"/>
        <v>0.23809523809523808</v>
      </c>
      <c r="CP538" s="348">
        <f>COUNTIF(BQ538:CK538,"0")</f>
        <v>0</v>
      </c>
      <c r="CQ538" s="349">
        <f t="shared" si="622"/>
        <v>0</v>
      </c>
      <c r="CR538" s="348">
        <f>COUNTIF(BQ538:CK538,"KĐG")</f>
        <v>0</v>
      </c>
      <c r="CS538" s="349">
        <f t="shared" si="623"/>
        <v>0</v>
      </c>
      <c r="CT538" s="350">
        <f t="shared" si="624"/>
        <v>1.7619047619047619</v>
      </c>
      <c r="CU538" s="351" t="str">
        <f t="shared" si="625"/>
        <v>ĐMT</v>
      </c>
      <c r="CV538" s="313"/>
      <c r="CW538" s="313"/>
      <c r="CX538" s="313"/>
      <c r="CY538" s="313"/>
      <c r="CZ538" s="313"/>
      <c r="DA538" s="313"/>
      <c r="DB538" s="424"/>
      <c r="DC538" s="424"/>
      <c r="DD538" s="424"/>
      <c r="DE538" s="313"/>
      <c r="DF538" s="313"/>
      <c r="DG538" s="313"/>
      <c r="DH538" s="313"/>
      <c r="DI538" s="313"/>
      <c r="DJ538" s="6"/>
      <c r="DK538" s="6"/>
      <c r="DL538" s="6">
        <f>COUNTIF(Q538:AA538,"x")</f>
        <v>1</v>
      </c>
      <c r="DM538" s="261"/>
    </row>
    <row r="539" spans="1:117" ht="24.75" customHeight="1">
      <c r="A539" s="12"/>
      <c r="B539" s="167"/>
      <c r="C539" s="479" t="s">
        <v>51</v>
      </c>
      <c r="D539" s="479"/>
      <c r="E539" s="479"/>
      <c r="F539" s="170"/>
      <c r="G539" s="172">
        <f>COUNTIF(G540:G546,"x")</f>
        <v>0</v>
      </c>
      <c r="H539" s="354"/>
      <c r="I539" s="354"/>
      <c r="J539" s="355"/>
      <c r="K539" s="256"/>
      <c r="L539" s="256"/>
      <c r="M539" s="8" t="s">
        <v>82</v>
      </c>
      <c r="N539" s="8" t="s">
        <v>82</v>
      </c>
      <c r="O539" s="9">
        <f>COUNTIF(O540:O546,"x")</f>
        <v>5</v>
      </c>
      <c r="P539" s="9">
        <f>SUM(P540:P546)</f>
        <v>4</v>
      </c>
      <c r="Q539" s="172" t="s">
        <v>142</v>
      </c>
      <c r="R539" s="172" t="s">
        <v>142</v>
      </c>
      <c r="S539" s="172" t="s">
        <v>142</v>
      </c>
      <c r="T539" s="9" t="s">
        <v>142</v>
      </c>
      <c r="U539" s="9" t="s">
        <v>142</v>
      </c>
      <c r="V539" s="9" t="s">
        <v>142</v>
      </c>
      <c r="W539" s="9" t="s">
        <v>142</v>
      </c>
      <c r="X539" s="9" t="s">
        <v>142</v>
      </c>
      <c r="Y539" s="9"/>
      <c r="Z539" s="9"/>
      <c r="AA539" s="9" t="s">
        <v>142</v>
      </c>
      <c r="AB539" s="181"/>
      <c r="AC539" s="181"/>
      <c r="AD539" s="181"/>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33"/>
      <c r="BF539" s="33"/>
      <c r="BG539" s="33"/>
      <c r="BH539" s="33"/>
      <c r="BI539" s="33"/>
      <c r="BJ539" s="33"/>
      <c r="BK539" s="33"/>
      <c r="BL539" s="33"/>
      <c r="BM539" s="181"/>
      <c r="BN539" s="181"/>
      <c r="BO539" s="181"/>
      <c r="BP539" s="181"/>
      <c r="BQ539" s="33"/>
      <c r="BR539" s="33"/>
      <c r="BS539" s="33"/>
      <c r="BT539" s="33"/>
      <c r="BU539" s="33"/>
      <c r="BV539" s="33"/>
      <c r="BW539" s="9"/>
      <c r="BX539" s="9"/>
      <c r="BY539" s="9"/>
      <c r="BZ539" s="9"/>
      <c r="CA539" s="9"/>
      <c r="CB539" s="9"/>
      <c r="CC539" s="9"/>
      <c r="CD539" s="9"/>
      <c r="CE539" s="9"/>
      <c r="CF539" s="9"/>
      <c r="CG539" s="9"/>
      <c r="CH539" s="9"/>
      <c r="CI539" s="9"/>
      <c r="CJ539" s="9"/>
      <c r="CK539" s="9"/>
      <c r="CL539" s="9"/>
      <c r="CM539" s="9"/>
      <c r="CN539" s="9"/>
      <c r="CO539" s="9"/>
      <c r="CP539" s="9"/>
      <c r="CQ539" s="9"/>
      <c r="CR539" s="9"/>
      <c r="CS539" s="9"/>
      <c r="CT539" s="9"/>
      <c r="CU539" s="9"/>
      <c r="CV539" s="172"/>
      <c r="CW539" s="172"/>
      <c r="CX539" s="172"/>
      <c r="CY539" s="9"/>
      <c r="CZ539" s="9"/>
      <c r="DA539" s="9"/>
      <c r="DB539" s="9"/>
      <c r="DC539" s="9"/>
      <c r="DD539" s="9"/>
      <c r="DE539" s="9"/>
      <c r="DF539" s="9"/>
      <c r="DG539" s="9"/>
      <c r="DH539" s="9"/>
      <c r="DI539" s="9"/>
      <c r="DJ539" s="9"/>
      <c r="DK539" s="9"/>
      <c r="DL539" s="6"/>
      <c r="DM539" s="173"/>
    </row>
    <row r="540" spans="1:117" s="231" customFormat="1" ht="34.5" hidden="1" customHeight="1">
      <c r="A540" s="58">
        <v>485</v>
      </c>
      <c r="B540" s="414">
        <v>151</v>
      </c>
      <c r="C540" s="169" t="s">
        <v>484</v>
      </c>
      <c r="D540" s="170" t="s">
        <v>0</v>
      </c>
      <c r="E540" s="29" t="s">
        <v>485</v>
      </c>
      <c r="F540" s="5" t="s">
        <v>1</v>
      </c>
      <c r="G540" s="170"/>
      <c r="H540" s="184" t="s">
        <v>485</v>
      </c>
      <c r="I540" s="194" t="s">
        <v>1256</v>
      </c>
      <c r="J540" s="256"/>
      <c r="K540" s="256" t="s">
        <v>128</v>
      </c>
      <c r="L540" s="256" t="s">
        <v>115</v>
      </c>
      <c r="M540" s="5" t="s">
        <v>88</v>
      </c>
      <c r="N540" s="4" t="s">
        <v>171</v>
      </c>
      <c r="O540" s="4" t="s">
        <v>28</v>
      </c>
      <c r="P540" s="6"/>
      <c r="Q540" s="6"/>
      <c r="R540" s="256" t="s">
        <v>28</v>
      </c>
      <c r="S540" s="6"/>
      <c r="T540" s="6"/>
      <c r="U540" s="6"/>
      <c r="V540" s="6"/>
      <c r="W540" s="6"/>
      <c r="X540" s="6"/>
      <c r="Y540" s="60"/>
      <c r="Z540" s="60"/>
      <c r="AA540" s="6"/>
      <c r="AB540" s="33"/>
      <c r="AC540" s="33"/>
      <c r="AD540" s="33"/>
      <c r="AE540" s="33"/>
      <c r="AF540" s="33"/>
      <c r="AG540" s="33"/>
      <c r="AH540" s="33"/>
      <c r="AI540" s="33"/>
      <c r="AJ540" s="33"/>
      <c r="AK540" s="33"/>
      <c r="AL540" s="33"/>
      <c r="AM540" s="33"/>
      <c r="AN540" s="33"/>
      <c r="AO540" s="33"/>
      <c r="AP540" s="33"/>
      <c r="AQ540" s="33"/>
      <c r="AR540" s="33"/>
      <c r="AS540" s="33"/>
      <c r="AT540" s="33"/>
      <c r="AU540" s="33"/>
      <c r="AV540" s="33"/>
      <c r="AW540" s="33"/>
      <c r="AX540" s="33"/>
      <c r="AY540" s="33"/>
      <c r="AZ540" s="33"/>
      <c r="BA540" s="33"/>
      <c r="BB540" s="33"/>
      <c r="BC540" s="33"/>
      <c r="BD540" s="33"/>
      <c r="BE540" s="33"/>
      <c r="BF540" s="33"/>
      <c r="BG540" s="33"/>
      <c r="BH540" s="33"/>
      <c r="BI540" s="33"/>
      <c r="BJ540" s="33"/>
      <c r="BK540" s="33"/>
      <c r="BL540" s="33"/>
      <c r="BM540" s="181"/>
      <c r="BN540" s="181"/>
      <c r="BO540" s="181" t="s">
        <v>659</v>
      </c>
      <c r="BP540" s="181"/>
      <c r="BQ540" s="320">
        <v>2</v>
      </c>
      <c r="BR540" s="320">
        <v>2</v>
      </c>
      <c r="BS540" s="320">
        <v>2</v>
      </c>
      <c r="BT540" s="320">
        <v>1</v>
      </c>
      <c r="BU540" s="320">
        <v>2</v>
      </c>
      <c r="BV540" s="320">
        <v>2</v>
      </c>
      <c r="BW540" s="320">
        <v>2</v>
      </c>
      <c r="BX540" s="320">
        <v>1</v>
      </c>
      <c r="BY540" s="320">
        <v>2</v>
      </c>
      <c r="BZ540" s="320">
        <v>2</v>
      </c>
      <c r="CA540" s="320">
        <v>2</v>
      </c>
      <c r="CB540" s="320">
        <v>2</v>
      </c>
      <c r="CC540" s="320">
        <v>2</v>
      </c>
      <c r="CD540" s="320">
        <v>2</v>
      </c>
      <c r="CE540" s="320">
        <v>1</v>
      </c>
      <c r="CF540" s="320">
        <v>2</v>
      </c>
      <c r="CG540" s="320">
        <v>2</v>
      </c>
      <c r="CH540" s="320">
        <v>1</v>
      </c>
      <c r="CI540" s="320">
        <v>2</v>
      </c>
      <c r="CJ540" s="320">
        <v>2</v>
      </c>
      <c r="CK540" s="320">
        <v>1</v>
      </c>
      <c r="CL540" s="348">
        <f>COUNTIF(BQ540:CK540,"2")</f>
        <v>16</v>
      </c>
      <c r="CM540" s="349">
        <f t="shared" ref="CM540" si="626">CL540/(CL540+CN540+CP540+CR540)</f>
        <v>0.76190476190476186</v>
      </c>
      <c r="CN540" s="348">
        <f>COUNTIF(BQ540:CK540,"1")</f>
        <v>5</v>
      </c>
      <c r="CO540" s="349">
        <f t="shared" ref="CO540" si="627">CN540/(CL540+CN540+CP540+CR540)</f>
        <v>0.23809523809523808</v>
      </c>
      <c r="CP540" s="348">
        <f>COUNTIF(BQ540:CK540,"0")</f>
        <v>0</v>
      </c>
      <c r="CQ540" s="349">
        <f t="shared" ref="CQ540" si="628">CP540/(CL540+CN540+CP540+CR540)</f>
        <v>0</v>
      </c>
      <c r="CR540" s="348">
        <f>COUNTIF(BQ540:CK540,"KĐG")</f>
        <v>0</v>
      </c>
      <c r="CS540" s="349">
        <f t="shared" ref="CS540" si="629">CR540/(CL540+CN540+CP540+CR540)</f>
        <v>0</v>
      </c>
      <c r="CT540" s="350">
        <f t="shared" ref="CT540" si="630">(((CL540*2)+(CN540*1)+(CP540*0)))/(CL540+CN540+CP540)</f>
        <v>1.7619047619047619</v>
      </c>
      <c r="CU540" s="351" t="str">
        <f t="shared" ref="CU540" si="631">IF(CS540&gt;=50%,"KĐG",IF(CT540&gt;=1.6,"ĐMT",IF(CT540&gt;=1,"CCG","CĐ")))</f>
        <v>ĐMT</v>
      </c>
      <c r="CV540" s="313"/>
      <c r="CW540" s="313"/>
      <c r="CX540" s="313"/>
      <c r="CY540" s="313"/>
      <c r="CZ540" s="313"/>
      <c r="DA540" s="313"/>
      <c r="DB540" s="424"/>
      <c r="DC540" s="424"/>
      <c r="DD540" s="424"/>
      <c r="DE540" s="313"/>
      <c r="DF540" s="313"/>
      <c r="DG540" s="313"/>
      <c r="DH540" s="313"/>
      <c r="DI540" s="313"/>
      <c r="DJ540" s="6"/>
      <c r="DK540" s="6"/>
      <c r="DL540" s="6">
        <f t="shared" ref="DL540:DL557" si="632">COUNTIF(Q540:AA540,"x")</f>
        <v>1</v>
      </c>
      <c r="DM540" s="261"/>
    </row>
    <row r="541" spans="1:117" s="1" customFormat="1" ht="105" hidden="1" customHeight="1">
      <c r="A541" s="482">
        <v>495</v>
      </c>
      <c r="B541" s="400">
        <v>152</v>
      </c>
      <c r="C541" s="29" t="s">
        <v>161</v>
      </c>
      <c r="D541" s="5" t="s">
        <v>0</v>
      </c>
      <c r="E541" s="29" t="s">
        <v>486</v>
      </c>
      <c r="F541" s="5" t="s">
        <v>1</v>
      </c>
      <c r="G541" s="5"/>
      <c r="H541" s="30" t="s">
        <v>487</v>
      </c>
      <c r="I541" s="47" t="s">
        <v>861</v>
      </c>
      <c r="J541" s="458" t="s">
        <v>624</v>
      </c>
      <c r="K541" s="125" t="s">
        <v>128</v>
      </c>
      <c r="L541" s="6" t="s">
        <v>115</v>
      </c>
      <c r="M541" s="5" t="s">
        <v>88</v>
      </c>
      <c r="N541" s="4" t="s">
        <v>171</v>
      </c>
      <c r="O541" s="460" t="s">
        <v>28</v>
      </c>
      <c r="P541" s="458">
        <v>1</v>
      </c>
      <c r="Q541" s="6"/>
      <c r="R541" s="6"/>
      <c r="S541" s="6"/>
      <c r="T541" s="6" t="s">
        <v>28</v>
      </c>
      <c r="U541" s="6"/>
      <c r="V541" s="6"/>
      <c r="W541" s="6"/>
      <c r="X541" s="6"/>
      <c r="Y541" s="60"/>
      <c r="Z541" s="60"/>
      <c r="AA541" s="6"/>
      <c r="AB541" s="33"/>
      <c r="AC541" s="33"/>
      <c r="AD541" s="33"/>
      <c r="AE541" s="33"/>
      <c r="AF541" s="33"/>
      <c r="AG541" s="33"/>
      <c r="AH541" s="33"/>
      <c r="AI541" s="33"/>
      <c r="AJ541" s="33"/>
      <c r="AK541" s="33"/>
      <c r="AL541" s="33"/>
      <c r="AM541" s="33"/>
      <c r="AN541" s="33"/>
      <c r="AO541" s="33"/>
      <c r="AP541" s="33"/>
      <c r="AQ541" s="33"/>
      <c r="AR541" s="33"/>
      <c r="AS541" s="33"/>
      <c r="AT541" s="33"/>
      <c r="AU541" s="33"/>
      <c r="AV541" s="33"/>
      <c r="AW541" s="33"/>
      <c r="AX541" s="33"/>
      <c r="AY541" s="33"/>
      <c r="AZ541" s="33"/>
      <c r="BA541" s="33"/>
      <c r="BB541" s="33"/>
      <c r="BC541" s="33"/>
      <c r="BD541" s="33"/>
      <c r="BE541" s="33"/>
      <c r="BF541" s="33"/>
      <c r="BG541" s="33"/>
      <c r="BH541" s="33"/>
      <c r="BI541" s="33"/>
      <c r="BJ541" s="33"/>
      <c r="BK541" s="33"/>
      <c r="BL541" s="33"/>
      <c r="BM541" s="33"/>
      <c r="BN541" s="33"/>
      <c r="BO541" s="33"/>
      <c r="BP541" s="33"/>
      <c r="BQ541" s="33"/>
      <c r="BR541" s="33"/>
      <c r="BS541" s="33"/>
      <c r="BT541" s="33"/>
      <c r="BU541" s="33"/>
      <c r="BV541" s="33"/>
      <c r="BW541" s="6"/>
      <c r="BX541" s="6"/>
      <c r="BY541" s="6"/>
      <c r="BZ541" s="6"/>
      <c r="CA541" s="6"/>
      <c r="CB541" s="6"/>
      <c r="CC541" s="6"/>
      <c r="CD541" s="6"/>
      <c r="CE541" s="6"/>
      <c r="CF541" s="6"/>
      <c r="CG541" s="6"/>
      <c r="CH541" s="6"/>
      <c r="CI541" s="6"/>
      <c r="CJ541" s="6"/>
      <c r="CK541" s="6"/>
      <c r="CL541" s="6"/>
      <c r="CM541" s="6"/>
      <c r="CN541" s="6"/>
      <c r="CO541" s="6"/>
      <c r="CP541" s="6"/>
      <c r="CQ541" s="6"/>
      <c r="CR541" s="6"/>
      <c r="CS541" s="6"/>
      <c r="CT541" s="313"/>
      <c r="CU541" s="313"/>
      <c r="CV541" s="313"/>
      <c r="CW541" s="313"/>
      <c r="CX541" s="313"/>
      <c r="CY541" s="313"/>
      <c r="CZ541" s="313"/>
      <c r="DA541" s="313"/>
      <c r="DB541" s="424"/>
      <c r="DC541" s="424"/>
      <c r="DD541" s="424"/>
      <c r="DE541" s="313"/>
      <c r="DF541" s="313"/>
      <c r="DG541" s="313"/>
      <c r="DH541" s="313"/>
      <c r="DI541" s="313"/>
      <c r="DJ541" s="6"/>
      <c r="DK541" s="6"/>
      <c r="DL541" s="6">
        <f t="shared" si="632"/>
        <v>1</v>
      </c>
      <c r="DM541" s="4"/>
    </row>
    <row r="542" spans="1:117" s="106" customFormat="1" ht="105" hidden="1" customHeight="1">
      <c r="A542" s="493"/>
      <c r="B542" s="400">
        <v>152</v>
      </c>
      <c r="C542" s="29" t="s">
        <v>161</v>
      </c>
      <c r="D542" s="102" t="s">
        <v>0</v>
      </c>
      <c r="E542" s="29" t="s">
        <v>486</v>
      </c>
      <c r="F542" s="102" t="s">
        <v>1</v>
      </c>
      <c r="G542" s="102"/>
      <c r="H542" s="104" t="s">
        <v>487</v>
      </c>
      <c r="I542" s="47" t="s">
        <v>861</v>
      </c>
      <c r="J542" s="465"/>
      <c r="K542" s="125" t="s">
        <v>128</v>
      </c>
      <c r="L542" s="125" t="s">
        <v>115</v>
      </c>
      <c r="M542" s="126" t="s">
        <v>88</v>
      </c>
      <c r="N542" s="123" t="s">
        <v>171</v>
      </c>
      <c r="O542" s="461"/>
      <c r="P542" s="465"/>
      <c r="Q542" s="103"/>
      <c r="R542" s="103"/>
      <c r="S542" s="103"/>
      <c r="T542" s="103"/>
      <c r="U542" s="103"/>
      <c r="V542" s="103"/>
      <c r="W542" s="103" t="s">
        <v>28</v>
      </c>
      <c r="X542" s="103"/>
      <c r="Y542" s="103"/>
      <c r="Z542" s="103"/>
      <c r="AA542" s="103"/>
      <c r="AB542" s="33"/>
      <c r="AC542" s="33"/>
      <c r="AD542" s="33"/>
      <c r="AE542" s="33"/>
      <c r="AF542" s="33"/>
      <c r="AG542" s="33"/>
      <c r="AH542" s="33"/>
      <c r="AI542" s="33"/>
      <c r="AJ542" s="33"/>
      <c r="AK542" s="33"/>
      <c r="AL542" s="33"/>
      <c r="AM542" s="33"/>
      <c r="AN542" s="33"/>
      <c r="AO542" s="33"/>
      <c r="AP542" s="33"/>
      <c r="AQ542" s="33"/>
      <c r="AR542" s="33"/>
      <c r="AS542" s="33"/>
      <c r="AT542" s="33"/>
      <c r="AU542" s="33"/>
      <c r="AV542" s="33"/>
      <c r="AW542" s="33"/>
      <c r="AX542" s="33"/>
      <c r="AY542" s="33"/>
      <c r="AZ542" s="33"/>
      <c r="BA542" s="33"/>
      <c r="BB542" s="33"/>
      <c r="BC542" s="33"/>
      <c r="BD542" s="33"/>
      <c r="BE542" s="33"/>
      <c r="BF542" s="33"/>
      <c r="BG542" s="33"/>
      <c r="BH542" s="33"/>
      <c r="BI542" s="33"/>
      <c r="BJ542" s="33"/>
      <c r="BK542" s="33"/>
      <c r="BL542" s="33"/>
      <c r="BM542" s="33"/>
      <c r="BN542" s="33"/>
      <c r="BO542" s="33"/>
      <c r="BP542" s="33"/>
      <c r="BQ542" s="33"/>
      <c r="BR542" s="33"/>
      <c r="BS542" s="33"/>
      <c r="BT542" s="33"/>
      <c r="BU542" s="33"/>
      <c r="BV542" s="33"/>
      <c r="BW542" s="103"/>
      <c r="BX542" s="103"/>
      <c r="BY542" s="103"/>
      <c r="BZ542" s="103"/>
      <c r="CA542" s="103"/>
      <c r="CB542" s="103"/>
      <c r="CC542" s="103"/>
      <c r="CD542" s="103"/>
      <c r="CE542" s="103"/>
      <c r="CF542" s="103"/>
      <c r="CG542" s="103"/>
      <c r="CH542" s="103"/>
      <c r="CI542" s="103"/>
      <c r="CJ542" s="103"/>
      <c r="CK542" s="103"/>
      <c r="CL542" s="103"/>
      <c r="CM542" s="103"/>
      <c r="CN542" s="103"/>
      <c r="CO542" s="103"/>
      <c r="CP542" s="103"/>
      <c r="CQ542" s="103"/>
      <c r="CR542" s="103"/>
      <c r="CS542" s="103"/>
      <c r="CT542" s="313"/>
      <c r="CU542" s="313"/>
      <c r="CV542" s="313"/>
      <c r="CW542" s="313"/>
      <c r="CX542" s="313"/>
      <c r="CY542" s="313"/>
      <c r="CZ542" s="313"/>
      <c r="DA542" s="313"/>
      <c r="DB542" s="424"/>
      <c r="DC542" s="424"/>
      <c r="DD542" s="424"/>
      <c r="DE542" s="313"/>
      <c r="DF542" s="313"/>
      <c r="DG542" s="313"/>
      <c r="DH542" s="313"/>
      <c r="DI542" s="313"/>
      <c r="DJ542" s="103"/>
      <c r="DK542" s="103"/>
      <c r="DL542" s="122">
        <f t="shared" si="632"/>
        <v>1</v>
      </c>
      <c r="DM542" s="105"/>
    </row>
    <row r="543" spans="1:117" s="106" customFormat="1" ht="105" hidden="1" customHeight="1">
      <c r="A543" s="483"/>
      <c r="B543" s="400">
        <v>152</v>
      </c>
      <c r="C543" s="29" t="s">
        <v>161</v>
      </c>
      <c r="D543" s="102" t="s">
        <v>0</v>
      </c>
      <c r="E543" s="29" t="s">
        <v>486</v>
      </c>
      <c r="F543" s="102" t="s">
        <v>1</v>
      </c>
      <c r="G543" s="102"/>
      <c r="H543" s="104" t="s">
        <v>487</v>
      </c>
      <c r="I543" s="47" t="s">
        <v>861</v>
      </c>
      <c r="J543" s="459"/>
      <c r="K543" s="125" t="s">
        <v>128</v>
      </c>
      <c r="L543" s="125" t="s">
        <v>115</v>
      </c>
      <c r="M543" s="126" t="s">
        <v>88</v>
      </c>
      <c r="N543" s="123" t="s">
        <v>171</v>
      </c>
      <c r="O543" s="462"/>
      <c r="P543" s="459"/>
      <c r="Q543" s="103"/>
      <c r="R543" s="103"/>
      <c r="S543" s="103"/>
      <c r="T543" s="103"/>
      <c r="U543" s="103"/>
      <c r="V543" s="103"/>
      <c r="W543" s="103"/>
      <c r="X543" s="103"/>
      <c r="Y543" s="103" t="s">
        <v>28</v>
      </c>
      <c r="Z543" s="103"/>
      <c r="AA543" s="103"/>
      <c r="AB543" s="33"/>
      <c r="AC543" s="33"/>
      <c r="AD543" s="33"/>
      <c r="AE543" s="33"/>
      <c r="AF543" s="33"/>
      <c r="AG543" s="33"/>
      <c r="AH543" s="33"/>
      <c r="AI543" s="33"/>
      <c r="AJ543" s="33"/>
      <c r="AK543" s="33"/>
      <c r="AL543" s="33"/>
      <c r="AM543" s="33"/>
      <c r="AN543" s="33"/>
      <c r="AO543" s="33"/>
      <c r="AP543" s="33"/>
      <c r="AQ543" s="33"/>
      <c r="AR543" s="33"/>
      <c r="AS543" s="33"/>
      <c r="AT543" s="33"/>
      <c r="AU543" s="33"/>
      <c r="AV543" s="33"/>
      <c r="AW543" s="33"/>
      <c r="AX543" s="33"/>
      <c r="AY543" s="33"/>
      <c r="AZ543" s="33"/>
      <c r="BA543" s="33"/>
      <c r="BB543" s="33"/>
      <c r="BC543" s="33"/>
      <c r="BD543" s="33"/>
      <c r="BE543" s="33"/>
      <c r="BF543" s="33"/>
      <c r="BG543" s="33"/>
      <c r="BH543" s="33"/>
      <c r="BI543" s="33"/>
      <c r="BJ543" s="33"/>
      <c r="BK543" s="33"/>
      <c r="BL543" s="33"/>
      <c r="BM543" s="33"/>
      <c r="BN543" s="33"/>
      <c r="BO543" s="33"/>
      <c r="BP543" s="33"/>
      <c r="BQ543" s="33"/>
      <c r="BR543" s="33"/>
      <c r="BS543" s="33"/>
      <c r="BT543" s="33"/>
      <c r="BU543" s="33"/>
      <c r="BV543" s="33"/>
      <c r="BW543" s="103"/>
      <c r="BX543" s="103"/>
      <c r="BY543" s="103"/>
      <c r="BZ543" s="103"/>
      <c r="CA543" s="103"/>
      <c r="CB543" s="103"/>
      <c r="CC543" s="103"/>
      <c r="CD543" s="103"/>
      <c r="CE543" s="103"/>
      <c r="CF543" s="103"/>
      <c r="CG543" s="103"/>
      <c r="CH543" s="103"/>
      <c r="CI543" s="103"/>
      <c r="CJ543" s="103"/>
      <c r="CK543" s="103"/>
      <c r="CL543" s="103"/>
      <c r="CM543" s="103"/>
      <c r="CN543" s="103"/>
      <c r="CO543" s="103"/>
      <c r="CP543" s="103"/>
      <c r="CQ543" s="103"/>
      <c r="CR543" s="103"/>
      <c r="CS543" s="103"/>
      <c r="CT543" s="313"/>
      <c r="CU543" s="313"/>
      <c r="CV543" s="313"/>
      <c r="CW543" s="313"/>
      <c r="CX543" s="313"/>
      <c r="CY543" s="313"/>
      <c r="CZ543" s="313"/>
      <c r="DA543" s="313"/>
      <c r="DB543" s="424"/>
      <c r="DC543" s="424"/>
      <c r="DD543" s="424"/>
      <c r="DE543" s="313"/>
      <c r="DF543" s="313"/>
      <c r="DG543" s="313"/>
      <c r="DH543" s="313"/>
      <c r="DI543" s="313"/>
      <c r="DJ543" s="103"/>
      <c r="DK543" s="103"/>
      <c r="DL543" s="122">
        <f t="shared" si="632"/>
        <v>1</v>
      </c>
      <c r="DM543" s="105"/>
    </row>
    <row r="544" spans="1:117" s="1" customFormat="1" ht="69.75" hidden="1" customHeight="1">
      <c r="A544" s="58">
        <v>496</v>
      </c>
      <c r="B544" s="400">
        <v>153</v>
      </c>
      <c r="C544" s="29" t="s">
        <v>161</v>
      </c>
      <c r="D544" s="5" t="s">
        <v>0</v>
      </c>
      <c r="E544" s="29" t="s">
        <v>488</v>
      </c>
      <c r="F544" s="5" t="s">
        <v>1</v>
      </c>
      <c r="G544" s="5"/>
      <c r="H544" s="30" t="s">
        <v>488</v>
      </c>
      <c r="I544" s="47" t="s">
        <v>862</v>
      </c>
      <c r="J544" s="6" t="s">
        <v>625</v>
      </c>
      <c r="K544" s="6" t="s">
        <v>127</v>
      </c>
      <c r="L544" s="6" t="s">
        <v>115</v>
      </c>
      <c r="M544" s="5" t="s">
        <v>88</v>
      </c>
      <c r="N544" s="4" t="s">
        <v>171</v>
      </c>
      <c r="O544" s="4" t="s">
        <v>28</v>
      </c>
      <c r="P544" s="6">
        <v>1</v>
      </c>
      <c r="Q544" s="6"/>
      <c r="R544" s="6"/>
      <c r="S544" s="6"/>
      <c r="T544" s="6"/>
      <c r="U544" s="6" t="s">
        <v>28</v>
      </c>
      <c r="V544" s="6"/>
      <c r="W544" s="6"/>
      <c r="X544" s="6"/>
      <c r="Y544" s="60"/>
      <c r="Z544" s="60"/>
      <c r="AA544" s="6"/>
      <c r="AB544" s="33"/>
      <c r="AC544" s="33"/>
      <c r="AD544" s="33"/>
      <c r="AE544" s="33"/>
      <c r="AF544" s="33"/>
      <c r="AG544" s="33"/>
      <c r="AH544" s="33"/>
      <c r="AI544" s="33"/>
      <c r="AJ544" s="33"/>
      <c r="AK544" s="33"/>
      <c r="AL544" s="33"/>
      <c r="AM544" s="33"/>
      <c r="AN544" s="33"/>
      <c r="AO544" s="33"/>
      <c r="AP544" s="33"/>
      <c r="AQ544" s="33"/>
      <c r="AR544" s="33"/>
      <c r="AS544" s="33"/>
      <c r="AT544" s="33"/>
      <c r="AU544" s="33"/>
      <c r="AV544" s="33"/>
      <c r="AW544" s="33"/>
      <c r="AX544" s="33"/>
      <c r="AY544" s="33"/>
      <c r="AZ544" s="33"/>
      <c r="BA544" s="33"/>
      <c r="BB544" s="33"/>
      <c r="BC544" s="33"/>
      <c r="BD544" s="33"/>
      <c r="BE544" s="33"/>
      <c r="BF544" s="33"/>
      <c r="BG544" s="33"/>
      <c r="BH544" s="33"/>
      <c r="BI544" s="33"/>
      <c r="BJ544" s="33"/>
      <c r="BK544" s="33"/>
      <c r="BL544" s="33"/>
      <c r="BM544" s="33"/>
      <c r="BN544" s="33"/>
      <c r="BO544" s="33"/>
      <c r="BP544" s="33"/>
      <c r="BQ544" s="33"/>
      <c r="BR544" s="33"/>
      <c r="BS544" s="33"/>
      <c r="BT544" s="33"/>
      <c r="BU544" s="33"/>
      <c r="BV544" s="33"/>
      <c r="BW544" s="6"/>
      <c r="BX544" s="6"/>
      <c r="BY544" s="6"/>
      <c r="BZ544" s="6"/>
      <c r="CA544" s="6"/>
      <c r="CB544" s="6"/>
      <c r="CC544" s="6"/>
      <c r="CD544" s="6"/>
      <c r="CE544" s="6"/>
      <c r="CF544" s="6"/>
      <c r="CG544" s="6"/>
      <c r="CH544" s="6"/>
      <c r="CI544" s="6"/>
      <c r="CJ544" s="6"/>
      <c r="CK544" s="6"/>
      <c r="CL544" s="6"/>
      <c r="CM544" s="6"/>
      <c r="CN544" s="6"/>
      <c r="CO544" s="6"/>
      <c r="CP544" s="6"/>
      <c r="CQ544" s="6"/>
      <c r="CR544" s="6"/>
      <c r="CS544" s="6"/>
      <c r="CT544" s="313"/>
      <c r="CU544" s="313"/>
      <c r="CV544" s="313"/>
      <c r="CW544" s="313"/>
      <c r="CX544" s="313"/>
      <c r="CY544" s="313"/>
      <c r="CZ544" s="313"/>
      <c r="DA544" s="313"/>
      <c r="DB544" s="424"/>
      <c r="DC544" s="424"/>
      <c r="DD544" s="424"/>
      <c r="DE544" s="313"/>
      <c r="DF544" s="313"/>
      <c r="DG544" s="313"/>
      <c r="DH544" s="313"/>
      <c r="DI544" s="313"/>
      <c r="DJ544" s="6"/>
      <c r="DK544" s="6"/>
      <c r="DL544" s="122">
        <f t="shared" si="632"/>
        <v>1</v>
      </c>
      <c r="DM544" s="4"/>
    </row>
    <row r="545" spans="1:117" s="1" customFormat="1" ht="59.25" hidden="1" customHeight="1">
      <c r="A545" s="58">
        <v>497</v>
      </c>
      <c r="B545" s="400">
        <v>154</v>
      </c>
      <c r="C545" s="29" t="s">
        <v>161</v>
      </c>
      <c r="D545" s="5" t="s">
        <v>0</v>
      </c>
      <c r="E545" s="29" t="s">
        <v>489</v>
      </c>
      <c r="F545" s="5" t="s">
        <v>1</v>
      </c>
      <c r="G545" s="5"/>
      <c r="H545" s="30" t="s">
        <v>489</v>
      </c>
      <c r="I545" s="47" t="s">
        <v>863</v>
      </c>
      <c r="J545" s="6" t="s">
        <v>626</v>
      </c>
      <c r="K545" s="6" t="s">
        <v>127</v>
      </c>
      <c r="L545" s="6" t="s">
        <v>115</v>
      </c>
      <c r="M545" s="5" t="s">
        <v>88</v>
      </c>
      <c r="N545" s="4" t="s">
        <v>171</v>
      </c>
      <c r="O545" s="4" t="s">
        <v>28</v>
      </c>
      <c r="P545" s="6">
        <v>1</v>
      </c>
      <c r="Q545" s="6"/>
      <c r="R545" s="6"/>
      <c r="S545" s="6"/>
      <c r="T545" s="6"/>
      <c r="U545" s="6"/>
      <c r="V545" s="6"/>
      <c r="W545" s="6" t="s">
        <v>28</v>
      </c>
      <c r="X545" s="6"/>
      <c r="Y545" s="60"/>
      <c r="Z545" s="60"/>
      <c r="AA545" s="6"/>
      <c r="AB545" s="33"/>
      <c r="AC545" s="33"/>
      <c r="AD545" s="33"/>
      <c r="AE545" s="33"/>
      <c r="AF545" s="33"/>
      <c r="AG545" s="33"/>
      <c r="AH545" s="33"/>
      <c r="AI545" s="33"/>
      <c r="AJ545" s="33"/>
      <c r="AK545" s="33"/>
      <c r="AL545" s="33"/>
      <c r="AM545" s="33"/>
      <c r="AN545" s="33"/>
      <c r="AO545" s="33"/>
      <c r="AP545" s="33"/>
      <c r="AQ545" s="33"/>
      <c r="AR545" s="33"/>
      <c r="AS545" s="33"/>
      <c r="AT545" s="33"/>
      <c r="AU545" s="33"/>
      <c r="AV545" s="33"/>
      <c r="AW545" s="33"/>
      <c r="AX545" s="33"/>
      <c r="AY545" s="33"/>
      <c r="AZ545" s="33"/>
      <c r="BA545" s="33"/>
      <c r="BB545" s="33"/>
      <c r="BC545" s="33"/>
      <c r="BD545" s="33"/>
      <c r="BE545" s="33"/>
      <c r="BF545" s="33"/>
      <c r="BG545" s="33"/>
      <c r="BH545" s="33"/>
      <c r="BI545" s="33"/>
      <c r="BJ545" s="33"/>
      <c r="BK545" s="33"/>
      <c r="BL545" s="33"/>
      <c r="BM545" s="33"/>
      <c r="BN545" s="33"/>
      <c r="BO545" s="33"/>
      <c r="BP545" s="33"/>
      <c r="BQ545" s="33"/>
      <c r="BR545" s="33"/>
      <c r="BS545" s="33"/>
      <c r="BT545" s="33"/>
      <c r="BU545" s="33"/>
      <c r="BV545" s="33"/>
      <c r="BW545" s="6"/>
      <c r="BX545" s="6"/>
      <c r="BY545" s="6"/>
      <c r="BZ545" s="6"/>
      <c r="CA545" s="6"/>
      <c r="CB545" s="6"/>
      <c r="CC545" s="6"/>
      <c r="CD545" s="6"/>
      <c r="CE545" s="6"/>
      <c r="CF545" s="6"/>
      <c r="CG545" s="6"/>
      <c r="CH545" s="6"/>
      <c r="CI545" s="6"/>
      <c r="CJ545" s="6"/>
      <c r="CK545" s="6"/>
      <c r="CL545" s="6"/>
      <c r="CM545" s="6"/>
      <c r="CN545" s="6"/>
      <c r="CO545" s="6"/>
      <c r="CP545" s="6"/>
      <c r="CQ545" s="6"/>
      <c r="CR545" s="6"/>
      <c r="CS545" s="6"/>
      <c r="CT545" s="313"/>
      <c r="CU545" s="313"/>
      <c r="CV545" s="313"/>
      <c r="CW545" s="313"/>
      <c r="CX545" s="313"/>
      <c r="CY545" s="313"/>
      <c r="CZ545" s="313"/>
      <c r="DA545" s="313"/>
      <c r="DB545" s="424"/>
      <c r="DC545" s="424"/>
      <c r="DD545" s="424"/>
      <c r="DE545" s="313"/>
      <c r="DF545" s="313"/>
      <c r="DG545" s="313"/>
      <c r="DH545" s="313"/>
      <c r="DI545" s="313"/>
      <c r="DJ545" s="6"/>
      <c r="DK545" s="6"/>
      <c r="DL545" s="122">
        <f t="shared" si="632"/>
        <v>1</v>
      </c>
      <c r="DM545" s="4"/>
    </row>
    <row r="546" spans="1:117" s="1" customFormat="1" ht="59.25" hidden="1" customHeight="1">
      <c r="A546" s="58">
        <v>498</v>
      </c>
      <c r="B546" s="400">
        <v>155</v>
      </c>
      <c r="C546" s="29" t="s">
        <v>161</v>
      </c>
      <c r="D546" s="5" t="s">
        <v>0</v>
      </c>
      <c r="E546" s="29" t="s">
        <v>490</v>
      </c>
      <c r="F546" s="5" t="s">
        <v>1</v>
      </c>
      <c r="G546" s="5"/>
      <c r="H546" s="30" t="s">
        <v>490</v>
      </c>
      <c r="I546" s="47" t="s">
        <v>868</v>
      </c>
      <c r="J546" s="6" t="s">
        <v>627</v>
      </c>
      <c r="K546" s="6" t="s">
        <v>127</v>
      </c>
      <c r="L546" s="6" t="s">
        <v>115</v>
      </c>
      <c r="M546" s="5" t="s">
        <v>88</v>
      </c>
      <c r="N546" s="4" t="s">
        <v>171</v>
      </c>
      <c r="O546" s="4" t="s">
        <v>28</v>
      </c>
      <c r="P546" s="6">
        <v>1</v>
      </c>
      <c r="Q546" s="6"/>
      <c r="R546" s="6"/>
      <c r="S546" s="6"/>
      <c r="T546" s="6" t="s">
        <v>28</v>
      </c>
      <c r="U546" s="6"/>
      <c r="V546" s="6"/>
      <c r="W546" s="6"/>
      <c r="X546" s="6"/>
      <c r="Y546" s="60"/>
      <c r="Z546" s="60"/>
      <c r="AA546" s="6"/>
      <c r="AB546" s="33"/>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33"/>
      <c r="BF546" s="33"/>
      <c r="BG546" s="33"/>
      <c r="BH546" s="33"/>
      <c r="BI546" s="33"/>
      <c r="BJ546" s="33"/>
      <c r="BK546" s="33"/>
      <c r="BL546" s="33"/>
      <c r="BM546" s="33"/>
      <c r="BN546" s="33"/>
      <c r="BO546" s="33"/>
      <c r="BP546" s="33"/>
      <c r="BQ546" s="33"/>
      <c r="BR546" s="33"/>
      <c r="BS546" s="33"/>
      <c r="BT546" s="33"/>
      <c r="BU546" s="33"/>
      <c r="BV546" s="33"/>
      <c r="BW546" s="6"/>
      <c r="BX546" s="6"/>
      <c r="BY546" s="6"/>
      <c r="BZ546" s="6"/>
      <c r="CA546" s="6"/>
      <c r="CB546" s="6"/>
      <c r="CC546" s="6"/>
      <c r="CD546" s="6"/>
      <c r="CE546" s="6"/>
      <c r="CF546" s="6"/>
      <c r="CG546" s="6"/>
      <c r="CH546" s="6"/>
      <c r="CI546" s="6"/>
      <c r="CJ546" s="6"/>
      <c r="CK546" s="6"/>
      <c r="CL546" s="6"/>
      <c r="CM546" s="6"/>
      <c r="CN546" s="6"/>
      <c r="CO546" s="6"/>
      <c r="CP546" s="6"/>
      <c r="CQ546" s="6"/>
      <c r="CR546" s="6"/>
      <c r="CS546" s="6"/>
      <c r="CT546" s="313"/>
      <c r="CU546" s="313"/>
      <c r="CV546" s="313"/>
      <c r="CW546" s="313"/>
      <c r="CX546" s="313"/>
      <c r="CY546" s="313"/>
      <c r="CZ546" s="313"/>
      <c r="DA546" s="313"/>
      <c r="DB546" s="424"/>
      <c r="DC546" s="424"/>
      <c r="DD546" s="424"/>
      <c r="DE546" s="313"/>
      <c r="DF546" s="313"/>
      <c r="DG546" s="313"/>
      <c r="DH546" s="313"/>
      <c r="DI546" s="313"/>
      <c r="DJ546" s="6"/>
      <c r="DK546" s="6"/>
      <c r="DL546" s="122">
        <f t="shared" si="632"/>
        <v>1</v>
      </c>
      <c r="DM546" s="4"/>
    </row>
    <row r="547" spans="1:117" ht="49.5" customHeight="1">
      <c r="A547" s="132"/>
      <c r="B547" s="167"/>
      <c r="C547" s="479" t="s">
        <v>52</v>
      </c>
      <c r="D547" s="479"/>
      <c r="E547" s="479"/>
      <c r="F547" s="170"/>
      <c r="G547" s="172">
        <f>COUNTIF(G548:G557,"x")</f>
        <v>2</v>
      </c>
      <c r="H547" s="354"/>
      <c r="I547" s="354"/>
      <c r="J547" s="355"/>
      <c r="K547" s="256"/>
      <c r="L547" s="256"/>
      <c r="M547" s="8" t="s">
        <v>82</v>
      </c>
      <c r="N547" s="8" t="s">
        <v>82</v>
      </c>
      <c r="O547" s="9">
        <f>COUNTIF(O548:O557,"x")</f>
        <v>6</v>
      </c>
      <c r="P547" s="9">
        <f>SUM(P548:P557)</f>
        <v>1</v>
      </c>
      <c r="Q547" s="172" t="s">
        <v>142</v>
      </c>
      <c r="R547" s="172" t="s">
        <v>142</v>
      </c>
      <c r="S547" s="172" t="s">
        <v>142</v>
      </c>
      <c r="T547" s="9" t="s">
        <v>142</v>
      </c>
      <c r="U547" s="9" t="s">
        <v>142</v>
      </c>
      <c r="V547" s="9" t="s">
        <v>142</v>
      </c>
      <c r="W547" s="9" t="s">
        <v>142</v>
      </c>
      <c r="X547" s="9" t="s">
        <v>142</v>
      </c>
      <c r="Y547" s="9"/>
      <c r="Z547" s="9"/>
      <c r="AA547" s="9" t="s">
        <v>142</v>
      </c>
      <c r="AB547" s="181"/>
      <c r="AC547" s="181"/>
      <c r="AD547" s="181"/>
      <c r="AE547" s="207"/>
      <c r="AF547" s="207"/>
      <c r="AG547" s="207"/>
      <c r="AH547" s="207"/>
      <c r="AI547" s="207"/>
      <c r="AJ547" s="207"/>
      <c r="AK547" s="207"/>
      <c r="AL547" s="207"/>
      <c r="AM547" s="207"/>
      <c r="AN547" s="207"/>
      <c r="AO547" s="207"/>
      <c r="AP547" s="207"/>
      <c r="AQ547" s="207"/>
      <c r="AR547" s="207"/>
      <c r="AS547" s="207"/>
      <c r="AT547" s="207"/>
      <c r="AU547" s="207"/>
      <c r="AV547" s="207"/>
      <c r="AW547" s="207"/>
      <c r="AX547" s="207"/>
      <c r="AY547" s="207"/>
      <c r="AZ547" s="207"/>
      <c r="BA547" s="207"/>
      <c r="BB547" s="207"/>
      <c r="BC547" s="209"/>
      <c r="BD547" s="210"/>
      <c r="BE547" s="209"/>
      <c r="BF547" s="210"/>
      <c r="BG547" s="209"/>
      <c r="BH547" s="210"/>
      <c r="BI547" s="209"/>
      <c r="BJ547" s="210"/>
      <c r="BK547" s="211"/>
      <c r="BL547" s="212"/>
      <c r="BM547" s="181"/>
      <c r="BN547" s="181"/>
      <c r="BO547" s="181"/>
      <c r="BP547" s="181"/>
      <c r="BQ547" s="33"/>
      <c r="BR547" s="33"/>
      <c r="BS547" s="33"/>
      <c r="BT547" s="33"/>
      <c r="BU547" s="33"/>
      <c r="BV547" s="33"/>
      <c r="BW547" s="9"/>
      <c r="BX547" s="9"/>
      <c r="BY547" s="9"/>
      <c r="BZ547" s="9"/>
      <c r="CA547" s="9"/>
      <c r="CB547" s="9"/>
      <c r="CC547" s="9"/>
      <c r="CD547" s="9"/>
      <c r="CE547" s="9"/>
      <c r="CF547" s="9"/>
      <c r="CG547" s="9"/>
      <c r="CH547" s="9"/>
      <c r="CI547" s="9"/>
      <c r="CJ547" s="9"/>
      <c r="CK547" s="9"/>
      <c r="CL547" s="9"/>
      <c r="CM547" s="9"/>
      <c r="CN547" s="9"/>
      <c r="CO547" s="9"/>
      <c r="CP547" s="9"/>
      <c r="CQ547" s="9"/>
      <c r="CR547" s="9"/>
      <c r="CS547" s="9"/>
      <c r="CT547" s="9"/>
      <c r="CU547" s="9"/>
      <c r="CV547" s="172"/>
      <c r="CW547" s="172"/>
      <c r="CX547" s="172"/>
      <c r="CY547" s="9"/>
      <c r="CZ547" s="9"/>
      <c r="DA547" s="9"/>
      <c r="DB547" s="9"/>
      <c r="DC547" s="9"/>
      <c r="DD547" s="9"/>
      <c r="DE547" s="9"/>
      <c r="DF547" s="9"/>
      <c r="DG547" s="9"/>
      <c r="DH547" s="9"/>
      <c r="DI547" s="9"/>
      <c r="DJ547" s="9"/>
      <c r="DK547" s="9"/>
      <c r="DL547" s="122">
        <f t="shared" si="632"/>
        <v>0</v>
      </c>
      <c r="DM547" s="173"/>
    </row>
    <row r="548" spans="1:117" s="231" customFormat="1" ht="54.75" hidden="1" customHeight="1">
      <c r="A548" s="58">
        <v>508</v>
      </c>
      <c r="B548" s="414">
        <v>156</v>
      </c>
      <c r="C548" s="169" t="s">
        <v>162</v>
      </c>
      <c r="D548" s="170" t="s">
        <v>0</v>
      </c>
      <c r="E548" s="29" t="s">
        <v>163</v>
      </c>
      <c r="F548" s="5" t="s">
        <v>2</v>
      </c>
      <c r="G548" s="170"/>
      <c r="H548" s="184" t="s">
        <v>491</v>
      </c>
      <c r="I548" s="189" t="s">
        <v>1257</v>
      </c>
      <c r="J548" s="256"/>
      <c r="K548" s="256" t="s">
        <v>128</v>
      </c>
      <c r="L548" s="256" t="s">
        <v>115</v>
      </c>
      <c r="M548" s="5" t="s">
        <v>88</v>
      </c>
      <c r="N548" s="4" t="s">
        <v>303</v>
      </c>
      <c r="O548" s="4" t="s">
        <v>28</v>
      </c>
      <c r="P548" s="6"/>
      <c r="Q548" s="6"/>
      <c r="R548" s="256" t="s">
        <v>28</v>
      </c>
      <c r="S548" s="6"/>
      <c r="T548" s="6"/>
      <c r="U548" s="6"/>
      <c r="V548" s="6"/>
      <c r="W548" s="6"/>
      <c r="X548" s="6"/>
      <c r="Y548" s="60"/>
      <c r="Z548" s="60"/>
      <c r="AA548" s="6"/>
      <c r="AB548" s="33"/>
      <c r="AC548" s="33"/>
      <c r="AD548" s="33"/>
      <c r="AE548" s="33"/>
      <c r="AF548" s="33"/>
      <c r="AG548" s="33"/>
      <c r="AH548" s="33"/>
      <c r="AI548" s="33"/>
      <c r="AJ548" s="33"/>
      <c r="AK548" s="33"/>
      <c r="AL548" s="33"/>
      <c r="AM548" s="33"/>
      <c r="AN548" s="33"/>
      <c r="AO548" s="33"/>
      <c r="AP548" s="33"/>
      <c r="AQ548" s="33"/>
      <c r="AR548" s="33"/>
      <c r="AS548" s="33"/>
      <c r="AT548" s="33"/>
      <c r="AU548" s="33"/>
      <c r="AV548" s="33"/>
      <c r="AW548" s="33"/>
      <c r="AX548" s="33"/>
      <c r="AY548" s="33"/>
      <c r="AZ548" s="33"/>
      <c r="BA548" s="33"/>
      <c r="BB548" s="33"/>
      <c r="BC548" s="33"/>
      <c r="BD548" s="33"/>
      <c r="BE548" s="33"/>
      <c r="BF548" s="33"/>
      <c r="BG548" s="33"/>
      <c r="BH548" s="33"/>
      <c r="BI548" s="33"/>
      <c r="BJ548" s="33"/>
      <c r="BK548" s="33"/>
      <c r="BL548" s="33"/>
      <c r="BM548" s="181"/>
      <c r="BN548" s="181"/>
      <c r="BO548" s="181"/>
      <c r="BP548" s="181" t="s">
        <v>659</v>
      </c>
      <c r="BQ548" s="320">
        <v>2</v>
      </c>
      <c r="BR548" s="320">
        <v>2</v>
      </c>
      <c r="BS548" s="320">
        <v>2</v>
      </c>
      <c r="BT548" s="320">
        <v>1</v>
      </c>
      <c r="BU548" s="320">
        <v>2</v>
      </c>
      <c r="BV548" s="320">
        <v>2</v>
      </c>
      <c r="BW548" s="320">
        <v>2</v>
      </c>
      <c r="BX548" s="320">
        <v>1</v>
      </c>
      <c r="BY548" s="320">
        <v>2</v>
      </c>
      <c r="BZ548" s="320">
        <v>2</v>
      </c>
      <c r="CA548" s="320">
        <v>2</v>
      </c>
      <c r="CB548" s="320">
        <v>2</v>
      </c>
      <c r="CC548" s="320">
        <v>2</v>
      </c>
      <c r="CD548" s="320">
        <v>2</v>
      </c>
      <c r="CE548" s="320">
        <v>1</v>
      </c>
      <c r="CF548" s="320">
        <v>2</v>
      </c>
      <c r="CG548" s="320">
        <v>2</v>
      </c>
      <c r="CH548" s="320">
        <v>1</v>
      </c>
      <c r="CI548" s="320">
        <v>2</v>
      </c>
      <c r="CJ548" s="320">
        <v>2</v>
      </c>
      <c r="CK548" s="320">
        <v>1</v>
      </c>
      <c r="CL548" s="348">
        <f>COUNTIF(BQ548:CK548,"2")</f>
        <v>16</v>
      </c>
      <c r="CM548" s="349">
        <f t="shared" ref="CM548:CM549" si="633">CL548/(CL548+CN548+CP548+CR548)</f>
        <v>0.76190476190476186</v>
      </c>
      <c r="CN548" s="348">
        <f>COUNTIF(BQ548:CK548,"1")</f>
        <v>5</v>
      </c>
      <c r="CO548" s="349">
        <f t="shared" ref="CO548:CO549" si="634">CN548/(CL548+CN548+CP548+CR548)</f>
        <v>0.23809523809523808</v>
      </c>
      <c r="CP548" s="348">
        <f>COUNTIF(BQ548:CK548,"0")</f>
        <v>0</v>
      </c>
      <c r="CQ548" s="349">
        <f t="shared" ref="CQ548:CQ549" si="635">CP548/(CL548+CN548+CP548+CR548)</f>
        <v>0</v>
      </c>
      <c r="CR548" s="348">
        <f>COUNTIF(BQ548:CK548,"KĐG")</f>
        <v>0</v>
      </c>
      <c r="CS548" s="349">
        <f t="shared" ref="CS548:CS549" si="636">CR548/(CL548+CN548+CP548+CR548)</f>
        <v>0</v>
      </c>
      <c r="CT548" s="350">
        <f t="shared" ref="CT548:CT549" si="637">(((CL548*2)+(CN548*1)+(CP548*0)))/(CL548+CN548+CP548)</f>
        <v>1.7619047619047619</v>
      </c>
      <c r="CU548" s="351" t="str">
        <f t="shared" ref="CU548:CU549" si="638">IF(CS548&gt;=50%,"KĐG",IF(CT548&gt;=1.6,"ĐMT",IF(CT548&gt;=1,"CCG","CĐ")))</f>
        <v>ĐMT</v>
      </c>
      <c r="CV548" s="313"/>
      <c r="CW548" s="313"/>
      <c r="CX548" s="313"/>
      <c r="CY548" s="313"/>
      <c r="CZ548" s="313"/>
      <c r="DA548" s="313"/>
      <c r="DB548" s="424"/>
      <c r="DC548" s="424"/>
      <c r="DD548" s="424"/>
      <c r="DE548" s="313"/>
      <c r="DF548" s="313"/>
      <c r="DG548" s="313"/>
      <c r="DH548" s="313"/>
      <c r="DI548" s="313"/>
      <c r="DJ548" s="6"/>
      <c r="DK548" s="6"/>
      <c r="DL548" s="122">
        <f t="shared" si="632"/>
        <v>1</v>
      </c>
      <c r="DM548" s="261"/>
    </row>
    <row r="549" spans="1:117" s="231" customFormat="1" ht="38.25" hidden="1" customHeight="1">
      <c r="A549" s="107">
        <v>510</v>
      </c>
      <c r="B549" s="414">
        <v>157</v>
      </c>
      <c r="C549" s="169" t="s">
        <v>492</v>
      </c>
      <c r="D549" s="170" t="s">
        <v>0</v>
      </c>
      <c r="E549" s="29" t="s">
        <v>493</v>
      </c>
      <c r="F549" s="5" t="s">
        <v>2</v>
      </c>
      <c r="G549" s="170"/>
      <c r="H549" s="184" t="s">
        <v>493</v>
      </c>
      <c r="I549" s="194" t="s">
        <v>864</v>
      </c>
      <c r="J549" s="256"/>
      <c r="K549" s="256" t="s">
        <v>128</v>
      </c>
      <c r="L549" s="256" t="s">
        <v>115</v>
      </c>
      <c r="M549" s="5" t="s">
        <v>88</v>
      </c>
      <c r="N549" s="4" t="s">
        <v>171</v>
      </c>
      <c r="O549" s="4" t="s">
        <v>28</v>
      </c>
      <c r="P549" s="6"/>
      <c r="Q549" s="6"/>
      <c r="R549" s="256" t="s">
        <v>28</v>
      </c>
      <c r="S549" s="6"/>
      <c r="T549" s="6"/>
      <c r="U549" s="6"/>
      <c r="V549" s="6"/>
      <c r="W549" s="6"/>
      <c r="X549" s="6"/>
      <c r="Y549" s="60"/>
      <c r="Z549" s="60"/>
      <c r="AA549" s="6"/>
      <c r="AB549" s="33"/>
      <c r="AC549" s="33"/>
      <c r="AD549" s="33"/>
      <c r="AE549" s="33"/>
      <c r="AF549" s="33"/>
      <c r="AG549" s="33"/>
      <c r="AH549" s="33"/>
      <c r="AI549" s="33"/>
      <c r="AJ549" s="33"/>
      <c r="AK549" s="33"/>
      <c r="AL549" s="33"/>
      <c r="AM549" s="33"/>
      <c r="AN549" s="33"/>
      <c r="AO549" s="33"/>
      <c r="AP549" s="33"/>
      <c r="AQ549" s="33"/>
      <c r="AR549" s="33"/>
      <c r="AS549" s="33"/>
      <c r="AT549" s="33"/>
      <c r="AU549" s="33"/>
      <c r="AV549" s="33"/>
      <c r="AW549" s="33"/>
      <c r="AX549" s="33"/>
      <c r="AY549" s="33"/>
      <c r="AZ549" s="33"/>
      <c r="BA549" s="33"/>
      <c r="BB549" s="33"/>
      <c r="BC549" s="33"/>
      <c r="BD549" s="33"/>
      <c r="BE549" s="33"/>
      <c r="BF549" s="33"/>
      <c r="BG549" s="33"/>
      <c r="BH549" s="33"/>
      <c r="BI549" s="33"/>
      <c r="BJ549" s="33"/>
      <c r="BK549" s="33"/>
      <c r="BL549" s="33"/>
      <c r="BM549" s="181" t="s">
        <v>666</v>
      </c>
      <c r="BN549" s="181"/>
      <c r="BO549" s="181" t="s">
        <v>666</v>
      </c>
      <c r="BP549" s="181"/>
      <c r="BQ549" s="320">
        <v>2</v>
      </c>
      <c r="BR549" s="320">
        <v>2</v>
      </c>
      <c r="BS549" s="320">
        <v>2</v>
      </c>
      <c r="BT549" s="320">
        <v>1</v>
      </c>
      <c r="BU549" s="320">
        <v>2</v>
      </c>
      <c r="BV549" s="320">
        <v>2</v>
      </c>
      <c r="BW549" s="320">
        <v>2</v>
      </c>
      <c r="BX549" s="320">
        <v>1</v>
      </c>
      <c r="BY549" s="320">
        <v>2</v>
      </c>
      <c r="BZ549" s="320">
        <v>2</v>
      </c>
      <c r="CA549" s="320">
        <v>2</v>
      </c>
      <c r="CB549" s="320">
        <v>2</v>
      </c>
      <c r="CC549" s="320">
        <v>2</v>
      </c>
      <c r="CD549" s="320">
        <v>2</v>
      </c>
      <c r="CE549" s="320">
        <v>1</v>
      </c>
      <c r="CF549" s="320">
        <v>2</v>
      </c>
      <c r="CG549" s="320">
        <v>2</v>
      </c>
      <c r="CH549" s="320">
        <v>1</v>
      </c>
      <c r="CI549" s="320">
        <v>2</v>
      </c>
      <c r="CJ549" s="320">
        <v>2</v>
      </c>
      <c r="CK549" s="320">
        <v>1</v>
      </c>
      <c r="CL549" s="348">
        <f>COUNTIF(BQ549:CK549,"2")</f>
        <v>16</v>
      </c>
      <c r="CM549" s="349">
        <f t="shared" si="633"/>
        <v>0.76190476190476186</v>
      </c>
      <c r="CN549" s="348">
        <f>COUNTIF(BQ549:CK549,"1")</f>
        <v>5</v>
      </c>
      <c r="CO549" s="349">
        <f t="shared" si="634"/>
        <v>0.23809523809523808</v>
      </c>
      <c r="CP549" s="348">
        <f>COUNTIF(BQ549:CK549,"0")</f>
        <v>0</v>
      </c>
      <c r="CQ549" s="349">
        <f t="shared" si="635"/>
        <v>0</v>
      </c>
      <c r="CR549" s="348">
        <f>COUNTIF(BQ549:CK549,"KĐG")</f>
        <v>0</v>
      </c>
      <c r="CS549" s="349">
        <f t="shared" si="636"/>
        <v>0</v>
      </c>
      <c r="CT549" s="350">
        <f t="shared" si="637"/>
        <v>1.7619047619047619</v>
      </c>
      <c r="CU549" s="351" t="str">
        <f t="shared" si="638"/>
        <v>ĐMT</v>
      </c>
      <c r="CV549" s="313"/>
      <c r="CW549" s="313"/>
      <c r="CX549" s="313"/>
      <c r="CY549" s="313"/>
      <c r="CZ549" s="313"/>
      <c r="DA549" s="313"/>
      <c r="DB549" s="424"/>
      <c r="DC549" s="424"/>
      <c r="DD549" s="424"/>
      <c r="DE549" s="313"/>
      <c r="DF549" s="313"/>
      <c r="DG549" s="313"/>
      <c r="DH549" s="313"/>
      <c r="DI549" s="313"/>
      <c r="DJ549" s="6"/>
      <c r="DK549" s="6"/>
      <c r="DL549" s="122">
        <f t="shared" si="632"/>
        <v>1</v>
      </c>
      <c r="DM549" s="261"/>
    </row>
    <row r="550" spans="1:117" s="1" customFormat="1" ht="90.75" hidden="1" customHeight="1">
      <c r="A550" s="58">
        <v>517</v>
      </c>
      <c r="B550" s="400">
        <v>158</v>
      </c>
      <c r="C550" s="29" t="s">
        <v>494</v>
      </c>
      <c r="D550" s="5" t="s">
        <v>0</v>
      </c>
      <c r="E550" s="29" t="s">
        <v>495</v>
      </c>
      <c r="F550" s="5" t="s">
        <v>2</v>
      </c>
      <c r="G550" s="5"/>
      <c r="H550" s="30" t="s">
        <v>495</v>
      </c>
      <c r="I550" s="47" t="s">
        <v>865</v>
      </c>
      <c r="J550" s="6"/>
      <c r="K550" s="6" t="s">
        <v>128</v>
      </c>
      <c r="L550" s="6" t="s">
        <v>115</v>
      </c>
      <c r="M550" s="5" t="s">
        <v>88</v>
      </c>
      <c r="N550" s="4" t="s">
        <v>171</v>
      </c>
      <c r="O550" s="4" t="s">
        <v>28</v>
      </c>
      <c r="P550" s="6">
        <v>1</v>
      </c>
      <c r="Q550" s="6"/>
      <c r="R550" s="6"/>
      <c r="S550" s="6"/>
      <c r="T550" s="6"/>
      <c r="U550" s="6"/>
      <c r="V550" s="6"/>
      <c r="W550" s="6"/>
      <c r="X550" s="6"/>
      <c r="Y550" s="60"/>
      <c r="Z550" s="60"/>
      <c r="AA550" s="6" t="s">
        <v>28</v>
      </c>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3"/>
      <c r="BF550" s="33"/>
      <c r="BG550" s="33"/>
      <c r="BH550" s="33"/>
      <c r="BI550" s="33"/>
      <c r="BJ550" s="33"/>
      <c r="BK550" s="33"/>
      <c r="BL550" s="33"/>
      <c r="BM550" s="33"/>
      <c r="BN550" s="33"/>
      <c r="BO550" s="33"/>
      <c r="BP550" s="33"/>
      <c r="BQ550" s="33"/>
      <c r="BR550" s="33"/>
      <c r="BS550" s="33"/>
      <c r="BT550" s="33"/>
      <c r="BU550" s="33"/>
      <c r="BV550" s="33"/>
      <c r="BW550" s="6"/>
      <c r="BX550" s="6"/>
      <c r="BY550" s="6"/>
      <c r="BZ550" s="6"/>
      <c r="CA550" s="6"/>
      <c r="CB550" s="6"/>
      <c r="CC550" s="6"/>
      <c r="CD550" s="6"/>
      <c r="CE550" s="6"/>
      <c r="CF550" s="6"/>
      <c r="CG550" s="6"/>
      <c r="CH550" s="6"/>
      <c r="CI550" s="6"/>
      <c r="CJ550" s="6"/>
      <c r="CK550" s="6"/>
      <c r="CL550" s="6"/>
      <c r="CM550" s="6"/>
      <c r="CN550" s="6"/>
      <c r="CO550" s="6"/>
      <c r="CP550" s="6"/>
      <c r="CQ550" s="6"/>
      <c r="CR550" s="6"/>
      <c r="CS550" s="6"/>
      <c r="CT550" s="313"/>
      <c r="CU550" s="313"/>
      <c r="CV550" s="313"/>
      <c r="CW550" s="313"/>
      <c r="CX550" s="313"/>
      <c r="CY550" s="313"/>
      <c r="CZ550" s="313"/>
      <c r="DA550" s="313"/>
      <c r="DB550" s="424"/>
      <c r="DC550" s="424"/>
      <c r="DD550" s="424"/>
      <c r="DE550" s="313"/>
      <c r="DF550" s="313"/>
      <c r="DG550" s="313"/>
      <c r="DH550" s="313"/>
      <c r="DI550" s="313"/>
      <c r="DJ550" s="6"/>
      <c r="DK550" s="6"/>
      <c r="DL550" s="122">
        <f t="shared" si="632"/>
        <v>1</v>
      </c>
      <c r="DM550" s="4"/>
    </row>
    <row r="551" spans="1:117" s="1" customFormat="1" ht="97.5" hidden="1" customHeight="1">
      <c r="A551" s="58">
        <v>520</v>
      </c>
      <c r="B551" s="400">
        <v>159</v>
      </c>
      <c r="C551" s="29" t="s">
        <v>496</v>
      </c>
      <c r="D551" s="5" t="s">
        <v>2</v>
      </c>
      <c r="E551" s="29" t="s">
        <v>497</v>
      </c>
      <c r="F551" s="5" t="s">
        <v>2</v>
      </c>
      <c r="G551" s="5"/>
      <c r="H551" s="30" t="s">
        <v>497</v>
      </c>
      <c r="I551" s="47" t="s">
        <v>866</v>
      </c>
      <c r="J551" s="6"/>
      <c r="K551" s="6" t="s">
        <v>128</v>
      </c>
      <c r="L551" s="6" t="s">
        <v>115</v>
      </c>
      <c r="M551" s="5" t="s">
        <v>88</v>
      </c>
      <c r="N551" s="4" t="s">
        <v>171</v>
      </c>
      <c r="O551" s="4" t="s">
        <v>28</v>
      </c>
      <c r="P551" s="6"/>
      <c r="Q551" s="6"/>
      <c r="R551" s="6"/>
      <c r="S551" s="6"/>
      <c r="T551" s="6"/>
      <c r="U551" s="6"/>
      <c r="V551" s="6"/>
      <c r="W551" s="6"/>
      <c r="X551" s="6"/>
      <c r="Y551" s="60"/>
      <c r="Z551" s="60"/>
      <c r="AA551" s="6" t="s">
        <v>28</v>
      </c>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3"/>
      <c r="BF551" s="33"/>
      <c r="BG551" s="33"/>
      <c r="BH551" s="33"/>
      <c r="BI551" s="33"/>
      <c r="BJ551" s="33"/>
      <c r="BK551" s="33"/>
      <c r="BL551" s="33"/>
      <c r="BM551" s="33"/>
      <c r="BN551" s="33"/>
      <c r="BO551" s="33"/>
      <c r="BP551" s="33"/>
      <c r="BQ551" s="33"/>
      <c r="BR551" s="33"/>
      <c r="BS551" s="33"/>
      <c r="BT551" s="33"/>
      <c r="BU551" s="33"/>
      <c r="BV551" s="33"/>
      <c r="BW551" s="6"/>
      <c r="BX551" s="6"/>
      <c r="BY551" s="6"/>
      <c r="BZ551" s="6"/>
      <c r="CA551" s="6"/>
      <c r="CB551" s="6"/>
      <c r="CC551" s="6"/>
      <c r="CD551" s="6"/>
      <c r="CE551" s="6"/>
      <c r="CF551" s="6"/>
      <c r="CG551" s="6"/>
      <c r="CH551" s="6"/>
      <c r="CI551" s="6"/>
      <c r="CJ551" s="6"/>
      <c r="CK551" s="6"/>
      <c r="CL551" s="6"/>
      <c r="CM551" s="6"/>
      <c r="CN551" s="6"/>
      <c r="CO551" s="6"/>
      <c r="CP551" s="6"/>
      <c r="CQ551" s="6"/>
      <c r="CR551" s="6"/>
      <c r="CS551" s="6"/>
      <c r="CT551" s="313"/>
      <c r="CU551" s="313"/>
      <c r="CV551" s="313"/>
      <c r="CW551" s="313"/>
      <c r="CX551" s="313"/>
      <c r="CY551" s="313"/>
      <c r="CZ551" s="313"/>
      <c r="DA551" s="313"/>
      <c r="DB551" s="424"/>
      <c r="DC551" s="424"/>
      <c r="DD551" s="424"/>
      <c r="DE551" s="313"/>
      <c r="DF551" s="313"/>
      <c r="DG551" s="313"/>
      <c r="DH551" s="313"/>
      <c r="DI551" s="313"/>
      <c r="DJ551" s="6"/>
      <c r="DK551" s="6"/>
      <c r="DL551" s="122">
        <f t="shared" si="632"/>
        <v>1</v>
      </c>
      <c r="DM551" s="4"/>
    </row>
    <row r="552" spans="1:117" s="1" customFormat="1" ht="74.25" hidden="1" customHeight="1">
      <c r="A552" s="58">
        <v>523</v>
      </c>
      <c r="B552" s="400">
        <v>160</v>
      </c>
      <c r="C552" s="50" t="s">
        <v>103</v>
      </c>
      <c r="D552" s="51" t="s">
        <v>3</v>
      </c>
      <c r="E552" s="50" t="s">
        <v>102</v>
      </c>
      <c r="F552" s="5" t="s">
        <v>3</v>
      </c>
      <c r="G552" s="6" t="s">
        <v>28</v>
      </c>
      <c r="H552" s="52" t="s">
        <v>102</v>
      </c>
      <c r="I552" s="53" t="s">
        <v>867</v>
      </c>
      <c r="J552" s="6"/>
      <c r="K552" s="6" t="s">
        <v>498</v>
      </c>
      <c r="L552" s="6" t="s">
        <v>115</v>
      </c>
      <c r="M552" s="5" t="s">
        <v>88</v>
      </c>
      <c r="N552" s="4" t="s">
        <v>83</v>
      </c>
      <c r="O552" s="41" t="s">
        <v>28</v>
      </c>
      <c r="P552" s="6"/>
      <c r="Q552" s="6"/>
      <c r="R552" s="6"/>
      <c r="S552" s="6"/>
      <c r="T552" s="6"/>
      <c r="U552" s="6"/>
      <c r="V552" s="6"/>
      <c r="W552" s="6"/>
      <c r="X552" s="6"/>
      <c r="Y552" s="60"/>
      <c r="Z552" s="60"/>
      <c r="AA552" s="6" t="s">
        <v>28</v>
      </c>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c r="BW552" s="6"/>
      <c r="BX552" s="6"/>
      <c r="BY552" s="6"/>
      <c r="BZ552" s="6"/>
      <c r="CA552" s="6"/>
      <c r="CB552" s="6"/>
      <c r="CC552" s="6"/>
      <c r="CD552" s="6"/>
      <c r="CE552" s="6"/>
      <c r="CF552" s="6"/>
      <c r="CG552" s="6"/>
      <c r="CH552" s="6"/>
      <c r="CI552" s="6"/>
      <c r="CJ552" s="6"/>
      <c r="CK552" s="6"/>
      <c r="CL552" s="6"/>
      <c r="CM552" s="6"/>
      <c r="CN552" s="6"/>
      <c r="CO552" s="6"/>
      <c r="CP552" s="6"/>
      <c r="CQ552" s="6"/>
      <c r="CR552" s="6"/>
      <c r="CS552" s="6"/>
      <c r="CT552" s="313"/>
      <c r="CU552" s="313"/>
      <c r="CV552" s="313"/>
      <c r="CW552" s="313"/>
      <c r="CX552" s="313"/>
      <c r="CY552" s="313"/>
      <c r="CZ552" s="313"/>
      <c r="DA552" s="313"/>
      <c r="DB552" s="424"/>
      <c r="DC552" s="424"/>
      <c r="DD552" s="424"/>
      <c r="DE552" s="313"/>
      <c r="DF552" s="313"/>
      <c r="DG552" s="313"/>
      <c r="DH552" s="313"/>
      <c r="DI552" s="313"/>
      <c r="DJ552" s="6"/>
      <c r="DK552" s="6"/>
      <c r="DL552" s="122">
        <f t="shared" si="632"/>
        <v>1</v>
      </c>
      <c r="DM552" s="4"/>
    </row>
    <row r="553" spans="1:117" s="10" customFormat="1" ht="74.25" hidden="1" customHeight="1">
      <c r="A553" s="478">
        <v>524</v>
      </c>
      <c r="B553" s="414">
        <v>161</v>
      </c>
      <c r="C553" s="186" t="s">
        <v>101</v>
      </c>
      <c r="D553" s="191" t="s">
        <v>3</v>
      </c>
      <c r="E553" s="43" t="s">
        <v>164</v>
      </c>
      <c r="F553" s="135" t="s">
        <v>3</v>
      </c>
      <c r="G553" s="517" t="s">
        <v>28</v>
      </c>
      <c r="H553" s="192" t="s">
        <v>499</v>
      </c>
      <c r="I553" s="184" t="s">
        <v>855</v>
      </c>
      <c r="J553" s="176"/>
      <c r="K553" s="176" t="s">
        <v>128</v>
      </c>
      <c r="L553" s="176" t="s">
        <v>115</v>
      </c>
      <c r="M553" s="5" t="s">
        <v>88</v>
      </c>
      <c r="N553" s="4" t="s">
        <v>83</v>
      </c>
      <c r="O553" s="478" t="s">
        <v>28</v>
      </c>
      <c r="P553" s="134"/>
      <c r="Q553" s="176" t="s">
        <v>28</v>
      </c>
      <c r="R553" s="6"/>
      <c r="S553" s="6"/>
      <c r="T553" s="6"/>
      <c r="U553" s="6"/>
      <c r="V553" s="6"/>
      <c r="W553" s="6"/>
      <c r="X553" s="6"/>
      <c r="Y553" s="60"/>
      <c r="Z553" s="60"/>
      <c r="AA553" s="6"/>
      <c r="AB553" s="181"/>
      <c r="AC553" s="181" t="s">
        <v>659</v>
      </c>
      <c r="AD553" s="181"/>
      <c r="AE553" s="207">
        <v>2</v>
      </c>
      <c r="AF553" s="207">
        <v>2</v>
      </c>
      <c r="AG553" s="207">
        <v>1</v>
      </c>
      <c r="AH553" s="207">
        <v>1</v>
      </c>
      <c r="AI553" s="207">
        <v>2</v>
      </c>
      <c r="AJ553" s="207">
        <v>2</v>
      </c>
      <c r="AK553" s="207">
        <v>1</v>
      </c>
      <c r="AL553" s="207">
        <v>2</v>
      </c>
      <c r="AM553" s="207">
        <v>2</v>
      </c>
      <c r="AN553" s="207">
        <v>1</v>
      </c>
      <c r="AO553" s="207">
        <v>2</v>
      </c>
      <c r="AP553" s="207">
        <v>2</v>
      </c>
      <c r="AQ553" s="207">
        <v>2</v>
      </c>
      <c r="AR553" s="207">
        <v>2</v>
      </c>
      <c r="AS553" s="207">
        <v>2</v>
      </c>
      <c r="AT553" s="207">
        <v>2</v>
      </c>
      <c r="AU553" s="207">
        <v>2</v>
      </c>
      <c r="AV553" s="207">
        <v>1</v>
      </c>
      <c r="AW553" s="207">
        <v>1</v>
      </c>
      <c r="AX553" s="207">
        <v>2</v>
      </c>
      <c r="AY553" s="207">
        <v>1</v>
      </c>
      <c r="AZ553" s="207">
        <v>2</v>
      </c>
      <c r="BA553" s="207">
        <v>2</v>
      </c>
      <c r="BB553" s="207">
        <v>1</v>
      </c>
      <c r="BC553" s="209">
        <f t="shared" ref="BC553" si="639">COUNTIF(AE553:BB553,"2")</f>
        <v>16</v>
      </c>
      <c r="BD553" s="210">
        <f t="shared" ref="BD553" si="640">BC553/(BC553+BE553+BG553+BI553)</f>
        <v>0.66666666666666663</v>
      </c>
      <c r="BE553" s="209">
        <f>COUNTIF(AE553:BB553,"1")</f>
        <v>8</v>
      </c>
      <c r="BF553" s="210">
        <f t="shared" ref="BF553" si="641">BE553/(BC553+BE553+BG553+BI553)</f>
        <v>0.33333333333333331</v>
      </c>
      <c r="BG553" s="209">
        <f>COUNTIF(AE553:BB553,"0")</f>
        <v>0</v>
      </c>
      <c r="BH553" s="210">
        <f t="shared" ref="BH553" si="642">BG553/(BC553+BE553+BG553+BI553)</f>
        <v>0</v>
      </c>
      <c r="BI553" s="209">
        <f>COUNTIF(AE553:BB553,"KĐG")</f>
        <v>0</v>
      </c>
      <c r="BJ553" s="210">
        <f t="shared" ref="BJ553" si="643">BI553/(BC553+BE553+BG553+BI553)</f>
        <v>0</v>
      </c>
      <c r="BK553" s="211">
        <f t="shared" ref="BK553" si="644">(((BC553*2)+(BE553*1)+(BG553*0)))/(BC553+BE553+BG553)</f>
        <v>1.6666666666666667</v>
      </c>
      <c r="BL553" s="212" t="str">
        <f t="shared" ref="BL553" si="645">IF(BJ553&gt;=50%,"KĐG",IF(BK553&gt;=1.6,"ĐMT",IF(BK553&gt;=1,"CCG","CĐ")))</f>
        <v>ĐMT</v>
      </c>
      <c r="BM553" s="33"/>
      <c r="BN553" s="33"/>
      <c r="BO553" s="33"/>
      <c r="BP553" s="33"/>
      <c r="BQ553" s="33"/>
      <c r="BR553" s="33"/>
      <c r="BS553" s="33"/>
      <c r="BT553" s="33"/>
      <c r="BU553" s="33"/>
      <c r="BV553" s="33"/>
      <c r="BW553" s="6"/>
      <c r="BX553" s="6"/>
      <c r="BY553" s="6"/>
      <c r="BZ553" s="6"/>
      <c r="CA553" s="6"/>
      <c r="CB553" s="6"/>
      <c r="CC553" s="6"/>
      <c r="CD553" s="6"/>
      <c r="CE553" s="6"/>
      <c r="CF553" s="6"/>
      <c r="CG553" s="6"/>
      <c r="CH553" s="6"/>
      <c r="CI553" s="6"/>
      <c r="CJ553" s="6"/>
      <c r="CK553" s="6"/>
      <c r="CL553" s="6"/>
      <c r="CM553" s="6"/>
      <c r="CN553" s="6"/>
      <c r="CO553" s="6"/>
      <c r="CP553" s="6"/>
      <c r="CQ553" s="6"/>
      <c r="CR553" s="6"/>
      <c r="CS553" s="6"/>
      <c r="CT553" s="313"/>
      <c r="CU553" s="313"/>
      <c r="CV553" s="313"/>
      <c r="CW553" s="313"/>
      <c r="CX553" s="313"/>
      <c r="CY553" s="313"/>
      <c r="CZ553" s="313"/>
      <c r="DA553" s="313"/>
      <c r="DB553" s="424"/>
      <c r="DC553" s="424"/>
      <c r="DD553" s="424"/>
      <c r="DE553" s="313"/>
      <c r="DF553" s="313"/>
      <c r="DG553" s="313"/>
      <c r="DH553" s="313"/>
      <c r="DI553" s="313"/>
      <c r="DJ553" s="6"/>
      <c r="DK553" s="6"/>
      <c r="DL553" s="122">
        <f t="shared" si="632"/>
        <v>1</v>
      </c>
      <c r="DM553" s="168"/>
    </row>
    <row r="554" spans="1:117" s="98" customFormat="1" ht="110.25" hidden="1" customHeight="1">
      <c r="A554" s="478"/>
      <c r="B554" s="414">
        <v>161</v>
      </c>
      <c r="C554" s="43" t="s">
        <v>101</v>
      </c>
      <c r="D554" s="101" t="s">
        <v>3</v>
      </c>
      <c r="E554" s="43" t="s">
        <v>164</v>
      </c>
      <c r="F554" s="97" t="s">
        <v>3</v>
      </c>
      <c r="G554" s="506"/>
      <c r="H554" s="45" t="s">
        <v>859</v>
      </c>
      <c r="I554" s="100" t="s">
        <v>860</v>
      </c>
      <c r="J554" s="99"/>
      <c r="K554" s="125" t="s">
        <v>128</v>
      </c>
      <c r="L554" s="125" t="s">
        <v>115</v>
      </c>
      <c r="M554" s="126" t="s">
        <v>88</v>
      </c>
      <c r="N554" s="123" t="s">
        <v>83</v>
      </c>
      <c r="O554" s="478"/>
      <c r="P554" s="99"/>
      <c r="Q554" s="99"/>
      <c r="R554" s="99"/>
      <c r="S554" s="99"/>
      <c r="T554" s="99" t="s">
        <v>28</v>
      </c>
      <c r="U554" s="99"/>
      <c r="V554" s="99"/>
      <c r="W554" s="99"/>
      <c r="X554" s="99"/>
      <c r="Y554" s="99"/>
      <c r="Z554" s="99"/>
      <c r="AA554" s="99"/>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c r="BW554" s="99"/>
      <c r="BX554" s="99"/>
      <c r="BY554" s="99"/>
      <c r="BZ554" s="99"/>
      <c r="CA554" s="99"/>
      <c r="CB554" s="99"/>
      <c r="CC554" s="99"/>
      <c r="CD554" s="99"/>
      <c r="CE554" s="99"/>
      <c r="CF554" s="99"/>
      <c r="CG554" s="99"/>
      <c r="CH554" s="99"/>
      <c r="CI554" s="99"/>
      <c r="CJ554" s="99"/>
      <c r="CK554" s="99"/>
      <c r="CL554" s="99"/>
      <c r="CM554" s="99"/>
      <c r="CN554" s="99"/>
      <c r="CO554" s="99"/>
      <c r="CP554" s="99"/>
      <c r="CQ554" s="99"/>
      <c r="CR554" s="99"/>
      <c r="CS554" s="99"/>
      <c r="CT554" s="313"/>
      <c r="CU554" s="313"/>
      <c r="CV554" s="313"/>
      <c r="CW554" s="313"/>
      <c r="CX554" s="313"/>
      <c r="CY554" s="313"/>
      <c r="CZ554" s="313"/>
      <c r="DA554" s="313"/>
      <c r="DB554" s="424"/>
      <c r="DC554" s="424"/>
      <c r="DD554" s="424"/>
      <c r="DE554" s="313"/>
      <c r="DF554" s="313"/>
      <c r="DG554" s="313"/>
      <c r="DH554" s="313"/>
      <c r="DI554" s="313"/>
      <c r="DJ554" s="99"/>
      <c r="DK554" s="99"/>
      <c r="DL554" s="122">
        <f t="shared" si="632"/>
        <v>1</v>
      </c>
      <c r="DM554" s="96"/>
    </row>
    <row r="555" spans="1:117" s="1" customFormat="1" ht="110.25" hidden="1" customHeight="1">
      <c r="A555" s="478"/>
      <c r="B555" s="414">
        <v>161</v>
      </c>
      <c r="C555" s="43" t="s">
        <v>101</v>
      </c>
      <c r="D555" s="101" t="s">
        <v>3</v>
      </c>
      <c r="E555" s="43" t="s">
        <v>164</v>
      </c>
      <c r="F555" s="97" t="s">
        <v>3</v>
      </c>
      <c r="G555" s="506"/>
      <c r="H555" s="45" t="s">
        <v>500</v>
      </c>
      <c r="I555" s="30" t="s">
        <v>856</v>
      </c>
      <c r="J555" s="6"/>
      <c r="K555" s="6" t="s">
        <v>128</v>
      </c>
      <c r="L555" s="6" t="s">
        <v>115</v>
      </c>
      <c r="M555" s="5" t="s">
        <v>88</v>
      </c>
      <c r="N555" s="4" t="s">
        <v>83</v>
      </c>
      <c r="O555" s="478"/>
      <c r="P555" s="6"/>
      <c r="Q555" s="6"/>
      <c r="R555" s="6"/>
      <c r="S555" s="6"/>
      <c r="T555" s="6" t="s">
        <v>28</v>
      </c>
      <c r="U555" s="6"/>
      <c r="V555" s="6"/>
      <c r="W555" s="6"/>
      <c r="X555" s="6"/>
      <c r="Y555" s="60"/>
      <c r="Z555" s="60"/>
      <c r="AA555" s="6"/>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6"/>
      <c r="BX555" s="6"/>
      <c r="BY555" s="6"/>
      <c r="BZ555" s="6"/>
      <c r="CA555" s="6"/>
      <c r="CB555" s="6"/>
      <c r="CC555" s="6"/>
      <c r="CD555" s="6"/>
      <c r="CE555" s="6"/>
      <c r="CF555" s="6"/>
      <c r="CG555" s="6"/>
      <c r="CH555" s="6"/>
      <c r="CI555" s="6"/>
      <c r="CJ555" s="6"/>
      <c r="CK555" s="6"/>
      <c r="CL555" s="6"/>
      <c r="CM555" s="6"/>
      <c r="CN555" s="6"/>
      <c r="CO555" s="6"/>
      <c r="CP555" s="6"/>
      <c r="CQ555" s="6"/>
      <c r="CR555" s="6"/>
      <c r="CS555" s="6"/>
      <c r="CT555" s="313"/>
      <c r="CU555" s="313"/>
      <c r="CV555" s="313"/>
      <c r="CW555" s="313"/>
      <c r="CX555" s="313"/>
      <c r="CY555" s="313"/>
      <c r="CZ555" s="313"/>
      <c r="DA555" s="313"/>
      <c r="DB555" s="424"/>
      <c r="DC555" s="424"/>
      <c r="DD555" s="424"/>
      <c r="DE555" s="313"/>
      <c r="DF555" s="313"/>
      <c r="DG555" s="313"/>
      <c r="DH555" s="313"/>
      <c r="DI555" s="313"/>
      <c r="DJ555" s="6"/>
      <c r="DK555" s="6"/>
      <c r="DL555" s="122">
        <f t="shared" si="632"/>
        <v>1</v>
      </c>
      <c r="DM555" s="4"/>
    </row>
    <row r="556" spans="1:117" s="1" customFormat="1" ht="105" hidden="1" customHeight="1">
      <c r="A556" s="478"/>
      <c r="B556" s="414">
        <v>161</v>
      </c>
      <c r="C556" s="43" t="s">
        <v>101</v>
      </c>
      <c r="D556" s="101" t="s">
        <v>3</v>
      </c>
      <c r="E556" s="43" t="s">
        <v>164</v>
      </c>
      <c r="F556" s="97" t="s">
        <v>3</v>
      </c>
      <c r="G556" s="506"/>
      <c r="H556" s="45" t="s">
        <v>501</v>
      </c>
      <c r="I556" s="46" t="s">
        <v>857</v>
      </c>
      <c r="J556" s="6"/>
      <c r="K556" s="6" t="s">
        <v>128</v>
      </c>
      <c r="L556" s="6" t="s">
        <v>115</v>
      </c>
      <c r="M556" s="5" t="s">
        <v>88</v>
      </c>
      <c r="N556" s="4" t="s">
        <v>83</v>
      </c>
      <c r="O556" s="478"/>
      <c r="P556" s="6"/>
      <c r="Q556" s="6"/>
      <c r="R556" s="6"/>
      <c r="S556" s="6"/>
      <c r="T556" s="6"/>
      <c r="U556" s="6" t="s">
        <v>28</v>
      </c>
      <c r="V556" s="6"/>
      <c r="W556" s="6"/>
      <c r="X556" s="6"/>
      <c r="Y556" s="60"/>
      <c r="Z556" s="60"/>
      <c r="AA556" s="6"/>
      <c r="AB556" s="33"/>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c r="BW556" s="6"/>
      <c r="BX556" s="6"/>
      <c r="BY556" s="6"/>
      <c r="BZ556" s="6"/>
      <c r="CA556" s="6"/>
      <c r="CB556" s="6"/>
      <c r="CC556" s="6"/>
      <c r="CD556" s="6"/>
      <c r="CE556" s="6"/>
      <c r="CF556" s="6"/>
      <c r="CG556" s="6"/>
      <c r="CH556" s="6"/>
      <c r="CI556" s="6"/>
      <c r="CJ556" s="6"/>
      <c r="CK556" s="6"/>
      <c r="CL556" s="6"/>
      <c r="CM556" s="6"/>
      <c r="CN556" s="6"/>
      <c r="CO556" s="6"/>
      <c r="CP556" s="6"/>
      <c r="CQ556" s="6"/>
      <c r="CR556" s="6"/>
      <c r="CS556" s="6"/>
      <c r="CT556" s="313"/>
      <c r="CU556" s="313"/>
      <c r="CV556" s="313"/>
      <c r="CW556" s="313"/>
      <c r="CX556" s="313"/>
      <c r="CY556" s="313"/>
      <c r="CZ556" s="313"/>
      <c r="DA556" s="313"/>
      <c r="DB556" s="424"/>
      <c r="DC556" s="424"/>
      <c r="DD556" s="424"/>
      <c r="DE556" s="313"/>
      <c r="DF556" s="313"/>
      <c r="DG556" s="313"/>
      <c r="DH556" s="313"/>
      <c r="DI556" s="313"/>
      <c r="DJ556" s="6"/>
      <c r="DK556" s="6"/>
      <c r="DL556" s="122">
        <f t="shared" si="632"/>
        <v>1</v>
      </c>
      <c r="DM556" s="4"/>
    </row>
    <row r="557" spans="1:117" s="1" customFormat="1" ht="44.25" hidden="1" customHeight="1">
      <c r="A557" s="478"/>
      <c r="B557" s="414">
        <v>161</v>
      </c>
      <c r="C557" s="43" t="s">
        <v>101</v>
      </c>
      <c r="D557" s="101" t="s">
        <v>3</v>
      </c>
      <c r="E557" s="43" t="s">
        <v>164</v>
      </c>
      <c r="F557" s="97" t="s">
        <v>3</v>
      </c>
      <c r="G557" s="506"/>
      <c r="H557" s="45" t="s">
        <v>502</v>
      </c>
      <c r="I557" s="46" t="s">
        <v>858</v>
      </c>
      <c r="J557" s="6"/>
      <c r="K557" s="6" t="s">
        <v>128</v>
      </c>
      <c r="L557" s="6" t="s">
        <v>115</v>
      </c>
      <c r="M557" s="5" t="s">
        <v>88</v>
      </c>
      <c r="N557" s="4" t="s">
        <v>83</v>
      </c>
      <c r="O557" s="478"/>
      <c r="P557" s="6"/>
      <c r="Q557" s="6"/>
      <c r="R557" s="6"/>
      <c r="S557" s="6"/>
      <c r="T557" s="6"/>
      <c r="U557" s="6"/>
      <c r="V557" s="6"/>
      <c r="W557" s="6"/>
      <c r="X557" s="6"/>
      <c r="Y557" s="60"/>
      <c r="Z557" s="60"/>
      <c r="AA557" s="6" t="s">
        <v>28</v>
      </c>
      <c r="AB557" s="33"/>
      <c r="AC557" s="33"/>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33"/>
      <c r="BF557" s="33"/>
      <c r="BG557" s="33"/>
      <c r="BH557" s="33"/>
      <c r="BI557" s="33"/>
      <c r="BJ557" s="33"/>
      <c r="BK557" s="33"/>
      <c r="BL557" s="33"/>
      <c r="BM557" s="33"/>
      <c r="BN557" s="33"/>
      <c r="BO557" s="33"/>
      <c r="BP557" s="33"/>
      <c r="BQ557" s="33"/>
      <c r="BR557" s="33"/>
      <c r="BS557" s="33"/>
      <c r="BT557" s="33"/>
      <c r="BU557" s="33"/>
      <c r="BV557" s="33"/>
      <c r="BW557" s="6"/>
      <c r="BX557" s="6"/>
      <c r="BY557" s="6"/>
      <c r="BZ557" s="6"/>
      <c r="CA557" s="6"/>
      <c r="CB557" s="6"/>
      <c r="CC557" s="6"/>
      <c r="CD557" s="6"/>
      <c r="CE557" s="6"/>
      <c r="CF557" s="6"/>
      <c r="CG557" s="6"/>
      <c r="CH557" s="6"/>
      <c r="CI557" s="6"/>
      <c r="CJ557" s="6"/>
      <c r="CK557" s="6"/>
      <c r="CL557" s="6"/>
      <c r="CM557" s="6"/>
      <c r="CN557" s="6"/>
      <c r="CO557" s="6"/>
      <c r="CP557" s="6"/>
      <c r="CQ557" s="6"/>
      <c r="CR557" s="6"/>
      <c r="CS557" s="6"/>
      <c r="CT557" s="313"/>
      <c r="CU557" s="313"/>
      <c r="CV557" s="313"/>
      <c r="CW557" s="313"/>
      <c r="CX557" s="313"/>
      <c r="CY557" s="313"/>
      <c r="CZ557" s="313"/>
      <c r="DA557" s="313"/>
      <c r="DB557" s="424"/>
      <c r="DC557" s="424"/>
      <c r="DD557" s="424"/>
      <c r="DE557" s="313"/>
      <c r="DF557" s="313"/>
      <c r="DG557" s="313"/>
      <c r="DH557" s="313"/>
      <c r="DI557" s="313"/>
      <c r="DJ557" s="6"/>
      <c r="DK557" s="6"/>
      <c r="DL557" s="122">
        <f t="shared" si="632"/>
        <v>1</v>
      </c>
      <c r="DM557" s="4"/>
    </row>
    <row r="558" spans="1:117" ht="21.75" customHeight="1">
      <c r="A558" s="12"/>
      <c r="B558" s="167"/>
      <c r="C558" s="485" t="s">
        <v>53</v>
      </c>
      <c r="D558" s="486"/>
      <c r="E558" s="494"/>
      <c r="F558" s="170"/>
      <c r="G558" s="172">
        <f>G559+G582</f>
        <v>0</v>
      </c>
      <c r="H558" s="368"/>
      <c r="I558" s="368"/>
      <c r="J558" s="364"/>
      <c r="K558" s="364"/>
      <c r="L558" s="364"/>
      <c r="M558" s="8" t="s">
        <v>82</v>
      </c>
      <c r="N558" s="8" t="s">
        <v>82</v>
      </c>
      <c r="O558" s="9">
        <f>O559+O582</f>
        <v>9</v>
      </c>
      <c r="P558" s="9">
        <f>P559+P582</f>
        <v>1</v>
      </c>
      <c r="Q558" s="172" t="s">
        <v>142</v>
      </c>
      <c r="R558" s="172" t="s">
        <v>142</v>
      </c>
      <c r="S558" s="172" t="s">
        <v>142</v>
      </c>
      <c r="T558" s="9" t="s">
        <v>142</v>
      </c>
      <c r="U558" s="9" t="s">
        <v>142</v>
      </c>
      <c r="V558" s="9" t="s">
        <v>142</v>
      </c>
      <c r="W558" s="9" t="s">
        <v>142</v>
      </c>
      <c r="X558" s="9" t="s">
        <v>142</v>
      </c>
      <c r="Y558" s="9"/>
      <c r="Z558" s="9"/>
      <c r="AA558" s="9"/>
      <c r="AB558" s="172"/>
      <c r="AC558" s="172"/>
      <c r="AD558" s="172"/>
      <c r="AE558" s="207"/>
      <c r="AF558" s="207"/>
      <c r="AG558" s="207"/>
      <c r="AH558" s="207"/>
      <c r="AI558" s="207"/>
      <c r="AJ558" s="207"/>
      <c r="AK558" s="207"/>
      <c r="AL558" s="207"/>
      <c r="AM558" s="207"/>
      <c r="AN558" s="207"/>
      <c r="AO558" s="207"/>
      <c r="AP558" s="207"/>
      <c r="AQ558" s="207"/>
      <c r="AR558" s="207"/>
      <c r="AS558" s="207"/>
      <c r="AT558" s="207"/>
      <c r="AU558" s="207"/>
      <c r="AV558" s="207"/>
      <c r="AW558" s="207"/>
      <c r="AX558" s="207"/>
      <c r="AY558" s="207"/>
      <c r="AZ558" s="207"/>
      <c r="BA558" s="207"/>
      <c r="BB558" s="207"/>
      <c r="BC558" s="209"/>
      <c r="BD558" s="210"/>
      <c r="BE558" s="209"/>
      <c r="BF558" s="210"/>
      <c r="BG558" s="209"/>
      <c r="BH558" s="210"/>
      <c r="BI558" s="209"/>
      <c r="BJ558" s="210"/>
      <c r="BK558" s="211"/>
      <c r="BL558" s="212"/>
      <c r="BM558" s="172"/>
      <c r="BN558" s="172"/>
      <c r="BO558" s="172"/>
      <c r="BP558" s="172"/>
      <c r="BQ558" s="9"/>
      <c r="BR558" s="9"/>
      <c r="BS558" s="9"/>
      <c r="BT558" s="9"/>
      <c r="BU558" s="9"/>
      <c r="BV558" s="9"/>
      <c r="BW558" s="9"/>
      <c r="BX558" s="9"/>
      <c r="BY558" s="9"/>
      <c r="BZ558" s="9"/>
      <c r="CA558" s="9"/>
      <c r="CB558" s="9"/>
      <c r="CC558" s="9"/>
      <c r="CD558" s="9"/>
      <c r="CE558" s="9"/>
      <c r="CF558" s="9"/>
      <c r="CG558" s="9"/>
      <c r="CH558" s="9"/>
      <c r="CI558" s="9"/>
      <c r="CJ558" s="9"/>
      <c r="CK558" s="9"/>
      <c r="CL558" s="9"/>
      <c r="CM558" s="9"/>
      <c r="CN558" s="9"/>
      <c r="CO558" s="9"/>
      <c r="CP558" s="9"/>
      <c r="CQ558" s="9"/>
      <c r="CR558" s="9"/>
      <c r="CS558" s="9"/>
      <c r="CT558" s="9"/>
      <c r="CU558" s="9"/>
      <c r="CV558" s="391"/>
      <c r="CW558" s="391"/>
      <c r="CX558" s="391"/>
      <c r="CY558" s="9"/>
      <c r="CZ558" s="9"/>
      <c r="DA558" s="9"/>
      <c r="DB558" s="9"/>
      <c r="DC558" s="9"/>
      <c r="DD558" s="9"/>
      <c r="DE558" s="9"/>
      <c r="DF558" s="9"/>
      <c r="DG558" s="9"/>
      <c r="DH558" s="9"/>
      <c r="DI558" s="9"/>
      <c r="DJ558" s="9"/>
      <c r="DK558" s="9"/>
      <c r="DL558" s="9"/>
      <c r="DM558" s="173"/>
    </row>
    <row r="559" spans="1:117" ht="34.5" customHeight="1">
      <c r="A559" s="12"/>
      <c r="B559" s="167"/>
      <c r="C559" s="485" t="s">
        <v>54</v>
      </c>
      <c r="D559" s="486"/>
      <c r="E559" s="494"/>
      <c r="F559" s="170"/>
      <c r="G559" s="172">
        <f>COUNTIF(G561:G581,"x")</f>
        <v>0</v>
      </c>
      <c r="H559" s="368"/>
      <c r="I559" s="368"/>
      <c r="J559" s="364"/>
      <c r="K559" s="364"/>
      <c r="L559" s="364"/>
      <c r="M559" s="8" t="s">
        <v>82</v>
      </c>
      <c r="N559" s="8" t="s">
        <v>82</v>
      </c>
      <c r="O559" s="9">
        <f>COUNTIF(O560:O581,"x")</f>
        <v>6</v>
      </c>
      <c r="P559" s="9">
        <f>SUM(P561:P581)</f>
        <v>0</v>
      </c>
      <c r="Q559" s="172" t="s">
        <v>142</v>
      </c>
      <c r="R559" s="172" t="s">
        <v>142</v>
      </c>
      <c r="S559" s="172" t="s">
        <v>142</v>
      </c>
      <c r="T559" s="9" t="s">
        <v>142</v>
      </c>
      <c r="U559" s="9" t="s">
        <v>142</v>
      </c>
      <c r="V559" s="9" t="s">
        <v>142</v>
      </c>
      <c r="W559" s="9" t="s">
        <v>142</v>
      </c>
      <c r="X559" s="9" t="s">
        <v>142</v>
      </c>
      <c r="Y559" s="9"/>
      <c r="Z559" s="9"/>
      <c r="AA559" s="9"/>
      <c r="AB559" s="172"/>
      <c r="AC559" s="172"/>
      <c r="AD559" s="172"/>
      <c r="AE559" s="207"/>
      <c r="AF559" s="207"/>
      <c r="AG559" s="207"/>
      <c r="AH559" s="207"/>
      <c r="AI559" s="207"/>
      <c r="AJ559" s="207"/>
      <c r="AK559" s="207"/>
      <c r="AL559" s="207"/>
      <c r="AM559" s="207"/>
      <c r="AN559" s="207"/>
      <c r="AO559" s="207"/>
      <c r="AP559" s="207"/>
      <c r="AQ559" s="207"/>
      <c r="AR559" s="207"/>
      <c r="AS559" s="207"/>
      <c r="AT559" s="207"/>
      <c r="AU559" s="207"/>
      <c r="AV559" s="207"/>
      <c r="AW559" s="207"/>
      <c r="AX559" s="207"/>
      <c r="AY559" s="207"/>
      <c r="AZ559" s="207"/>
      <c r="BA559" s="207"/>
      <c r="BB559" s="207"/>
      <c r="BC559" s="209"/>
      <c r="BD559" s="210"/>
      <c r="BE559" s="209"/>
      <c r="BF559" s="210"/>
      <c r="BG559" s="209"/>
      <c r="BH559" s="210"/>
      <c r="BI559" s="209"/>
      <c r="BJ559" s="210"/>
      <c r="BK559" s="211"/>
      <c r="BL559" s="212"/>
      <c r="BM559" s="172"/>
      <c r="BN559" s="172"/>
      <c r="BO559" s="172"/>
      <c r="BP559" s="172"/>
      <c r="BQ559" s="9"/>
      <c r="BR559" s="9"/>
      <c r="BS559" s="9"/>
      <c r="BT559" s="9"/>
      <c r="BU559" s="9"/>
      <c r="BV559" s="9"/>
      <c r="BW559" s="9"/>
      <c r="BX559" s="9"/>
      <c r="BY559" s="9"/>
      <c r="BZ559" s="9"/>
      <c r="CA559" s="9"/>
      <c r="CB559" s="9"/>
      <c r="CC559" s="9"/>
      <c r="CD559" s="9"/>
      <c r="CE559" s="9"/>
      <c r="CF559" s="9"/>
      <c r="CG559" s="9"/>
      <c r="CH559" s="9"/>
      <c r="CI559" s="9"/>
      <c r="CJ559" s="9"/>
      <c r="CK559" s="9"/>
      <c r="CL559" s="9"/>
      <c r="CM559" s="9"/>
      <c r="CN559" s="9"/>
      <c r="CO559" s="9"/>
      <c r="CP559" s="9"/>
      <c r="CQ559" s="9"/>
      <c r="CR559" s="9"/>
      <c r="CS559" s="9"/>
      <c r="CT559" s="9"/>
      <c r="CU559" s="9"/>
      <c r="CV559" s="391"/>
      <c r="CW559" s="391"/>
      <c r="CX559" s="391"/>
      <c r="CY559" s="9"/>
      <c r="CZ559" s="9"/>
      <c r="DA559" s="9"/>
      <c r="DB559" s="9"/>
      <c r="DC559" s="9"/>
      <c r="DD559" s="9"/>
      <c r="DE559" s="9"/>
      <c r="DF559" s="9"/>
      <c r="DG559" s="9"/>
      <c r="DH559" s="9"/>
      <c r="DI559" s="9"/>
      <c r="DJ559" s="9"/>
      <c r="DK559" s="9"/>
      <c r="DL559" s="9"/>
      <c r="DM559" s="173"/>
    </row>
    <row r="560" spans="1:117" s="10" customFormat="1" ht="36" hidden="1" customHeight="1">
      <c r="A560" s="482">
        <v>525</v>
      </c>
      <c r="B560" s="414">
        <v>162</v>
      </c>
      <c r="C560" s="476" t="s">
        <v>86</v>
      </c>
      <c r="D560" s="470" t="s">
        <v>0</v>
      </c>
      <c r="E560" s="472" t="s">
        <v>503</v>
      </c>
      <c r="F560" s="474" t="s">
        <v>2</v>
      </c>
      <c r="G560" s="463"/>
      <c r="H560" s="476" t="s">
        <v>503</v>
      </c>
      <c r="I560" s="184" t="s">
        <v>1171</v>
      </c>
      <c r="J560" s="176"/>
      <c r="K560" s="176" t="s">
        <v>128</v>
      </c>
      <c r="L560" s="176"/>
      <c r="M560" s="8"/>
      <c r="N560" s="8"/>
      <c r="O560" s="460" t="s">
        <v>28</v>
      </c>
      <c r="P560" s="134"/>
      <c r="Q560" s="176" t="s">
        <v>28</v>
      </c>
      <c r="R560" s="9"/>
      <c r="S560" s="9"/>
      <c r="T560" s="9"/>
      <c r="U560" s="9"/>
      <c r="V560" s="9"/>
      <c r="W560" s="9"/>
      <c r="X560" s="9"/>
      <c r="Y560" s="9"/>
      <c r="Z560" s="9"/>
      <c r="AA560" s="9"/>
      <c r="AB560" s="181"/>
      <c r="AC560" s="181"/>
      <c r="AD560" s="181" t="s">
        <v>659</v>
      </c>
      <c r="AE560" s="207">
        <v>1</v>
      </c>
      <c r="AF560" s="207">
        <v>2</v>
      </c>
      <c r="AG560" s="207">
        <v>1</v>
      </c>
      <c r="AH560" s="207">
        <v>1</v>
      </c>
      <c r="AI560" s="207">
        <v>2</v>
      </c>
      <c r="AJ560" s="207">
        <v>2</v>
      </c>
      <c r="AK560" s="207">
        <v>2</v>
      </c>
      <c r="AL560" s="207">
        <v>2</v>
      </c>
      <c r="AM560" s="207">
        <v>2</v>
      </c>
      <c r="AN560" s="207">
        <v>1</v>
      </c>
      <c r="AO560" s="207">
        <v>2</v>
      </c>
      <c r="AP560" s="207">
        <v>2</v>
      </c>
      <c r="AQ560" s="207">
        <v>2</v>
      </c>
      <c r="AR560" s="207">
        <v>2</v>
      </c>
      <c r="AS560" s="207">
        <v>2</v>
      </c>
      <c r="AT560" s="207">
        <v>2</v>
      </c>
      <c r="AU560" s="207">
        <v>2</v>
      </c>
      <c r="AV560" s="207">
        <v>1</v>
      </c>
      <c r="AW560" s="207">
        <v>1</v>
      </c>
      <c r="AX560" s="207">
        <v>2</v>
      </c>
      <c r="AY560" s="207">
        <v>1</v>
      </c>
      <c r="AZ560" s="207">
        <v>2</v>
      </c>
      <c r="BA560" s="207">
        <v>2</v>
      </c>
      <c r="BB560" s="207">
        <v>1</v>
      </c>
      <c r="BC560" s="209">
        <f t="shared" ref="BC560" si="646">COUNTIF(AE560:BB560,"2")</f>
        <v>16</v>
      </c>
      <c r="BD560" s="210">
        <f t="shared" ref="BD560" si="647">BC560/(BC560+BE560+BG560+BI560)</f>
        <v>0.66666666666666663</v>
      </c>
      <c r="BE560" s="209">
        <f t="shared" ref="BE560" si="648">COUNTIF(AE560:BB560,"1")</f>
        <v>8</v>
      </c>
      <c r="BF560" s="210">
        <f t="shared" ref="BF560" si="649">BE560/(BC560+BE560+BG560+BI560)</f>
        <v>0.33333333333333331</v>
      </c>
      <c r="BG560" s="209">
        <f t="shared" ref="BG560" si="650">COUNTIF(AE560:BB560,"0")</f>
        <v>0</v>
      </c>
      <c r="BH560" s="210">
        <f t="shared" ref="BH560" si="651">BG560/(BC560+BE560+BG560+BI560)</f>
        <v>0</v>
      </c>
      <c r="BI560" s="209">
        <f t="shared" ref="BI560" si="652">COUNTIF(AE560:BB560,"KĐG")</f>
        <v>0</v>
      </c>
      <c r="BJ560" s="210">
        <f t="shared" ref="BJ560" si="653">BI560/(BC560+BE560+BG560+BI560)</f>
        <v>0</v>
      </c>
      <c r="BK560" s="211">
        <f t="shared" ref="BK560" si="654">(((BC560*2)+(BE560*1)+(BG560*0)))/(BC560+BE560+BG560)</f>
        <v>1.6666666666666667</v>
      </c>
      <c r="BL560" s="212" t="str">
        <f t="shared" ref="BL560" si="655">IF(BJ560&gt;=50%,"KĐG",IF(BK560&gt;=1.6,"ĐMT",IF(BK560&gt;=1,"CCG","CĐ")))</f>
        <v>ĐMT</v>
      </c>
      <c r="BM560" s="9"/>
      <c r="BN560" s="9"/>
      <c r="BO560" s="9"/>
      <c r="BP560" s="9"/>
      <c r="BQ560" s="9"/>
      <c r="BR560" s="9"/>
      <c r="BS560" s="9"/>
      <c r="BT560" s="9"/>
      <c r="BU560" s="9"/>
      <c r="BV560" s="9"/>
      <c r="BW560" s="9"/>
      <c r="BX560" s="9"/>
      <c r="BY560" s="9"/>
      <c r="BZ560" s="9"/>
      <c r="CA560" s="9"/>
      <c r="CB560" s="9"/>
      <c r="CC560" s="9"/>
      <c r="CD560" s="9"/>
      <c r="CE560" s="9"/>
      <c r="CF560" s="9"/>
      <c r="CG560" s="9"/>
      <c r="CH560" s="9"/>
      <c r="CI560" s="9"/>
      <c r="CJ560" s="9"/>
      <c r="CK560" s="9"/>
      <c r="CL560" s="9"/>
      <c r="CM560" s="9"/>
      <c r="CN560" s="9"/>
      <c r="CO560" s="9"/>
      <c r="CP560" s="9"/>
      <c r="CQ560" s="9"/>
      <c r="CR560" s="9"/>
      <c r="CS560" s="9"/>
      <c r="CT560" s="9"/>
      <c r="CU560" s="9"/>
      <c r="CV560" s="9"/>
      <c r="CW560" s="9"/>
      <c r="CX560" s="9"/>
      <c r="CY560" s="9"/>
      <c r="CZ560" s="9"/>
      <c r="DA560" s="9"/>
      <c r="DB560" s="9"/>
      <c r="DC560" s="9"/>
      <c r="DD560" s="9"/>
      <c r="DE560" s="9"/>
      <c r="DF560" s="9"/>
      <c r="DG560" s="9"/>
      <c r="DH560" s="9"/>
      <c r="DI560" s="9"/>
      <c r="DJ560" s="9"/>
      <c r="DK560" s="9"/>
      <c r="DL560" s="9"/>
      <c r="DM560" s="170"/>
    </row>
    <row r="561" spans="1:117" s="10" customFormat="1" ht="172.5" hidden="1" customHeight="1">
      <c r="A561" s="493"/>
      <c r="B561" s="414">
        <v>162</v>
      </c>
      <c r="C561" s="477"/>
      <c r="D561" s="471"/>
      <c r="E561" s="473"/>
      <c r="F561" s="475"/>
      <c r="G561" s="567"/>
      <c r="H561" s="477"/>
      <c r="I561" s="189" t="s">
        <v>870</v>
      </c>
      <c r="J561" s="176"/>
      <c r="K561" s="176" t="s">
        <v>128</v>
      </c>
      <c r="L561" s="176" t="s">
        <v>115</v>
      </c>
      <c r="M561" s="5" t="s">
        <v>88</v>
      </c>
      <c r="N561" s="4" t="s">
        <v>171</v>
      </c>
      <c r="O561" s="461"/>
      <c r="P561" s="134"/>
      <c r="Q561" s="176" t="s">
        <v>28</v>
      </c>
      <c r="R561" s="6"/>
      <c r="S561" s="6"/>
      <c r="T561" s="6"/>
      <c r="U561" s="6"/>
      <c r="V561" s="6"/>
      <c r="W561" s="6"/>
      <c r="X561" s="6"/>
      <c r="Y561" s="60"/>
      <c r="Z561" s="60"/>
      <c r="AA561" s="6"/>
      <c r="AB561" s="181" t="s">
        <v>689</v>
      </c>
      <c r="AC561" s="181"/>
      <c r="AD561" s="181"/>
      <c r="AE561" s="207"/>
      <c r="AF561" s="207"/>
      <c r="AG561" s="207"/>
      <c r="AH561" s="207"/>
      <c r="AI561" s="207"/>
      <c r="AJ561" s="207"/>
      <c r="AK561" s="207"/>
      <c r="AL561" s="207"/>
      <c r="AM561" s="207"/>
      <c r="AN561" s="207"/>
      <c r="AO561" s="207"/>
      <c r="AP561" s="207"/>
      <c r="AQ561" s="207"/>
      <c r="AR561" s="207"/>
      <c r="AS561" s="207"/>
      <c r="AT561" s="207"/>
      <c r="AU561" s="207"/>
      <c r="AV561" s="207"/>
      <c r="AW561" s="207"/>
      <c r="AX561" s="207"/>
      <c r="AY561" s="207"/>
      <c r="AZ561" s="207"/>
      <c r="BA561" s="207"/>
      <c r="BB561" s="207"/>
      <c r="BC561" s="209"/>
      <c r="BD561" s="210"/>
      <c r="BE561" s="209"/>
      <c r="BF561" s="210"/>
      <c r="BG561" s="209"/>
      <c r="BH561" s="210"/>
      <c r="BI561" s="209"/>
      <c r="BJ561" s="210"/>
      <c r="BK561" s="211"/>
      <c r="BL561" s="212"/>
      <c r="BM561" s="33"/>
      <c r="BN561" s="33"/>
      <c r="BO561" s="33"/>
      <c r="BP561" s="33"/>
      <c r="BQ561" s="33"/>
      <c r="BR561" s="33"/>
      <c r="BS561" s="33"/>
      <c r="BT561" s="33"/>
      <c r="BU561" s="33"/>
      <c r="BV561" s="33"/>
      <c r="BW561" s="6"/>
      <c r="BX561" s="6"/>
      <c r="BY561" s="6"/>
      <c r="BZ561" s="6"/>
      <c r="CA561" s="6"/>
      <c r="CB561" s="6"/>
      <c r="CC561" s="6"/>
      <c r="CD561" s="6"/>
      <c r="CE561" s="6"/>
      <c r="CF561" s="6"/>
      <c r="CG561" s="6"/>
      <c r="CH561" s="6"/>
      <c r="CI561" s="6"/>
      <c r="CJ561" s="6"/>
      <c r="CK561" s="6"/>
      <c r="CL561" s="6"/>
      <c r="CM561" s="6"/>
      <c r="CN561" s="6"/>
      <c r="CO561" s="6"/>
      <c r="CP561" s="6"/>
      <c r="CQ561" s="6"/>
      <c r="CR561" s="6"/>
      <c r="CS561" s="6"/>
      <c r="CT561" s="313"/>
      <c r="CU561" s="313"/>
      <c r="CV561" s="313"/>
      <c r="CW561" s="313"/>
      <c r="CX561" s="313"/>
      <c r="CY561" s="313"/>
      <c r="CZ561" s="313"/>
      <c r="DA561" s="313"/>
      <c r="DB561" s="424"/>
      <c r="DC561" s="424"/>
      <c r="DD561" s="424"/>
      <c r="DE561" s="313"/>
      <c r="DF561" s="313"/>
      <c r="DG561" s="313"/>
      <c r="DH561" s="313"/>
      <c r="DI561" s="313"/>
      <c r="DJ561" s="6"/>
      <c r="DK561" s="6"/>
      <c r="DL561" s="122">
        <f>COUNTIF(Q561:AA561,"x")</f>
        <v>1</v>
      </c>
      <c r="DM561" s="168"/>
    </row>
    <row r="562" spans="1:117" s="106" customFormat="1" ht="89.25" hidden="1" customHeight="1">
      <c r="A562" s="483"/>
      <c r="B562" s="414">
        <v>162</v>
      </c>
      <c r="C562" s="29" t="s">
        <v>86</v>
      </c>
      <c r="D562" s="102" t="s">
        <v>0</v>
      </c>
      <c r="E562" s="29" t="s">
        <v>503</v>
      </c>
      <c r="F562" s="102" t="s">
        <v>2</v>
      </c>
      <c r="G562" s="102"/>
      <c r="H562" s="104" t="s">
        <v>503</v>
      </c>
      <c r="I562" s="46" t="s">
        <v>869</v>
      </c>
      <c r="J562" s="103"/>
      <c r="K562" s="125" t="s">
        <v>128</v>
      </c>
      <c r="L562" s="125" t="s">
        <v>115</v>
      </c>
      <c r="M562" s="126" t="s">
        <v>88</v>
      </c>
      <c r="N562" s="123" t="s">
        <v>171</v>
      </c>
      <c r="O562" s="462"/>
      <c r="P562" s="103"/>
      <c r="Q562" s="103"/>
      <c r="R562" s="103"/>
      <c r="S562" s="103"/>
      <c r="T562" s="103"/>
      <c r="U562" s="103"/>
      <c r="V562" s="103"/>
      <c r="W562" s="103" t="s">
        <v>28</v>
      </c>
      <c r="X562" s="103"/>
      <c r="Y562" s="103"/>
      <c r="Z562" s="103"/>
      <c r="AA562" s="103"/>
      <c r="AB562" s="33"/>
      <c r="AC562" s="33"/>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33"/>
      <c r="BF562" s="33"/>
      <c r="BG562" s="33"/>
      <c r="BH562" s="33"/>
      <c r="BI562" s="33"/>
      <c r="BJ562" s="33"/>
      <c r="BK562" s="33"/>
      <c r="BL562" s="33"/>
      <c r="BM562" s="33"/>
      <c r="BN562" s="33"/>
      <c r="BO562" s="33"/>
      <c r="BP562" s="33"/>
      <c r="BQ562" s="33"/>
      <c r="BR562" s="33"/>
      <c r="BS562" s="33"/>
      <c r="BT562" s="33"/>
      <c r="BU562" s="33"/>
      <c r="BV562" s="33"/>
      <c r="BW562" s="103"/>
      <c r="BX562" s="103"/>
      <c r="BY562" s="103"/>
      <c r="BZ562" s="103"/>
      <c r="CA562" s="103"/>
      <c r="CB562" s="103"/>
      <c r="CC562" s="103"/>
      <c r="CD562" s="103"/>
      <c r="CE562" s="103"/>
      <c r="CF562" s="103"/>
      <c r="CG562" s="103"/>
      <c r="CH562" s="103"/>
      <c r="CI562" s="103"/>
      <c r="CJ562" s="103"/>
      <c r="CK562" s="103"/>
      <c r="CL562" s="103"/>
      <c r="CM562" s="103"/>
      <c r="CN562" s="103"/>
      <c r="CO562" s="103"/>
      <c r="CP562" s="103"/>
      <c r="CQ562" s="103"/>
      <c r="CR562" s="103"/>
      <c r="CS562" s="103"/>
      <c r="CT562" s="313"/>
      <c r="CU562" s="313"/>
      <c r="CV562" s="313"/>
      <c r="CW562" s="313"/>
      <c r="CX562" s="313"/>
      <c r="CY562" s="313"/>
      <c r="CZ562" s="313"/>
      <c r="DA562" s="313"/>
      <c r="DB562" s="424"/>
      <c r="DC562" s="424"/>
      <c r="DD562" s="424"/>
      <c r="DE562" s="313"/>
      <c r="DF562" s="313"/>
      <c r="DG562" s="313"/>
      <c r="DH562" s="313"/>
      <c r="DI562" s="313"/>
      <c r="DJ562" s="103"/>
      <c r="DK562" s="103"/>
      <c r="DL562" s="122">
        <f>COUNTIF(Q562:AA562,"x")</f>
        <v>1</v>
      </c>
      <c r="DM562" s="105"/>
    </row>
    <row r="563" spans="1:117" s="231" customFormat="1" ht="35.25" hidden="1" customHeight="1">
      <c r="A563" s="482">
        <v>529</v>
      </c>
      <c r="B563" s="414">
        <v>163</v>
      </c>
      <c r="C563" s="169" t="s">
        <v>504</v>
      </c>
      <c r="D563" s="170" t="s">
        <v>0</v>
      </c>
      <c r="E563" s="29" t="s">
        <v>505</v>
      </c>
      <c r="F563" s="5" t="s">
        <v>2</v>
      </c>
      <c r="G563" s="170"/>
      <c r="H563" s="184" t="s">
        <v>505</v>
      </c>
      <c r="I563" s="194" t="s">
        <v>1263</v>
      </c>
      <c r="J563" s="256"/>
      <c r="K563" s="256" t="s">
        <v>128</v>
      </c>
      <c r="L563" s="256" t="s">
        <v>115</v>
      </c>
      <c r="M563" s="5" t="s">
        <v>88</v>
      </c>
      <c r="N563" s="4" t="s">
        <v>171</v>
      </c>
      <c r="O563" s="460" t="s">
        <v>28</v>
      </c>
      <c r="P563" s="6"/>
      <c r="Q563" s="6"/>
      <c r="R563" s="256" t="s">
        <v>28</v>
      </c>
      <c r="S563" s="6"/>
      <c r="T563" s="6"/>
      <c r="U563" s="6"/>
      <c r="V563" s="6"/>
      <c r="W563" s="6"/>
      <c r="X563" s="6"/>
      <c r="Y563" s="60"/>
      <c r="Z563" s="60"/>
      <c r="AA563" s="6"/>
      <c r="AB563" s="33"/>
      <c r="AC563" s="33"/>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c r="BJ563" s="33"/>
      <c r="BK563" s="33"/>
      <c r="BL563" s="33"/>
      <c r="BM563" s="181"/>
      <c r="BN563" s="181" t="s">
        <v>659</v>
      </c>
      <c r="BO563" s="181"/>
      <c r="BP563" s="181"/>
      <c r="BQ563" s="320">
        <v>2</v>
      </c>
      <c r="BR563" s="320">
        <v>2</v>
      </c>
      <c r="BS563" s="320">
        <v>2</v>
      </c>
      <c r="BT563" s="320">
        <v>1</v>
      </c>
      <c r="BU563" s="320">
        <v>2</v>
      </c>
      <c r="BV563" s="320">
        <v>2</v>
      </c>
      <c r="BW563" s="320">
        <v>2</v>
      </c>
      <c r="BX563" s="320">
        <v>1</v>
      </c>
      <c r="BY563" s="320">
        <v>2</v>
      </c>
      <c r="BZ563" s="320">
        <v>2</v>
      </c>
      <c r="CA563" s="320">
        <v>2</v>
      </c>
      <c r="CB563" s="320">
        <v>2</v>
      </c>
      <c r="CC563" s="320">
        <v>2</v>
      </c>
      <c r="CD563" s="320">
        <v>2</v>
      </c>
      <c r="CE563" s="320">
        <v>1</v>
      </c>
      <c r="CF563" s="320">
        <v>2</v>
      </c>
      <c r="CG563" s="320">
        <v>2</v>
      </c>
      <c r="CH563" s="320">
        <v>1</v>
      </c>
      <c r="CI563" s="320">
        <v>2</v>
      </c>
      <c r="CJ563" s="320">
        <v>2</v>
      </c>
      <c r="CK563" s="320">
        <v>1</v>
      </c>
      <c r="CL563" s="348">
        <f>COUNTIF(BQ563:CK563,"2")</f>
        <v>16</v>
      </c>
      <c r="CM563" s="349">
        <f t="shared" ref="CM563" si="656">CL563/(CL563+CN563+CP563+CR563)</f>
        <v>0.76190476190476186</v>
      </c>
      <c r="CN563" s="348">
        <f>COUNTIF(BQ563:CK563,"1")</f>
        <v>5</v>
      </c>
      <c r="CO563" s="349">
        <f t="shared" ref="CO563" si="657">CN563/(CL563+CN563+CP563+CR563)</f>
        <v>0.23809523809523808</v>
      </c>
      <c r="CP563" s="348">
        <f>COUNTIF(BQ563:CK563,"0")</f>
        <v>0</v>
      </c>
      <c r="CQ563" s="349">
        <f t="shared" ref="CQ563" si="658">CP563/(CL563+CN563+CP563+CR563)</f>
        <v>0</v>
      </c>
      <c r="CR563" s="348">
        <f>COUNTIF(BQ563:CK563,"KĐG")</f>
        <v>0</v>
      </c>
      <c r="CS563" s="349">
        <f t="shared" ref="CS563" si="659">CR563/(CL563+CN563+CP563+CR563)</f>
        <v>0</v>
      </c>
      <c r="CT563" s="350">
        <f t="shared" ref="CT563" si="660">(((CL563*2)+(CN563*1)+(CP563*0)))/(CL563+CN563+CP563)</f>
        <v>1.7619047619047619</v>
      </c>
      <c r="CU563" s="351" t="str">
        <f t="shared" ref="CU563" si="661">IF(CS563&gt;=50%,"KĐG",IF(CT563&gt;=1.6,"ĐMT",IF(CT563&gt;=1,"CCG","CĐ")))</f>
        <v>ĐMT</v>
      </c>
      <c r="CV563" s="313"/>
      <c r="CW563" s="313"/>
      <c r="CX563" s="313"/>
      <c r="CY563" s="313"/>
      <c r="CZ563" s="313"/>
      <c r="DA563" s="313"/>
      <c r="DB563" s="424"/>
      <c r="DC563" s="424"/>
      <c r="DD563" s="424"/>
      <c r="DE563" s="313"/>
      <c r="DF563" s="313"/>
      <c r="DG563" s="313"/>
      <c r="DH563" s="313"/>
      <c r="DI563" s="313"/>
      <c r="DJ563" s="6"/>
      <c r="DK563" s="6"/>
      <c r="DL563" s="122">
        <f>COUNTIF(Q563:AA563,"x")</f>
        <v>1</v>
      </c>
      <c r="DM563" s="261"/>
    </row>
    <row r="564" spans="1:117" s="10" customFormat="1" ht="32.25" hidden="1" customHeight="1">
      <c r="A564" s="483"/>
      <c r="B564" s="414">
        <v>163</v>
      </c>
      <c r="C564" s="169" t="s">
        <v>504</v>
      </c>
      <c r="D564" s="170" t="s">
        <v>0</v>
      </c>
      <c r="E564" s="29" t="s">
        <v>505</v>
      </c>
      <c r="F564" s="135" t="s">
        <v>2</v>
      </c>
      <c r="G564" s="170"/>
      <c r="H564" s="184" t="s">
        <v>505</v>
      </c>
      <c r="I564" s="194" t="s">
        <v>871</v>
      </c>
      <c r="J564" s="176"/>
      <c r="K564" s="176" t="s">
        <v>128</v>
      </c>
      <c r="L564" s="176" t="s">
        <v>115</v>
      </c>
      <c r="M564" s="126" t="s">
        <v>88</v>
      </c>
      <c r="N564" s="123" t="s">
        <v>171</v>
      </c>
      <c r="O564" s="462"/>
      <c r="P564" s="134"/>
      <c r="Q564" s="176" t="s">
        <v>28</v>
      </c>
      <c r="R564" s="103"/>
      <c r="S564" s="103"/>
      <c r="T564" s="103"/>
      <c r="U564" s="103"/>
      <c r="V564" s="103"/>
      <c r="W564" s="103"/>
      <c r="X564" s="103"/>
      <c r="Y564" s="103"/>
      <c r="Z564" s="103"/>
      <c r="AA564" s="103"/>
      <c r="AB564" s="181" t="s">
        <v>669</v>
      </c>
      <c r="AC564" s="181" t="s">
        <v>669</v>
      </c>
      <c r="AD564" s="181"/>
      <c r="AE564" s="207">
        <v>2</v>
      </c>
      <c r="AF564" s="207">
        <v>2</v>
      </c>
      <c r="AG564" s="207">
        <v>2</v>
      </c>
      <c r="AH564" s="207">
        <v>1</v>
      </c>
      <c r="AI564" s="207">
        <v>2</v>
      </c>
      <c r="AJ564" s="207">
        <v>2</v>
      </c>
      <c r="AK564" s="207">
        <v>1</v>
      </c>
      <c r="AL564" s="207">
        <v>2</v>
      </c>
      <c r="AM564" s="207">
        <v>2</v>
      </c>
      <c r="AN564" s="207">
        <v>1</v>
      </c>
      <c r="AO564" s="207">
        <v>2</v>
      </c>
      <c r="AP564" s="207">
        <v>2</v>
      </c>
      <c r="AQ564" s="207">
        <v>2</v>
      </c>
      <c r="AR564" s="207">
        <v>2</v>
      </c>
      <c r="AS564" s="207">
        <v>2</v>
      </c>
      <c r="AT564" s="207">
        <v>2</v>
      </c>
      <c r="AU564" s="207">
        <v>2</v>
      </c>
      <c r="AV564" s="207">
        <v>2</v>
      </c>
      <c r="AW564" s="207">
        <v>2</v>
      </c>
      <c r="AX564" s="207">
        <v>2</v>
      </c>
      <c r="AY564" s="207">
        <v>1</v>
      </c>
      <c r="AZ564" s="207">
        <v>2</v>
      </c>
      <c r="BA564" s="207">
        <v>2</v>
      </c>
      <c r="BB564" s="207">
        <v>1</v>
      </c>
      <c r="BC564" s="209">
        <f t="shared" ref="BC564:BC565" si="662">COUNTIF(AE564:BB564,"2")</f>
        <v>19</v>
      </c>
      <c r="BD564" s="210">
        <f t="shared" ref="BD564:BD565" si="663">BC564/(BC564+BE564+BG564+BI564)</f>
        <v>0.79166666666666663</v>
      </c>
      <c r="BE564" s="209">
        <f t="shared" ref="BE564:BE565" si="664">COUNTIF(AE564:BB564,"1")</f>
        <v>5</v>
      </c>
      <c r="BF564" s="210">
        <f t="shared" ref="BF564:BF565" si="665">BE564/(BC564+BE564+BG564+BI564)</f>
        <v>0.20833333333333334</v>
      </c>
      <c r="BG564" s="209">
        <f t="shared" ref="BG564:BG565" si="666">COUNTIF(AE564:BB564,"0")</f>
        <v>0</v>
      </c>
      <c r="BH564" s="210">
        <f t="shared" ref="BH564:BH565" si="667">BG564/(BC564+BE564+BG564+BI564)</f>
        <v>0</v>
      </c>
      <c r="BI564" s="209">
        <f t="shared" ref="BI564:BI565" si="668">COUNTIF(AE564:BB564,"KĐG")</f>
        <v>0</v>
      </c>
      <c r="BJ564" s="210">
        <f t="shared" ref="BJ564:BJ565" si="669">BI564/(BC564+BE564+BG564+BI564)</f>
        <v>0</v>
      </c>
      <c r="BK564" s="211">
        <f t="shared" ref="BK564:BK565" si="670">(((BC564*2)+(BE564*1)+(BG564*0)))/(BC564+BE564+BG564)</f>
        <v>1.7916666666666667</v>
      </c>
      <c r="BL564" s="212" t="str">
        <f t="shared" ref="BL564:BL565" si="671">IF(BJ564&gt;=50%,"KĐG",IF(BK564&gt;=1.6,"ĐMT",IF(BK564&gt;=1,"CCG","CĐ")))</f>
        <v>ĐMT</v>
      </c>
      <c r="BM564" s="33"/>
      <c r="BN564" s="33"/>
      <c r="BO564" s="33"/>
      <c r="BP564" s="33"/>
      <c r="BQ564" s="33"/>
      <c r="BR564" s="33"/>
      <c r="BS564" s="33"/>
      <c r="BT564" s="33"/>
      <c r="BU564" s="33"/>
      <c r="BV564" s="33"/>
      <c r="BW564" s="103"/>
      <c r="BX564" s="103"/>
      <c r="BY564" s="103"/>
      <c r="BZ564" s="103"/>
      <c r="CA564" s="103"/>
      <c r="CB564" s="103"/>
      <c r="CC564" s="103"/>
      <c r="CD564" s="103"/>
      <c r="CE564" s="103"/>
      <c r="CF564" s="103"/>
      <c r="CG564" s="103"/>
      <c r="CH564" s="103"/>
      <c r="CI564" s="103"/>
      <c r="CJ564" s="103"/>
      <c r="CK564" s="103"/>
      <c r="CL564" s="103"/>
      <c r="CM564" s="103"/>
      <c r="CN564" s="103"/>
      <c r="CO564" s="103"/>
      <c r="CP564" s="103"/>
      <c r="CQ564" s="103"/>
      <c r="CR564" s="103"/>
      <c r="CS564" s="103"/>
      <c r="CT564" s="313"/>
      <c r="CU564" s="313"/>
      <c r="CV564" s="313"/>
      <c r="CW564" s="313"/>
      <c r="CX564" s="313"/>
      <c r="CY564" s="313"/>
      <c r="CZ564" s="313"/>
      <c r="DA564" s="313"/>
      <c r="DB564" s="424"/>
      <c r="DC564" s="424"/>
      <c r="DD564" s="424"/>
      <c r="DE564" s="313"/>
      <c r="DF564" s="313"/>
      <c r="DG564" s="313"/>
      <c r="DH564" s="313"/>
      <c r="DI564" s="313"/>
      <c r="DJ564" s="103"/>
      <c r="DK564" s="103"/>
      <c r="DL564" s="122">
        <f>COUNTIF(Q564:AA564,"x")</f>
        <v>1</v>
      </c>
      <c r="DM564" s="168"/>
    </row>
    <row r="565" spans="1:117" s="10" customFormat="1" ht="16.5" hidden="1" customHeight="1">
      <c r="A565" s="482">
        <v>532</v>
      </c>
      <c r="B565" s="414">
        <v>164</v>
      </c>
      <c r="C565" s="169" t="s">
        <v>506</v>
      </c>
      <c r="D565" s="170" t="s">
        <v>0</v>
      </c>
      <c r="E565" s="29" t="s">
        <v>507</v>
      </c>
      <c r="F565" s="135" t="s">
        <v>0</v>
      </c>
      <c r="G565" s="170"/>
      <c r="H565" s="184" t="s">
        <v>507</v>
      </c>
      <c r="I565" s="194" t="s">
        <v>872</v>
      </c>
      <c r="J565" s="176"/>
      <c r="K565" s="176" t="s">
        <v>128</v>
      </c>
      <c r="L565" s="176" t="s">
        <v>206</v>
      </c>
      <c r="M565" s="5" t="s">
        <v>88</v>
      </c>
      <c r="N565" s="4" t="s">
        <v>171</v>
      </c>
      <c r="O565" s="460" t="s">
        <v>28</v>
      </c>
      <c r="P565" s="134"/>
      <c r="Q565" s="176" t="s">
        <v>28</v>
      </c>
      <c r="R565" s="6"/>
      <c r="S565" s="6"/>
      <c r="T565" s="6"/>
      <c r="U565" s="6"/>
      <c r="V565" s="6" t="s">
        <v>28</v>
      </c>
      <c r="W565" s="6"/>
      <c r="X565" s="6"/>
      <c r="Y565" s="60"/>
      <c r="Z565" s="60"/>
      <c r="AA565" s="6"/>
      <c r="AB565" s="181"/>
      <c r="AC565" s="181" t="s">
        <v>689</v>
      </c>
      <c r="AD565" s="181" t="s">
        <v>689</v>
      </c>
      <c r="AE565" s="207">
        <v>2</v>
      </c>
      <c r="AF565" s="207">
        <v>2</v>
      </c>
      <c r="AG565" s="207">
        <v>1</v>
      </c>
      <c r="AH565" s="207">
        <v>1</v>
      </c>
      <c r="AI565" s="207">
        <v>2</v>
      </c>
      <c r="AJ565" s="207">
        <v>2</v>
      </c>
      <c r="AK565" s="207">
        <v>1</v>
      </c>
      <c r="AL565" s="207">
        <v>2</v>
      </c>
      <c r="AM565" s="207">
        <v>2</v>
      </c>
      <c r="AN565" s="207">
        <v>1</v>
      </c>
      <c r="AO565" s="207">
        <v>2</v>
      </c>
      <c r="AP565" s="207">
        <v>2</v>
      </c>
      <c r="AQ565" s="207">
        <v>2</v>
      </c>
      <c r="AR565" s="207">
        <v>2</v>
      </c>
      <c r="AS565" s="207">
        <v>1</v>
      </c>
      <c r="AT565" s="207">
        <v>2</v>
      </c>
      <c r="AU565" s="207">
        <v>2</v>
      </c>
      <c r="AV565" s="207">
        <v>1</v>
      </c>
      <c r="AW565" s="207">
        <v>2</v>
      </c>
      <c r="AX565" s="207">
        <v>2</v>
      </c>
      <c r="AY565" s="207">
        <v>2</v>
      </c>
      <c r="AZ565" s="207">
        <v>2</v>
      </c>
      <c r="BA565" s="207">
        <v>2</v>
      </c>
      <c r="BB565" s="207">
        <v>1</v>
      </c>
      <c r="BC565" s="209">
        <f t="shared" si="662"/>
        <v>17</v>
      </c>
      <c r="BD565" s="210">
        <f t="shared" si="663"/>
        <v>0.70833333333333337</v>
      </c>
      <c r="BE565" s="209">
        <f t="shared" si="664"/>
        <v>7</v>
      </c>
      <c r="BF565" s="210">
        <f t="shared" si="665"/>
        <v>0.29166666666666669</v>
      </c>
      <c r="BG565" s="209">
        <f t="shared" si="666"/>
        <v>0</v>
      </c>
      <c r="BH565" s="210">
        <f t="shared" si="667"/>
        <v>0</v>
      </c>
      <c r="BI565" s="209">
        <f t="shared" si="668"/>
        <v>0</v>
      </c>
      <c r="BJ565" s="210">
        <f t="shared" si="669"/>
        <v>0</v>
      </c>
      <c r="BK565" s="211">
        <f t="shared" si="670"/>
        <v>1.7083333333333333</v>
      </c>
      <c r="BL565" s="212" t="str">
        <f t="shared" si="671"/>
        <v>ĐMT</v>
      </c>
      <c r="BM565" s="33"/>
      <c r="BN565" s="33"/>
      <c r="BO565" s="33"/>
      <c r="BP565" s="33"/>
      <c r="BQ565" s="33"/>
      <c r="BR565" s="33"/>
      <c r="BS565" s="33"/>
      <c r="BT565" s="33"/>
      <c r="BU565" s="33"/>
      <c r="BV565" s="33"/>
      <c r="BW565" s="6"/>
      <c r="BX565" s="6"/>
      <c r="BY565" s="6"/>
      <c r="BZ565" s="6"/>
      <c r="CA565" s="6"/>
      <c r="CB565" s="6"/>
      <c r="CC565" s="6"/>
      <c r="CD565" s="6"/>
      <c r="CE565" s="6"/>
      <c r="CF565" s="6"/>
      <c r="CG565" s="6"/>
      <c r="CH565" s="6"/>
      <c r="CI565" s="6"/>
      <c r="CJ565" s="6"/>
      <c r="CK565" s="6"/>
      <c r="CL565" s="6"/>
      <c r="CM565" s="6"/>
      <c r="CN565" s="6"/>
      <c r="CO565" s="6"/>
      <c r="CP565" s="6"/>
      <c r="CQ565" s="6"/>
      <c r="CR565" s="6"/>
      <c r="CS565" s="6"/>
      <c r="CT565" s="313"/>
      <c r="CU565" s="313"/>
      <c r="CV565" s="313"/>
      <c r="CW565" s="313"/>
      <c r="CX565" s="313"/>
      <c r="CY565" s="313"/>
      <c r="CZ565" s="313"/>
      <c r="DA565" s="313"/>
      <c r="DB565" s="424"/>
      <c r="DC565" s="424"/>
      <c r="DD565" s="424"/>
      <c r="DE565" s="313"/>
      <c r="DF565" s="313"/>
      <c r="DG565" s="313"/>
      <c r="DH565" s="313"/>
      <c r="DI565" s="313"/>
      <c r="DJ565" s="6"/>
      <c r="DK565" s="6"/>
      <c r="DL565" s="122">
        <f>COUNTIF(R565:AA565,"x")</f>
        <v>1</v>
      </c>
      <c r="DM565" s="168"/>
    </row>
    <row r="566" spans="1:117" s="231" customFormat="1" ht="25.5" hidden="1" customHeight="1">
      <c r="A566" s="493"/>
      <c r="B566" s="414">
        <v>164</v>
      </c>
      <c r="C566" s="169" t="s">
        <v>506</v>
      </c>
      <c r="D566" s="170" t="s">
        <v>0</v>
      </c>
      <c r="E566" s="29" t="s">
        <v>507</v>
      </c>
      <c r="F566" s="102" t="s">
        <v>0</v>
      </c>
      <c r="G566" s="170"/>
      <c r="H566" s="184" t="s">
        <v>507</v>
      </c>
      <c r="I566" s="194" t="s">
        <v>872</v>
      </c>
      <c r="J566" s="256"/>
      <c r="K566" s="256" t="s">
        <v>128</v>
      </c>
      <c r="L566" s="256" t="s">
        <v>206</v>
      </c>
      <c r="M566" s="126" t="s">
        <v>88</v>
      </c>
      <c r="N566" s="123" t="s">
        <v>171</v>
      </c>
      <c r="O566" s="461"/>
      <c r="P566" s="103"/>
      <c r="Q566" s="103"/>
      <c r="R566" s="256" t="s">
        <v>28</v>
      </c>
      <c r="S566" s="103"/>
      <c r="T566" s="103"/>
      <c r="U566" s="103"/>
      <c r="V566" s="103"/>
      <c r="W566" s="103"/>
      <c r="X566" s="103"/>
      <c r="Y566" s="103"/>
      <c r="Z566" s="103"/>
      <c r="AA566" s="103"/>
      <c r="AB566" s="33"/>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181" t="s">
        <v>689</v>
      </c>
      <c r="BN566" s="181" t="s">
        <v>689</v>
      </c>
      <c r="BO566" s="181" t="s">
        <v>689</v>
      </c>
      <c r="BP566" s="181" t="s">
        <v>689</v>
      </c>
      <c r="BQ566" s="320">
        <v>2</v>
      </c>
      <c r="BR566" s="320">
        <v>2</v>
      </c>
      <c r="BS566" s="320">
        <v>2</v>
      </c>
      <c r="BT566" s="320">
        <v>1</v>
      </c>
      <c r="BU566" s="320">
        <v>2</v>
      </c>
      <c r="BV566" s="320">
        <v>2</v>
      </c>
      <c r="BW566" s="320">
        <v>2</v>
      </c>
      <c r="BX566" s="320">
        <v>1</v>
      </c>
      <c r="BY566" s="320">
        <v>2</v>
      </c>
      <c r="BZ566" s="320">
        <v>2</v>
      </c>
      <c r="CA566" s="320">
        <v>2</v>
      </c>
      <c r="CB566" s="320">
        <v>2</v>
      </c>
      <c r="CC566" s="320">
        <v>2</v>
      </c>
      <c r="CD566" s="320">
        <v>2</v>
      </c>
      <c r="CE566" s="320">
        <v>1</v>
      </c>
      <c r="CF566" s="320">
        <v>2</v>
      </c>
      <c r="CG566" s="320">
        <v>2</v>
      </c>
      <c r="CH566" s="320">
        <v>1</v>
      </c>
      <c r="CI566" s="320">
        <v>2</v>
      </c>
      <c r="CJ566" s="320">
        <v>2</v>
      </c>
      <c r="CK566" s="320">
        <v>1</v>
      </c>
      <c r="CL566" s="348">
        <f>COUNTIF(BQ566:CK566,"2")</f>
        <v>16</v>
      </c>
      <c r="CM566" s="349">
        <f t="shared" ref="CM566" si="672">CL566/(CL566+CN566+CP566+CR566)</f>
        <v>0.76190476190476186</v>
      </c>
      <c r="CN566" s="348">
        <f>COUNTIF(BQ566:CK566,"1")</f>
        <v>5</v>
      </c>
      <c r="CO566" s="349">
        <f t="shared" ref="CO566" si="673">CN566/(CL566+CN566+CP566+CR566)</f>
        <v>0.23809523809523808</v>
      </c>
      <c r="CP566" s="348">
        <f>COUNTIF(BQ566:CK566,"0")</f>
        <v>0</v>
      </c>
      <c r="CQ566" s="349">
        <f t="shared" ref="CQ566" si="674">CP566/(CL566+CN566+CP566+CR566)</f>
        <v>0</v>
      </c>
      <c r="CR566" s="348">
        <f>COUNTIF(BQ566:CK566,"KĐG")</f>
        <v>0</v>
      </c>
      <c r="CS566" s="349">
        <f t="shared" ref="CS566" si="675">CR566/(CL566+CN566+CP566+CR566)</f>
        <v>0</v>
      </c>
      <c r="CT566" s="350">
        <f t="shared" ref="CT566" si="676">(((CL566*2)+(CN566*1)+(CP566*0)))/(CL566+CN566+CP566)</f>
        <v>1.7619047619047619</v>
      </c>
      <c r="CU566" s="351" t="str">
        <f t="shared" ref="CU566" si="677">IF(CS566&gt;=50%,"KĐG",IF(CT566&gt;=1.6,"ĐMT",IF(CT566&gt;=1,"CCG","CĐ")))</f>
        <v>ĐMT</v>
      </c>
      <c r="CV566" s="313"/>
      <c r="CW566" s="313"/>
      <c r="CX566" s="313"/>
      <c r="CY566" s="313"/>
      <c r="CZ566" s="313"/>
      <c r="DA566" s="313"/>
      <c r="DB566" s="424"/>
      <c r="DC566" s="424"/>
      <c r="DD566" s="424"/>
      <c r="DE566" s="313"/>
      <c r="DF566" s="313"/>
      <c r="DG566" s="313"/>
      <c r="DH566" s="313"/>
      <c r="DI566" s="313"/>
      <c r="DJ566" s="103"/>
      <c r="DK566" s="103"/>
      <c r="DL566" s="122">
        <f t="shared" ref="DL566:DL581" si="678">COUNTIF(Q566:AA566,"x")</f>
        <v>1</v>
      </c>
      <c r="DM566" s="261"/>
    </row>
    <row r="567" spans="1:117" s="231" customFormat="1" ht="63" customHeight="1">
      <c r="A567" s="493"/>
      <c r="B567" s="414">
        <v>164</v>
      </c>
      <c r="C567" s="169" t="s">
        <v>506</v>
      </c>
      <c r="D567" s="377" t="s">
        <v>0</v>
      </c>
      <c r="E567" s="169" t="s">
        <v>507</v>
      </c>
      <c r="F567" s="170" t="s">
        <v>0</v>
      </c>
      <c r="G567" s="377"/>
      <c r="H567" s="184" t="s">
        <v>507</v>
      </c>
      <c r="I567" s="194" t="s">
        <v>872</v>
      </c>
      <c r="J567" s="364"/>
      <c r="K567" s="364" t="s">
        <v>128</v>
      </c>
      <c r="L567" s="364" t="s">
        <v>206</v>
      </c>
      <c r="M567" s="126" t="s">
        <v>88</v>
      </c>
      <c r="N567" s="123" t="s">
        <v>171</v>
      </c>
      <c r="O567" s="461"/>
      <c r="P567" s="103"/>
      <c r="Q567" s="103"/>
      <c r="R567" s="103"/>
      <c r="S567" s="364" t="s">
        <v>28</v>
      </c>
      <c r="T567" s="103"/>
      <c r="U567" s="103"/>
      <c r="V567" s="103"/>
      <c r="W567" s="103"/>
      <c r="X567" s="103"/>
      <c r="Y567" s="103"/>
      <c r="Z567" s="103"/>
      <c r="AA567" s="103"/>
      <c r="AB567" s="33"/>
      <c r="AC567" s="33"/>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33"/>
      <c r="BF567" s="33"/>
      <c r="BG567" s="33"/>
      <c r="BH567" s="33"/>
      <c r="BI567" s="33"/>
      <c r="BJ567" s="33"/>
      <c r="BK567" s="33"/>
      <c r="BL567" s="33"/>
      <c r="BM567" s="33"/>
      <c r="BN567" s="33"/>
      <c r="BO567" s="33"/>
      <c r="BP567" s="33"/>
      <c r="BQ567" s="33"/>
      <c r="BR567" s="33"/>
      <c r="BS567" s="33"/>
      <c r="BT567" s="33"/>
      <c r="BU567" s="33"/>
      <c r="BV567" s="33"/>
      <c r="BW567" s="103"/>
      <c r="BX567" s="103"/>
      <c r="BY567" s="103"/>
      <c r="BZ567" s="103"/>
      <c r="CA567" s="103"/>
      <c r="CB567" s="103"/>
      <c r="CC567" s="103"/>
      <c r="CD567" s="103"/>
      <c r="CE567" s="103"/>
      <c r="CF567" s="103"/>
      <c r="CG567" s="103"/>
      <c r="CH567" s="103"/>
      <c r="CI567" s="103"/>
      <c r="CJ567" s="103"/>
      <c r="CK567" s="103"/>
      <c r="CL567" s="103"/>
      <c r="CM567" s="103"/>
      <c r="CN567" s="103"/>
      <c r="CO567" s="103"/>
      <c r="CP567" s="103"/>
      <c r="CQ567" s="103"/>
      <c r="CR567" s="103"/>
      <c r="CS567" s="103"/>
      <c r="CT567" s="313"/>
      <c r="CU567" s="313"/>
      <c r="CV567" s="388" t="s">
        <v>689</v>
      </c>
      <c r="CW567" s="388" t="s">
        <v>689</v>
      </c>
      <c r="CX567" s="388" t="s">
        <v>689</v>
      </c>
      <c r="CY567" s="313"/>
      <c r="CZ567" s="313"/>
      <c r="DA567" s="313"/>
      <c r="DB567" s="424"/>
      <c r="DC567" s="424"/>
      <c r="DD567" s="424"/>
      <c r="DE567" s="313"/>
      <c r="DF567" s="313"/>
      <c r="DG567" s="313"/>
      <c r="DH567" s="313"/>
      <c r="DI567" s="313"/>
      <c r="DJ567" s="103"/>
      <c r="DK567" s="103"/>
      <c r="DL567" s="121">
        <f t="shared" si="678"/>
        <v>1</v>
      </c>
      <c r="DM567" s="353"/>
    </row>
    <row r="568" spans="1:117" s="106" customFormat="1" ht="63" hidden="1" customHeight="1">
      <c r="A568" s="493"/>
      <c r="B568" s="414">
        <v>164</v>
      </c>
      <c r="C568" s="29" t="s">
        <v>506</v>
      </c>
      <c r="D568" s="102" t="s">
        <v>0</v>
      </c>
      <c r="E568" s="29" t="s">
        <v>507</v>
      </c>
      <c r="F568" s="102" t="s">
        <v>0</v>
      </c>
      <c r="G568" s="102"/>
      <c r="H568" s="104" t="s">
        <v>507</v>
      </c>
      <c r="I568" s="47" t="s">
        <v>872</v>
      </c>
      <c r="J568" s="103"/>
      <c r="K568" s="125" t="s">
        <v>128</v>
      </c>
      <c r="L568" s="125" t="s">
        <v>206</v>
      </c>
      <c r="M568" s="126" t="s">
        <v>88</v>
      </c>
      <c r="N568" s="123" t="s">
        <v>171</v>
      </c>
      <c r="O568" s="461"/>
      <c r="P568" s="103"/>
      <c r="Q568" s="103"/>
      <c r="R568" s="103"/>
      <c r="S568" s="103"/>
      <c r="T568" s="103" t="s">
        <v>28</v>
      </c>
      <c r="U568" s="103"/>
      <c r="V568" s="103"/>
      <c r="W568" s="103"/>
      <c r="X568" s="103"/>
      <c r="Y568" s="103"/>
      <c r="Z568" s="103"/>
      <c r="AA568" s="103"/>
      <c r="AB568" s="33"/>
      <c r="AC568" s="33"/>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33"/>
      <c r="BF568" s="33"/>
      <c r="BG568" s="33"/>
      <c r="BH568" s="33"/>
      <c r="BI568" s="33"/>
      <c r="BJ568" s="33"/>
      <c r="BK568" s="33"/>
      <c r="BL568" s="33"/>
      <c r="BM568" s="33"/>
      <c r="BN568" s="33"/>
      <c r="BO568" s="33"/>
      <c r="BP568" s="33"/>
      <c r="BQ568" s="33"/>
      <c r="BR568" s="33"/>
      <c r="BS568" s="33"/>
      <c r="BT568" s="33"/>
      <c r="BU568" s="33"/>
      <c r="BV568" s="33"/>
      <c r="BW568" s="103"/>
      <c r="BX568" s="103"/>
      <c r="BY568" s="103"/>
      <c r="BZ568" s="103"/>
      <c r="CA568" s="103"/>
      <c r="CB568" s="103"/>
      <c r="CC568" s="103"/>
      <c r="CD568" s="103"/>
      <c r="CE568" s="103"/>
      <c r="CF568" s="103"/>
      <c r="CG568" s="103"/>
      <c r="CH568" s="103"/>
      <c r="CI568" s="103"/>
      <c r="CJ568" s="103"/>
      <c r="CK568" s="103"/>
      <c r="CL568" s="103"/>
      <c r="CM568" s="103"/>
      <c r="CN568" s="103"/>
      <c r="CO568" s="103"/>
      <c r="CP568" s="103"/>
      <c r="CQ568" s="103"/>
      <c r="CR568" s="103"/>
      <c r="CS568" s="103"/>
      <c r="CT568" s="313"/>
      <c r="CU568" s="313"/>
      <c r="CV568" s="313"/>
      <c r="CW568" s="313"/>
      <c r="CX568" s="313"/>
      <c r="CY568" s="313"/>
      <c r="CZ568" s="313"/>
      <c r="DA568" s="313"/>
      <c r="DB568" s="424"/>
      <c r="DC568" s="424"/>
      <c r="DD568" s="424"/>
      <c r="DE568" s="313"/>
      <c r="DF568" s="313"/>
      <c r="DG568" s="313"/>
      <c r="DH568" s="313"/>
      <c r="DI568" s="313"/>
      <c r="DJ568" s="103"/>
      <c r="DK568" s="103"/>
      <c r="DL568" s="121">
        <f t="shared" si="678"/>
        <v>1</v>
      </c>
      <c r="DM568" s="105"/>
    </row>
    <row r="569" spans="1:117" s="106" customFormat="1" ht="63" hidden="1" customHeight="1">
      <c r="A569" s="493"/>
      <c r="B569" s="414">
        <v>164</v>
      </c>
      <c r="C569" s="29" t="s">
        <v>506</v>
      </c>
      <c r="D569" s="102" t="s">
        <v>0</v>
      </c>
      <c r="E569" s="29" t="s">
        <v>507</v>
      </c>
      <c r="F569" s="102" t="s">
        <v>0</v>
      </c>
      <c r="G569" s="102"/>
      <c r="H569" s="104" t="s">
        <v>507</v>
      </c>
      <c r="I569" s="47" t="s">
        <v>872</v>
      </c>
      <c r="J569" s="103"/>
      <c r="K569" s="125" t="s">
        <v>128</v>
      </c>
      <c r="L569" s="125" t="s">
        <v>206</v>
      </c>
      <c r="M569" s="126" t="s">
        <v>88</v>
      </c>
      <c r="N569" s="123" t="s">
        <v>171</v>
      </c>
      <c r="O569" s="461"/>
      <c r="P569" s="103"/>
      <c r="Q569" s="103"/>
      <c r="R569" s="103"/>
      <c r="S569" s="103"/>
      <c r="T569" s="103"/>
      <c r="U569" s="103" t="s">
        <v>28</v>
      </c>
      <c r="V569" s="103"/>
      <c r="W569" s="103"/>
      <c r="X569" s="103"/>
      <c r="Y569" s="103"/>
      <c r="Z569" s="103"/>
      <c r="AA569" s="103"/>
      <c r="AB569" s="33"/>
      <c r="AC569" s="33"/>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c r="BW569" s="103"/>
      <c r="BX569" s="103"/>
      <c r="BY569" s="103"/>
      <c r="BZ569" s="103"/>
      <c r="CA569" s="103"/>
      <c r="CB569" s="103"/>
      <c r="CC569" s="103"/>
      <c r="CD569" s="103"/>
      <c r="CE569" s="103"/>
      <c r="CF569" s="103"/>
      <c r="CG569" s="103"/>
      <c r="CH569" s="103"/>
      <c r="CI569" s="103"/>
      <c r="CJ569" s="103"/>
      <c r="CK569" s="103"/>
      <c r="CL569" s="103"/>
      <c r="CM569" s="103"/>
      <c r="CN569" s="103"/>
      <c r="CO569" s="103"/>
      <c r="CP569" s="103"/>
      <c r="CQ569" s="103"/>
      <c r="CR569" s="103"/>
      <c r="CS569" s="103"/>
      <c r="CT569" s="313"/>
      <c r="CU569" s="313"/>
      <c r="CV569" s="313"/>
      <c r="CW569" s="313"/>
      <c r="CX569" s="313"/>
      <c r="CY569" s="313"/>
      <c r="CZ569" s="313"/>
      <c r="DA569" s="313"/>
      <c r="DB569" s="424"/>
      <c r="DC569" s="424"/>
      <c r="DD569" s="424"/>
      <c r="DE569" s="313"/>
      <c r="DF569" s="313"/>
      <c r="DG569" s="313"/>
      <c r="DH569" s="313"/>
      <c r="DI569" s="313"/>
      <c r="DJ569" s="103"/>
      <c r="DK569" s="103"/>
      <c r="DL569" s="121">
        <f t="shared" si="678"/>
        <v>1</v>
      </c>
      <c r="DM569" s="105"/>
    </row>
    <row r="570" spans="1:117" s="106" customFormat="1" ht="63" hidden="1" customHeight="1">
      <c r="A570" s="493"/>
      <c r="B570" s="414">
        <v>164</v>
      </c>
      <c r="C570" s="29" t="s">
        <v>506</v>
      </c>
      <c r="D570" s="102" t="s">
        <v>0</v>
      </c>
      <c r="E570" s="29" t="s">
        <v>507</v>
      </c>
      <c r="F570" s="102" t="s">
        <v>0</v>
      </c>
      <c r="G570" s="102"/>
      <c r="H570" s="104" t="s">
        <v>507</v>
      </c>
      <c r="I570" s="47" t="s">
        <v>872</v>
      </c>
      <c r="J570" s="103"/>
      <c r="K570" s="125" t="s">
        <v>128</v>
      </c>
      <c r="L570" s="125" t="s">
        <v>206</v>
      </c>
      <c r="M570" s="126" t="s">
        <v>88</v>
      </c>
      <c r="N570" s="123" t="s">
        <v>171</v>
      </c>
      <c r="O570" s="461"/>
      <c r="P570" s="103"/>
      <c r="Q570" s="103"/>
      <c r="R570" s="103"/>
      <c r="S570" s="103"/>
      <c r="T570" s="103"/>
      <c r="U570" s="103"/>
      <c r="V570" s="103" t="s">
        <v>28</v>
      </c>
      <c r="W570" s="103"/>
      <c r="X570" s="103"/>
      <c r="Y570" s="103"/>
      <c r="Z570" s="103"/>
      <c r="AA570" s="103"/>
      <c r="AB570" s="33"/>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c r="BW570" s="103"/>
      <c r="BX570" s="103"/>
      <c r="BY570" s="103"/>
      <c r="BZ570" s="103"/>
      <c r="CA570" s="103"/>
      <c r="CB570" s="103"/>
      <c r="CC570" s="103"/>
      <c r="CD570" s="103"/>
      <c r="CE570" s="103"/>
      <c r="CF570" s="103"/>
      <c r="CG570" s="103"/>
      <c r="CH570" s="103"/>
      <c r="CI570" s="103"/>
      <c r="CJ570" s="103"/>
      <c r="CK570" s="103"/>
      <c r="CL570" s="103"/>
      <c r="CM570" s="103"/>
      <c r="CN570" s="103"/>
      <c r="CO570" s="103"/>
      <c r="CP570" s="103"/>
      <c r="CQ570" s="103"/>
      <c r="CR570" s="103"/>
      <c r="CS570" s="103"/>
      <c r="CT570" s="313"/>
      <c r="CU570" s="313"/>
      <c r="CV570" s="313"/>
      <c r="CW570" s="313"/>
      <c r="CX570" s="313"/>
      <c r="CY570" s="313"/>
      <c r="CZ570" s="313"/>
      <c r="DA570" s="313"/>
      <c r="DB570" s="424"/>
      <c r="DC570" s="424"/>
      <c r="DD570" s="424"/>
      <c r="DE570" s="313"/>
      <c r="DF570" s="313"/>
      <c r="DG570" s="313"/>
      <c r="DH570" s="313"/>
      <c r="DI570" s="313"/>
      <c r="DJ570" s="103"/>
      <c r="DK570" s="103"/>
      <c r="DL570" s="121">
        <f t="shared" si="678"/>
        <v>1</v>
      </c>
      <c r="DM570" s="105"/>
    </row>
    <row r="571" spans="1:117" s="106" customFormat="1" ht="63" hidden="1" customHeight="1">
      <c r="A571" s="493"/>
      <c r="B571" s="414">
        <v>164</v>
      </c>
      <c r="C571" s="29" t="s">
        <v>506</v>
      </c>
      <c r="D571" s="102" t="s">
        <v>0</v>
      </c>
      <c r="E571" s="29" t="s">
        <v>507</v>
      </c>
      <c r="F571" s="102" t="s">
        <v>0</v>
      </c>
      <c r="G571" s="102"/>
      <c r="H571" s="104" t="s">
        <v>507</v>
      </c>
      <c r="I571" s="47" t="s">
        <v>872</v>
      </c>
      <c r="J571" s="103"/>
      <c r="K571" s="125" t="s">
        <v>128</v>
      </c>
      <c r="L571" s="125" t="s">
        <v>206</v>
      </c>
      <c r="M571" s="126" t="s">
        <v>88</v>
      </c>
      <c r="N571" s="123" t="s">
        <v>171</v>
      </c>
      <c r="O571" s="461"/>
      <c r="P571" s="103"/>
      <c r="Q571" s="103"/>
      <c r="R571" s="103"/>
      <c r="S571" s="103"/>
      <c r="T571" s="103"/>
      <c r="U571" s="103"/>
      <c r="V571" s="103"/>
      <c r="W571" s="103" t="s">
        <v>28</v>
      </c>
      <c r="X571" s="103"/>
      <c r="Y571" s="103"/>
      <c r="Z571" s="103"/>
      <c r="AA571" s="103"/>
      <c r="AB571" s="33"/>
      <c r="AC571" s="33"/>
      <c r="AD571" s="33"/>
      <c r="AE571" s="33"/>
      <c r="AF571" s="33"/>
      <c r="AG571" s="33"/>
      <c r="AH571" s="33"/>
      <c r="AI571" s="33"/>
      <c r="AJ571" s="33"/>
      <c r="AK571" s="33"/>
      <c r="AL571" s="33"/>
      <c r="AM571" s="33"/>
      <c r="AN571" s="33"/>
      <c r="AO571" s="33"/>
      <c r="AP571" s="33"/>
      <c r="AQ571" s="33"/>
      <c r="AR571" s="33"/>
      <c r="AS571" s="33"/>
      <c r="AT571" s="33"/>
      <c r="AU571" s="33"/>
      <c r="AV571" s="33"/>
      <c r="AW571" s="33"/>
      <c r="AX571" s="33"/>
      <c r="AY571" s="33"/>
      <c r="AZ571" s="33"/>
      <c r="BA571" s="33"/>
      <c r="BB571" s="33"/>
      <c r="BC571" s="33"/>
      <c r="BD571" s="33"/>
      <c r="BE571" s="33"/>
      <c r="BF571" s="33"/>
      <c r="BG571" s="33"/>
      <c r="BH571" s="33"/>
      <c r="BI571" s="33"/>
      <c r="BJ571" s="33"/>
      <c r="BK571" s="33"/>
      <c r="BL571" s="33"/>
      <c r="BM571" s="33"/>
      <c r="BN571" s="33"/>
      <c r="BO571" s="33"/>
      <c r="BP571" s="33"/>
      <c r="BQ571" s="33"/>
      <c r="BR571" s="33"/>
      <c r="BS571" s="33"/>
      <c r="BT571" s="33"/>
      <c r="BU571" s="33"/>
      <c r="BV571" s="33"/>
      <c r="BW571" s="103"/>
      <c r="BX571" s="103"/>
      <c r="BY571" s="103"/>
      <c r="BZ571" s="103"/>
      <c r="CA571" s="103"/>
      <c r="CB571" s="103"/>
      <c r="CC571" s="103"/>
      <c r="CD571" s="103"/>
      <c r="CE571" s="103"/>
      <c r="CF571" s="103"/>
      <c r="CG571" s="103"/>
      <c r="CH571" s="103"/>
      <c r="CI571" s="103"/>
      <c r="CJ571" s="103"/>
      <c r="CK571" s="103"/>
      <c r="CL571" s="103"/>
      <c r="CM571" s="103"/>
      <c r="CN571" s="103"/>
      <c r="CO571" s="103"/>
      <c r="CP571" s="103"/>
      <c r="CQ571" s="103"/>
      <c r="CR571" s="103"/>
      <c r="CS571" s="103"/>
      <c r="CT571" s="313"/>
      <c r="CU571" s="313"/>
      <c r="CV571" s="313"/>
      <c r="CW571" s="313"/>
      <c r="CX571" s="313"/>
      <c r="CY571" s="313"/>
      <c r="CZ571" s="313"/>
      <c r="DA571" s="313"/>
      <c r="DB571" s="424"/>
      <c r="DC571" s="424"/>
      <c r="DD571" s="424"/>
      <c r="DE571" s="313"/>
      <c r="DF571" s="313"/>
      <c r="DG571" s="313"/>
      <c r="DH571" s="313"/>
      <c r="DI571" s="313"/>
      <c r="DJ571" s="103"/>
      <c r="DK571" s="103"/>
      <c r="DL571" s="122">
        <f t="shared" si="678"/>
        <v>1</v>
      </c>
      <c r="DM571" s="105"/>
    </row>
    <row r="572" spans="1:117" s="106" customFormat="1" ht="63" hidden="1" customHeight="1">
      <c r="A572" s="493"/>
      <c r="B572" s="414">
        <v>164</v>
      </c>
      <c r="C572" s="29" t="s">
        <v>506</v>
      </c>
      <c r="D572" s="102" t="s">
        <v>0</v>
      </c>
      <c r="E572" s="29" t="s">
        <v>507</v>
      </c>
      <c r="F572" s="102" t="s">
        <v>0</v>
      </c>
      <c r="G572" s="102"/>
      <c r="H572" s="104" t="s">
        <v>507</v>
      </c>
      <c r="I572" s="47" t="s">
        <v>872</v>
      </c>
      <c r="J572" s="103"/>
      <c r="K572" s="125" t="s">
        <v>128</v>
      </c>
      <c r="L572" s="125" t="s">
        <v>206</v>
      </c>
      <c r="M572" s="126" t="s">
        <v>88</v>
      </c>
      <c r="N572" s="123" t="s">
        <v>171</v>
      </c>
      <c r="O572" s="461"/>
      <c r="P572" s="103"/>
      <c r="Q572" s="103"/>
      <c r="R572" s="103"/>
      <c r="S572" s="103"/>
      <c r="T572" s="103"/>
      <c r="U572" s="103"/>
      <c r="V572" s="103"/>
      <c r="W572" s="103"/>
      <c r="X572" s="103" t="s">
        <v>28</v>
      </c>
      <c r="Y572" s="103"/>
      <c r="Z572" s="103"/>
      <c r="AA572" s="103"/>
      <c r="AB572" s="33"/>
      <c r="AC572" s="33"/>
      <c r="AD572" s="33"/>
      <c r="AE572" s="33"/>
      <c r="AF572" s="33"/>
      <c r="AG572" s="33"/>
      <c r="AH572" s="33"/>
      <c r="AI572" s="33"/>
      <c r="AJ572" s="33"/>
      <c r="AK572" s="33"/>
      <c r="AL572" s="33"/>
      <c r="AM572" s="33"/>
      <c r="AN572" s="33"/>
      <c r="AO572" s="33"/>
      <c r="AP572" s="33"/>
      <c r="AQ572" s="33"/>
      <c r="AR572" s="33"/>
      <c r="AS572" s="33"/>
      <c r="AT572" s="33"/>
      <c r="AU572" s="33"/>
      <c r="AV572" s="33"/>
      <c r="AW572" s="33"/>
      <c r="AX572" s="33"/>
      <c r="AY572" s="33"/>
      <c r="AZ572" s="33"/>
      <c r="BA572" s="33"/>
      <c r="BB572" s="33"/>
      <c r="BC572" s="33"/>
      <c r="BD572" s="33"/>
      <c r="BE572" s="33"/>
      <c r="BF572" s="33"/>
      <c r="BG572" s="33"/>
      <c r="BH572" s="33"/>
      <c r="BI572" s="33"/>
      <c r="BJ572" s="33"/>
      <c r="BK572" s="33"/>
      <c r="BL572" s="33"/>
      <c r="BM572" s="33"/>
      <c r="BN572" s="33"/>
      <c r="BO572" s="33"/>
      <c r="BP572" s="33"/>
      <c r="BQ572" s="33"/>
      <c r="BR572" s="33"/>
      <c r="BS572" s="33"/>
      <c r="BT572" s="33"/>
      <c r="BU572" s="33"/>
      <c r="BV572" s="33"/>
      <c r="BW572" s="103"/>
      <c r="BX572" s="103"/>
      <c r="BY572" s="103"/>
      <c r="BZ572" s="103"/>
      <c r="CA572" s="103"/>
      <c r="CB572" s="103"/>
      <c r="CC572" s="103"/>
      <c r="CD572" s="103"/>
      <c r="CE572" s="103"/>
      <c r="CF572" s="103"/>
      <c r="CG572" s="103"/>
      <c r="CH572" s="103"/>
      <c r="CI572" s="103"/>
      <c r="CJ572" s="103"/>
      <c r="CK572" s="103"/>
      <c r="CL572" s="103"/>
      <c r="CM572" s="103"/>
      <c r="CN572" s="103"/>
      <c r="CO572" s="103"/>
      <c r="CP572" s="103"/>
      <c r="CQ572" s="103"/>
      <c r="CR572" s="103"/>
      <c r="CS572" s="103"/>
      <c r="CT572" s="313"/>
      <c r="CU572" s="313"/>
      <c r="CV572" s="313"/>
      <c r="CW572" s="313"/>
      <c r="CX572" s="313"/>
      <c r="CY572" s="313"/>
      <c r="CZ572" s="313"/>
      <c r="DA572" s="313"/>
      <c r="DB572" s="424"/>
      <c r="DC572" s="424"/>
      <c r="DD572" s="424"/>
      <c r="DE572" s="313"/>
      <c r="DF572" s="313"/>
      <c r="DG572" s="313"/>
      <c r="DH572" s="313"/>
      <c r="DI572" s="313"/>
      <c r="DJ572" s="103"/>
      <c r="DK572" s="103"/>
      <c r="DL572" s="122">
        <f t="shared" si="678"/>
        <v>1</v>
      </c>
      <c r="DM572" s="105"/>
    </row>
    <row r="573" spans="1:117" s="106" customFormat="1" ht="63" hidden="1" customHeight="1">
      <c r="A573" s="493"/>
      <c r="B573" s="414">
        <v>164</v>
      </c>
      <c r="C573" s="29" t="s">
        <v>506</v>
      </c>
      <c r="D573" s="102" t="s">
        <v>0</v>
      </c>
      <c r="E573" s="29" t="s">
        <v>507</v>
      </c>
      <c r="F573" s="102" t="s">
        <v>0</v>
      </c>
      <c r="G573" s="102"/>
      <c r="H573" s="104" t="s">
        <v>507</v>
      </c>
      <c r="I573" s="47" t="s">
        <v>872</v>
      </c>
      <c r="J573" s="103"/>
      <c r="K573" s="125" t="s">
        <v>128</v>
      </c>
      <c r="L573" s="125" t="s">
        <v>206</v>
      </c>
      <c r="M573" s="126" t="s">
        <v>88</v>
      </c>
      <c r="N573" s="123" t="s">
        <v>171</v>
      </c>
      <c r="O573" s="461"/>
      <c r="P573" s="103"/>
      <c r="Q573" s="103"/>
      <c r="R573" s="103"/>
      <c r="S573" s="103"/>
      <c r="T573" s="103"/>
      <c r="U573" s="103"/>
      <c r="V573" s="103"/>
      <c r="W573" s="103"/>
      <c r="X573" s="103"/>
      <c r="Y573" s="103" t="s">
        <v>28</v>
      </c>
      <c r="Z573" s="103"/>
      <c r="AA573" s="10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103"/>
      <c r="BX573" s="103"/>
      <c r="BY573" s="103"/>
      <c r="BZ573" s="103"/>
      <c r="CA573" s="103"/>
      <c r="CB573" s="103"/>
      <c r="CC573" s="103"/>
      <c r="CD573" s="103"/>
      <c r="CE573" s="103"/>
      <c r="CF573" s="103"/>
      <c r="CG573" s="103"/>
      <c r="CH573" s="103"/>
      <c r="CI573" s="103"/>
      <c r="CJ573" s="103"/>
      <c r="CK573" s="103"/>
      <c r="CL573" s="103"/>
      <c r="CM573" s="103"/>
      <c r="CN573" s="103"/>
      <c r="CO573" s="103"/>
      <c r="CP573" s="103"/>
      <c r="CQ573" s="103"/>
      <c r="CR573" s="103"/>
      <c r="CS573" s="103"/>
      <c r="CT573" s="313"/>
      <c r="CU573" s="313"/>
      <c r="CV573" s="313"/>
      <c r="CW573" s="313"/>
      <c r="CX573" s="313"/>
      <c r="CY573" s="313"/>
      <c r="CZ573" s="313"/>
      <c r="DA573" s="313"/>
      <c r="DB573" s="424"/>
      <c r="DC573" s="424"/>
      <c r="DD573" s="424"/>
      <c r="DE573" s="313"/>
      <c r="DF573" s="313"/>
      <c r="DG573" s="313"/>
      <c r="DH573" s="313"/>
      <c r="DI573" s="313"/>
      <c r="DJ573" s="103"/>
      <c r="DK573" s="103"/>
      <c r="DL573" s="122">
        <f t="shared" si="678"/>
        <v>1</v>
      </c>
      <c r="DM573" s="105"/>
    </row>
    <row r="574" spans="1:117" s="106" customFormat="1" ht="63" hidden="1" customHeight="1">
      <c r="A574" s="493"/>
      <c r="B574" s="414">
        <v>164</v>
      </c>
      <c r="C574" s="29" t="s">
        <v>506</v>
      </c>
      <c r="D574" s="102" t="s">
        <v>0</v>
      </c>
      <c r="E574" s="29" t="s">
        <v>507</v>
      </c>
      <c r="F574" s="102" t="s">
        <v>0</v>
      </c>
      <c r="G574" s="102"/>
      <c r="H574" s="104" t="s">
        <v>507</v>
      </c>
      <c r="I574" s="47" t="s">
        <v>872</v>
      </c>
      <c r="J574" s="103"/>
      <c r="K574" s="125" t="s">
        <v>128</v>
      </c>
      <c r="L574" s="125" t="s">
        <v>206</v>
      </c>
      <c r="M574" s="126" t="s">
        <v>88</v>
      </c>
      <c r="N574" s="123" t="s">
        <v>171</v>
      </c>
      <c r="O574" s="461"/>
      <c r="P574" s="103"/>
      <c r="Q574" s="103"/>
      <c r="R574" s="103"/>
      <c r="S574" s="103"/>
      <c r="T574" s="103"/>
      <c r="U574" s="103"/>
      <c r="V574" s="103"/>
      <c r="W574" s="103"/>
      <c r="X574" s="103"/>
      <c r="Y574" s="103"/>
      <c r="Z574" s="103" t="s">
        <v>28</v>
      </c>
      <c r="AA574" s="10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c r="BR574" s="33"/>
      <c r="BS574" s="33"/>
      <c r="BT574" s="33"/>
      <c r="BU574" s="33"/>
      <c r="BV574" s="33"/>
      <c r="BW574" s="103"/>
      <c r="BX574" s="103"/>
      <c r="BY574" s="103"/>
      <c r="BZ574" s="103"/>
      <c r="CA574" s="103"/>
      <c r="CB574" s="103"/>
      <c r="CC574" s="103"/>
      <c r="CD574" s="103"/>
      <c r="CE574" s="103"/>
      <c r="CF574" s="103"/>
      <c r="CG574" s="103"/>
      <c r="CH574" s="103"/>
      <c r="CI574" s="103"/>
      <c r="CJ574" s="103"/>
      <c r="CK574" s="103"/>
      <c r="CL574" s="103"/>
      <c r="CM574" s="103"/>
      <c r="CN574" s="103"/>
      <c r="CO574" s="103"/>
      <c r="CP574" s="103"/>
      <c r="CQ574" s="103"/>
      <c r="CR574" s="103"/>
      <c r="CS574" s="103"/>
      <c r="CT574" s="313"/>
      <c r="CU574" s="313"/>
      <c r="CV574" s="313"/>
      <c r="CW574" s="313"/>
      <c r="CX574" s="313"/>
      <c r="CY574" s="313"/>
      <c r="CZ574" s="313"/>
      <c r="DA574" s="313"/>
      <c r="DB574" s="424"/>
      <c r="DC574" s="424"/>
      <c r="DD574" s="424"/>
      <c r="DE574" s="313"/>
      <c r="DF574" s="313"/>
      <c r="DG574" s="313"/>
      <c r="DH574" s="313"/>
      <c r="DI574" s="313"/>
      <c r="DJ574" s="103"/>
      <c r="DK574" s="103"/>
      <c r="DL574" s="122">
        <f t="shared" si="678"/>
        <v>1</v>
      </c>
      <c r="DM574" s="105"/>
    </row>
    <row r="575" spans="1:117" s="106" customFormat="1" ht="63" hidden="1" customHeight="1">
      <c r="A575" s="483"/>
      <c r="B575" s="414">
        <v>164</v>
      </c>
      <c r="C575" s="29" t="s">
        <v>506</v>
      </c>
      <c r="D575" s="102" t="s">
        <v>0</v>
      </c>
      <c r="E575" s="29" t="s">
        <v>507</v>
      </c>
      <c r="F575" s="102" t="s">
        <v>0</v>
      </c>
      <c r="G575" s="102"/>
      <c r="H575" s="104" t="s">
        <v>507</v>
      </c>
      <c r="I575" s="47" t="s">
        <v>872</v>
      </c>
      <c r="J575" s="103"/>
      <c r="K575" s="125" t="s">
        <v>128</v>
      </c>
      <c r="L575" s="125" t="s">
        <v>206</v>
      </c>
      <c r="M575" s="126" t="s">
        <v>88</v>
      </c>
      <c r="N575" s="123" t="s">
        <v>171</v>
      </c>
      <c r="O575" s="462"/>
      <c r="P575" s="103"/>
      <c r="Q575" s="103"/>
      <c r="R575" s="103"/>
      <c r="S575" s="103"/>
      <c r="T575" s="103"/>
      <c r="U575" s="103"/>
      <c r="V575" s="103"/>
      <c r="W575" s="103"/>
      <c r="X575" s="103"/>
      <c r="Y575" s="103"/>
      <c r="Z575" s="103"/>
      <c r="AA575" s="103" t="s">
        <v>28</v>
      </c>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c r="BR575" s="33"/>
      <c r="BS575" s="33"/>
      <c r="BT575" s="33"/>
      <c r="BU575" s="33"/>
      <c r="BV575" s="33"/>
      <c r="BW575" s="103"/>
      <c r="BX575" s="103"/>
      <c r="BY575" s="103"/>
      <c r="BZ575" s="103"/>
      <c r="CA575" s="103"/>
      <c r="CB575" s="103"/>
      <c r="CC575" s="103"/>
      <c r="CD575" s="103"/>
      <c r="CE575" s="103"/>
      <c r="CF575" s="103"/>
      <c r="CG575" s="103"/>
      <c r="CH575" s="103"/>
      <c r="CI575" s="103"/>
      <c r="CJ575" s="103"/>
      <c r="CK575" s="103"/>
      <c r="CL575" s="103"/>
      <c r="CM575" s="103"/>
      <c r="CN575" s="103"/>
      <c r="CO575" s="103"/>
      <c r="CP575" s="103"/>
      <c r="CQ575" s="103"/>
      <c r="CR575" s="103"/>
      <c r="CS575" s="103"/>
      <c r="CT575" s="313"/>
      <c r="CU575" s="313"/>
      <c r="CV575" s="313"/>
      <c r="CW575" s="313"/>
      <c r="CX575" s="313"/>
      <c r="CY575" s="313"/>
      <c r="CZ575" s="313"/>
      <c r="DA575" s="313"/>
      <c r="DB575" s="424"/>
      <c r="DC575" s="424"/>
      <c r="DD575" s="424"/>
      <c r="DE575" s="313"/>
      <c r="DF575" s="313"/>
      <c r="DG575" s="313"/>
      <c r="DH575" s="313"/>
      <c r="DI575" s="313"/>
      <c r="DJ575" s="103"/>
      <c r="DK575" s="103"/>
      <c r="DL575" s="122">
        <f t="shared" si="678"/>
        <v>1</v>
      </c>
      <c r="DM575" s="105"/>
    </row>
    <row r="576" spans="1:117" s="10" customFormat="1" ht="27.75" hidden="1" customHeight="1">
      <c r="A576" s="133">
        <v>534</v>
      </c>
      <c r="B576" s="414">
        <v>165</v>
      </c>
      <c r="C576" s="169" t="s">
        <v>508</v>
      </c>
      <c r="D576" s="170" t="s">
        <v>0</v>
      </c>
      <c r="E576" s="29" t="s">
        <v>509</v>
      </c>
      <c r="F576" s="135" t="s">
        <v>2</v>
      </c>
      <c r="G576" s="170"/>
      <c r="H576" s="184" t="s">
        <v>509</v>
      </c>
      <c r="I576" s="194" t="s">
        <v>1183</v>
      </c>
      <c r="J576" s="176"/>
      <c r="K576" s="176" t="s">
        <v>128</v>
      </c>
      <c r="L576" s="176" t="s">
        <v>206</v>
      </c>
      <c r="M576" s="5" t="s">
        <v>88</v>
      </c>
      <c r="N576" s="4" t="s">
        <v>171</v>
      </c>
      <c r="O576" s="132" t="s">
        <v>28</v>
      </c>
      <c r="P576" s="134"/>
      <c r="Q576" s="176" t="s">
        <v>28</v>
      </c>
      <c r="R576" s="6"/>
      <c r="S576" s="6"/>
      <c r="T576" s="6"/>
      <c r="U576" s="6"/>
      <c r="V576" s="6"/>
      <c r="W576" s="6"/>
      <c r="X576" s="6"/>
      <c r="Y576" s="60"/>
      <c r="Z576" s="60"/>
      <c r="AA576" s="6"/>
      <c r="AB576" s="181" t="s">
        <v>659</v>
      </c>
      <c r="AC576" s="181"/>
      <c r="AD576" s="181"/>
      <c r="AE576" s="207">
        <v>2</v>
      </c>
      <c r="AF576" s="207">
        <v>1</v>
      </c>
      <c r="AG576" s="207">
        <v>2</v>
      </c>
      <c r="AH576" s="207">
        <v>1</v>
      </c>
      <c r="AI576" s="207">
        <v>2</v>
      </c>
      <c r="AJ576" s="207">
        <v>2</v>
      </c>
      <c r="AK576" s="207">
        <v>2</v>
      </c>
      <c r="AL576" s="207">
        <v>2</v>
      </c>
      <c r="AM576" s="207">
        <v>1</v>
      </c>
      <c r="AN576" s="207">
        <v>1</v>
      </c>
      <c r="AO576" s="207">
        <v>2</v>
      </c>
      <c r="AP576" s="207">
        <v>2</v>
      </c>
      <c r="AQ576" s="207">
        <v>2</v>
      </c>
      <c r="AR576" s="207">
        <v>2</v>
      </c>
      <c r="AS576" s="207">
        <v>2</v>
      </c>
      <c r="AT576" s="207">
        <v>1</v>
      </c>
      <c r="AU576" s="207">
        <v>2</v>
      </c>
      <c r="AV576" s="207">
        <v>1</v>
      </c>
      <c r="AW576" s="207">
        <v>1</v>
      </c>
      <c r="AX576" s="207">
        <v>2</v>
      </c>
      <c r="AY576" s="207">
        <v>2</v>
      </c>
      <c r="AZ576" s="207">
        <v>2</v>
      </c>
      <c r="BA576" s="207">
        <v>2</v>
      </c>
      <c r="BB576" s="207">
        <v>1</v>
      </c>
      <c r="BC576" s="209">
        <f t="shared" ref="BC576" si="679">COUNTIF(AE576:BB576,"2")</f>
        <v>16</v>
      </c>
      <c r="BD576" s="210">
        <f t="shared" ref="BD576" si="680">BC576/(BC576+BE576+BG576+BI576)</f>
        <v>0.66666666666666663</v>
      </c>
      <c r="BE576" s="209">
        <f>COUNTIF(AE576:BB576,"1")</f>
        <v>8</v>
      </c>
      <c r="BF576" s="210">
        <f t="shared" ref="BF576" si="681">BE576/(BC576+BE576+BG576+BI576)</f>
        <v>0.33333333333333331</v>
      </c>
      <c r="BG576" s="209">
        <f>COUNTIF(AE576:BB576,"0")</f>
        <v>0</v>
      </c>
      <c r="BH576" s="210">
        <f t="shared" ref="BH576" si="682">BG576/(BC576+BE576+BG576+BI576)</f>
        <v>0</v>
      </c>
      <c r="BI576" s="209">
        <f>COUNTIF(AE576:BB576,"KĐG")</f>
        <v>0</v>
      </c>
      <c r="BJ576" s="210">
        <f t="shared" ref="BJ576" si="683">BI576/(BC576+BE576+BG576+BI576)</f>
        <v>0</v>
      </c>
      <c r="BK576" s="211">
        <f t="shared" ref="BK576" si="684">(((BC576*2)+(BE576*1)+(BG576*0)))/(BC576+BE576+BG576)</f>
        <v>1.6666666666666667</v>
      </c>
      <c r="BL576" s="212" t="str">
        <f t="shared" ref="BL576" si="685">IF(BJ576&gt;=50%,"KĐG",IF(BK576&gt;=1.6,"ĐMT",IF(BK576&gt;=1,"CCG","CĐ")))</f>
        <v>ĐMT</v>
      </c>
      <c r="BM576" s="33"/>
      <c r="BN576" s="33"/>
      <c r="BO576" s="33"/>
      <c r="BP576" s="33"/>
      <c r="BQ576" s="33"/>
      <c r="BR576" s="33"/>
      <c r="BS576" s="33"/>
      <c r="BT576" s="33"/>
      <c r="BU576" s="33"/>
      <c r="BV576" s="33"/>
      <c r="BW576" s="6"/>
      <c r="BX576" s="6"/>
      <c r="BY576" s="6"/>
      <c r="BZ576" s="6"/>
      <c r="CA576" s="6"/>
      <c r="CB576" s="6"/>
      <c r="CC576" s="6"/>
      <c r="CD576" s="6"/>
      <c r="CE576" s="6"/>
      <c r="CF576" s="6"/>
      <c r="CG576" s="6"/>
      <c r="CH576" s="6"/>
      <c r="CI576" s="6"/>
      <c r="CJ576" s="6"/>
      <c r="CK576" s="6"/>
      <c r="CL576" s="6"/>
      <c r="CM576" s="6"/>
      <c r="CN576" s="6"/>
      <c r="CO576" s="6"/>
      <c r="CP576" s="6"/>
      <c r="CQ576" s="6"/>
      <c r="CR576" s="6"/>
      <c r="CS576" s="6"/>
      <c r="CT576" s="313"/>
      <c r="CU576" s="313"/>
      <c r="CV576" s="313"/>
      <c r="CW576" s="313"/>
      <c r="CX576" s="313"/>
      <c r="CY576" s="313"/>
      <c r="CZ576" s="313"/>
      <c r="DA576" s="313"/>
      <c r="DB576" s="424"/>
      <c r="DC576" s="424"/>
      <c r="DD576" s="424"/>
      <c r="DE576" s="313"/>
      <c r="DF576" s="313"/>
      <c r="DG576" s="313"/>
      <c r="DH576" s="313"/>
      <c r="DI576" s="313"/>
      <c r="DJ576" s="6"/>
      <c r="DK576" s="6"/>
      <c r="DL576" s="122">
        <f t="shared" si="678"/>
        <v>1</v>
      </c>
      <c r="DM576" s="168"/>
    </row>
    <row r="577" spans="1:117" s="231" customFormat="1" ht="46.5" customHeight="1">
      <c r="A577" s="519">
        <v>538</v>
      </c>
      <c r="B577" s="414">
        <v>166</v>
      </c>
      <c r="C577" s="169" t="s">
        <v>874</v>
      </c>
      <c r="D577" s="169" t="s">
        <v>2</v>
      </c>
      <c r="E577" s="169" t="s">
        <v>873</v>
      </c>
      <c r="F577" s="169" t="s">
        <v>2</v>
      </c>
      <c r="G577" s="377"/>
      <c r="H577" s="169" t="s">
        <v>873</v>
      </c>
      <c r="I577" s="194" t="s">
        <v>1327</v>
      </c>
      <c r="J577" s="364"/>
      <c r="K577" s="364" t="s">
        <v>128</v>
      </c>
      <c r="L577" s="364" t="s">
        <v>115</v>
      </c>
      <c r="M577" s="5" t="s">
        <v>88</v>
      </c>
      <c r="N577" s="4" t="s">
        <v>171</v>
      </c>
      <c r="O577" s="478" t="s">
        <v>28</v>
      </c>
      <c r="P577" s="6"/>
      <c r="Q577" s="6"/>
      <c r="R577" s="6"/>
      <c r="S577" s="364" t="s">
        <v>28</v>
      </c>
      <c r="T577" s="6"/>
      <c r="U577" s="6"/>
      <c r="V577" s="6"/>
      <c r="W577" s="6"/>
      <c r="X577" s="6"/>
      <c r="Y577" s="60"/>
      <c r="Z577" s="60"/>
      <c r="AA577" s="6"/>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c r="BR577" s="33"/>
      <c r="BS577" s="33"/>
      <c r="BT577" s="33"/>
      <c r="BU577" s="33"/>
      <c r="BV577" s="33"/>
      <c r="BW577" s="6"/>
      <c r="BX577" s="6"/>
      <c r="BY577" s="6"/>
      <c r="BZ577" s="6"/>
      <c r="CA577" s="6"/>
      <c r="CB577" s="6"/>
      <c r="CC577" s="6"/>
      <c r="CD577" s="6"/>
      <c r="CE577" s="6"/>
      <c r="CF577" s="6"/>
      <c r="CG577" s="6"/>
      <c r="CH577" s="6"/>
      <c r="CI577" s="6"/>
      <c r="CJ577" s="6"/>
      <c r="CK577" s="6"/>
      <c r="CL577" s="6"/>
      <c r="CM577" s="6"/>
      <c r="CN577" s="6"/>
      <c r="CO577" s="6"/>
      <c r="CP577" s="6"/>
      <c r="CQ577" s="6"/>
      <c r="CR577" s="6"/>
      <c r="CS577" s="6"/>
      <c r="CT577" s="313"/>
      <c r="CU577" s="313"/>
      <c r="CV577" s="388" t="s">
        <v>666</v>
      </c>
      <c r="CW577" s="388" t="s">
        <v>666</v>
      </c>
      <c r="CX577" s="388" t="s">
        <v>666</v>
      </c>
      <c r="CY577" s="313"/>
      <c r="CZ577" s="313"/>
      <c r="DA577" s="313"/>
      <c r="DB577" s="424"/>
      <c r="DC577" s="424"/>
      <c r="DD577" s="424"/>
      <c r="DE577" s="313"/>
      <c r="DF577" s="313"/>
      <c r="DG577" s="313"/>
      <c r="DH577" s="313"/>
      <c r="DI577" s="313"/>
      <c r="DJ577" s="6"/>
      <c r="DK577" s="6"/>
      <c r="DL577" s="122">
        <f t="shared" si="678"/>
        <v>1</v>
      </c>
      <c r="DM577" s="353"/>
    </row>
    <row r="578" spans="1:117" s="1" customFormat="1" ht="65.25" hidden="1" customHeight="1">
      <c r="A578" s="519"/>
      <c r="B578" s="414">
        <v>166</v>
      </c>
      <c r="C578" s="29" t="s">
        <v>874</v>
      </c>
      <c r="D578" s="29" t="s">
        <v>2</v>
      </c>
      <c r="E578" s="29" t="s">
        <v>873</v>
      </c>
      <c r="F578" s="29" t="s">
        <v>2</v>
      </c>
      <c r="G578" s="5"/>
      <c r="H578" s="29" t="s">
        <v>873</v>
      </c>
      <c r="I578" s="47" t="s">
        <v>1125</v>
      </c>
      <c r="J578" s="6"/>
      <c r="K578" s="6" t="s">
        <v>128</v>
      </c>
      <c r="L578" s="6" t="s">
        <v>206</v>
      </c>
      <c r="M578" s="5" t="s">
        <v>88</v>
      </c>
      <c r="N578" s="4" t="s">
        <v>171</v>
      </c>
      <c r="O578" s="478"/>
      <c r="P578" s="6"/>
      <c r="Q578" s="6"/>
      <c r="R578" s="6"/>
      <c r="S578" s="6"/>
      <c r="T578" s="6"/>
      <c r="U578" s="6"/>
      <c r="V578" s="6" t="s">
        <v>28</v>
      </c>
      <c r="W578" s="6"/>
      <c r="X578" s="6"/>
      <c r="Y578" s="60"/>
      <c r="Z578" s="60"/>
      <c r="AA578" s="6"/>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33"/>
      <c r="BS578" s="33"/>
      <c r="BT578" s="33"/>
      <c r="BU578" s="33"/>
      <c r="BV578" s="33"/>
      <c r="BW578" s="6"/>
      <c r="BX578" s="6"/>
      <c r="BY578" s="6"/>
      <c r="BZ578" s="6"/>
      <c r="CA578" s="6"/>
      <c r="CB578" s="6"/>
      <c r="CC578" s="6"/>
      <c r="CD578" s="6"/>
      <c r="CE578" s="6"/>
      <c r="CF578" s="6"/>
      <c r="CG578" s="6"/>
      <c r="CH578" s="6"/>
      <c r="CI578" s="6"/>
      <c r="CJ578" s="6"/>
      <c r="CK578" s="6"/>
      <c r="CL578" s="6"/>
      <c r="CM578" s="6"/>
      <c r="CN578" s="6"/>
      <c r="CO578" s="6"/>
      <c r="CP578" s="6"/>
      <c r="CQ578" s="6"/>
      <c r="CR578" s="6"/>
      <c r="CS578" s="6"/>
      <c r="CT578" s="313"/>
      <c r="CU578" s="313"/>
      <c r="CV578" s="313"/>
      <c r="CW578" s="313"/>
      <c r="CX578" s="313"/>
      <c r="CY578" s="313"/>
      <c r="CZ578" s="313"/>
      <c r="DA578" s="313"/>
      <c r="DB578" s="424"/>
      <c r="DC578" s="424"/>
      <c r="DD578" s="424"/>
      <c r="DE578" s="313"/>
      <c r="DF578" s="313"/>
      <c r="DG578" s="313"/>
      <c r="DH578" s="313"/>
      <c r="DI578" s="313"/>
      <c r="DJ578" s="6"/>
      <c r="DK578" s="6"/>
      <c r="DL578" s="122">
        <f t="shared" si="678"/>
        <v>1</v>
      </c>
      <c r="DM578" s="4"/>
    </row>
    <row r="579" spans="1:117" s="1" customFormat="1" ht="65.25" hidden="1" customHeight="1">
      <c r="A579" s="519"/>
      <c r="B579" s="414">
        <v>166</v>
      </c>
      <c r="C579" s="29" t="s">
        <v>874</v>
      </c>
      <c r="D579" s="29" t="s">
        <v>2</v>
      </c>
      <c r="E579" s="29" t="s">
        <v>873</v>
      </c>
      <c r="F579" s="29" t="s">
        <v>2</v>
      </c>
      <c r="G579" s="5"/>
      <c r="H579" s="29" t="s">
        <v>873</v>
      </c>
      <c r="I579" s="47" t="s">
        <v>1126</v>
      </c>
      <c r="J579" s="6"/>
      <c r="K579" s="6" t="s">
        <v>128</v>
      </c>
      <c r="L579" s="6" t="s">
        <v>206</v>
      </c>
      <c r="M579" s="5" t="s">
        <v>88</v>
      </c>
      <c r="N579" s="4" t="s">
        <v>171</v>
      </c>
      <c r="O579" s="478"/>
      <c r="P579" s="6"/>
      <c r="Q579" s="6"/>
      <c r="R579" s="6"/>
      <c r="S579" s="6"/>
      <c r="T579" s="4"/>
      <c r="U579" s="6"/>
      <c r="V579" s="6"/>
      <c r="W579" s="6"/>
      <c r="X579" s="6" t="s">
        <v>28</v>
      </c>
      <c r="Y579" s="60"/>
      <c r="Z579" s="60"/>
      <c r="AA579" s="6"/>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6"/>
      <c r="BX579" s="6"/>
      <c r="BY579" s="6"/>
      <c r="BZ579" s="6"/>
      <c r="CA579" s="6"/>
      <c r="CB579" s="6"/>
      <c r="CC579" s="6"/>
      <c r="CD579" s="6"/>
      <c r="CE579" s="6"/>
      <c r="CF579" s="6"/>
      <c r="CG579" s="6"/>
      <c r="CH579" s="6"/>
      <c r="CI579" s="6"/>
      <c r="CJ579" s="6"/>
      <c r="CK579" s="6"/>
      <c r="CL579" s="6"/>
      <c r="CM579" s="6"/>
      <c r="CN579" s="6"/>
      <c r="CO579" s="6"/>
      <c r="CP579" s="6"/>
      <c r="CQ579" s="6"/>
      <c r="CR579" s="6"/>
      <c r="CS579" s="6"/>
      <c r="CT579" s="313"/>
      <c r="CU579" s="313"/>
      <c r="CV579" s="313"/>
      <c r="CW579" s="313"/>
      <c r="CX579" s="313"/>
      <c r="CY579" s="313"/>
      <c r="CZ579" s="313"/>
      <c r="DA579" s="313"/>
      <c r="DB579" s="424"/>
      <c r="DC579" s="424"/>
      <c r="DD579" s="424"/>
      <c r="DE579" s="313"/>
      <c r="DF579" s="313"/>
      <c r="DG579" s="313"/>
      <c r="DH579" s="313"/>
      <c r="DI579" s="313"/>
      <c r="DJ579" s="6"/>
      <c r="DK579" s="6"/>
      <c r="DL579" s="122">
        <f t="shared" si="678"/>
        <v>1</v>
      </c>
      <c r="DM579" s="4"/>
    </row>
    <row r="580" spans="1:117" s="1" customFormat="1" ht="65.25" hidden="1" customHeight="1">
      <c r="A580" s="519"/>
      <c r="B580" s="414">
        <v>166</v>
      </c>
      <c r="C580" s="29" t="s">
        <v>874</v>
      </c>
      <c r="D580" s="29" t="s">
        <v>2</v>
      </c>
      <c r="E580" s="29" t="s">
        <v>873</v>
      </c>
      <c r="F580" s="29" t="s">
        <v>2</v>
      </c>
      <c r="G580" s="5"/>
      <c r="H580" s="29" t="s">
        <v>873</v>
      </c>
      <c r="I580" s="47" t="s">
        <v>1127</v>
      </c>
      <c r="J580" s="6"/>
      <c r="K580" s="6" t="s">
        <v>128</v>
      </c>
      <c r="L580" s="6" t="s">
        <v>206</v>
      </c>
      <c r="M580" s="5" t="s">
        <v>88</v>
      </c>
      <c r="N580" s="4" t="s">
        <v>171</v>
      </c>
      <c r="O580" s="478"/>
      <c r="P580" s="6"/>
      <c r="Q580" s="6"/>
      <c r="R580" s="6"/>
      <c r="S580" s="6"/>
      <c r="T580" s="6"/>
      <c r="U580" s="6"/>
      <c r="V580" s="6"/>
      <c r="W580" s="6"/>
      <c r="X580" s="6"/>
      <c r="Y580" s="60" t="s">
        <v>28</v>
      </c>
      <c r="Z580" s="60"/>
      <c r="AA580" s="6"/>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33"/>
      <c r="BO580" s="33"/>
      <c r="BP580" s="33"/>
      <c r="BQ580" s="33"/>
      <c r="BR580" s="33"/>
      <c r="BS580" s="33"/>
      <c r="BT580" s="33"/>
      <c r="BU580" s="33"/>
      <c r="BV580" s="33"/>
      <c r="BW580" s="6"/>
      <c r="BX580" s="6"/>
      <c r="BY580" s="6"/>
      <c r="BZ580" s="6"/>
      <c r="CA580" s="6"/>
      <c r="CB580" s="6"/>
      <c r="CC580" s="6"/>
      <c r="CD580" s="6"/>
      <c r="CE580" s="6"/>
      <c r="CF580" s="6"/>
      <c r="CG580" s="6"/>
      <c r="CH580" s="6"/>
      <c r="CI580" s="6"/>
      <c r="CJ580" s="6"/>
      <c r="CK580" s="6"/>
      <c r="CL580" s="6"/>
      <c r="CM580" s="6"/>
      <c r="CN580" s="6"/>
      <c r="CO580" s="6"/>
      <c r="CP580" s="6"/>
      <c r="CQ580" s="6"/>
      <c r="CR580" s="6"/>
      <c r="CS580" s="6"/>
      <c r="CT580" s="313"/>
      <c r="CU580" s="313"/>
      <c r="CV580" s="313"/>
      <c r="CW580" s="313"/>
      <c r="CX580" s="313"/>
      <c r="CY580" s="313"/>
      <c r="CZ580" s="313"/>
      <c r="DA580" s="313"/>
      <c r="DB580" s="424"/>
      <c r="DC580" s="424"/>
      <c r="DD580" s="424"/>
      <c r="DE580" s="313"/>
      <c r="DF580" s="313"/>
      <c r="DG580" s="313"/>
      <c r="DH580" s="313"/>
      <c r="DI580" s="313"/>
      <c r="DJ580" s="6"/>
      <c r="DK580" s="6"/>
      <c r="DL580" s="122">
        <f t="shared" si="678"/>
        <v>1</v>
      </c>
      <c r="DM580" s="4"/>
    </row>
    <row r="581" spans="1:117" s="1" customFormat="1" ht="69.75" hidden="1" customHeight="1">
      <c r="A581" s="58">
        <v>541</v>
      </c>
      <c r="B581" s="400">
        <v>167</v>
      </c>
      <c r="C581" s="29" t="s">
        <v>71</v>
      </c>
      <c r="D581" s="5" t="s">
        <v>2</v>
      </c>
      <c r="E581" s="29" t="s">
        <v>32</v>
      </c>
      <c r="F581" s="5" t="s">
        <v>2</v>
      </c>
      <c r="G581" s="5"/>
      <c r="H581" s="30" t="s">
        <v>32</v>
      </c>
      <c r="I581" s="47" t="s">
        <v>875</v>
      </c>
      <c r="J581" s="6"/>
      <c r="K581" s="6" t="s">
        <v>128</v>
      </c>
      <c r="L581" s="6" t="s">
        <v>206</v>
      </c>
      <c r="M581" s="5" t="s">
        <v>88</v>
      </c>
      <c r="N581" s="4" t="s">
        <v>83</v>
      </c>
      <c r="O581" s="4" t="s">
        <v>28</v>
      </c>
      <c r="P581" s="6"/>
      <c r="Q581" s="6"/>
      <c r="R581" s="6"/>
      <c r="S581" s="6"/>
      <c r="T581" s="6"/>
      <c r="U581" s="6"/>
      <c r="V581" s="6"/>
      <c r="W581" s="6" t="s">
        <v>28</v>
      </c>
      <c r="X581" s="6"/>
      <c r="Y581" s="60"/>
      <c r="Z581" s="60"/>
      <c r="AA581" s="6"/>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c r="BV581" s="33"/>
      <c r="BW581" s="6"/>
      <c r="BX581" s="6"/>
      <c r="BY581" s="6"/>
      <c r="BZ581" s="6"/>
      <c r="CA581" s="6"/>
      <c r="CB581" s="6"/>
      <c r="CC581" s="6"/>
      <c r="CD581" s="6"/>
      <c r="CE581" s="6"/>
      <c r="CF581" s="6"/>
      <c r="CG581" s="6"/>
      <c r="CH581" s="6"/>
      <c r="CI581" s="6"/>
      <c r="CJ581" s="6"/>
      <c r="CK581" s="6"/>
      <c r="CL581" s="6"/>
      <c r="CM581" s="6"/>
      <c r="CN581" s="6"/>
      <c r="CO581" s="6"/>
      <c r="CP581" s="6"/>
      <c r="CQ581" s="6"/>
      <c r="CR581" s="6"/>
      <c r="CS581" s="6"/>
      <c r="CT581" s="313"/>
      <c r="CU581" s="313"/>
      <c r="CV581" s="313"/>
      <c r="CW581" s="313"/>
      <c r="CX581" s="313"/>
      <c r="CY581" s="313"/>
      <c r="CZ581" s="313"/>
      <c r="DA581" s="313"/>
      <c r="DB581" s="424"/>
      <c r="DC581" s="424"/>
      <c r="DD581" s="424"/>
      <c r="DE581" s="313"/>
      <c r="DF581" s="313"/>
      <c r="DG581" s="313"/>
      <c r="DH581" s="313"/>
      <c r="DI581" s="313"/>
      <c r="DJ581" s="6"/>
      <c r="DK581" s="6"/>
      <c r="DL581" s="122">
        <f t="shared" si="678"/>
        <v>1</v>
      </c>
      <c r="DM581" s="4"/>
    </row>
    <row r="582" spans="1:117" ht="17.25" customHeight="1">
      <c r="A582" s="132"/>
      <c r="B582" s="167"/>
      <c r="C582" s="479" t="s">
        <v>55</v>
      </c>
      <c r="D582" s="479"/>
      <c r="E582" s="479"/>
      <c r="F582" s="170"/>
      <c r="G582" s="172">
        <f>COUNTIF(G584:G586,"x")</f>
        <v>0</v>
      </c>
      <c r="H582" s="368"/>
      <c r="I582" s="368"/>
      <c r="J582" s="364"/>
      <c r="K582" s="364"/>
      <c r="L582" s="364"/>
      <c r="M582" s="8" t="s">
        <v>82</v>
      </c>
      <c r="N582" s="8" t="s">
        <v>82</v>
      </c>
      <c r="O582" s="9">
        <f>COUNTIF(O584:O586,"x")</f>
        <v>3</v>
      </c>
      <c r="P582" s="9">
        <f>SUM(P584:P586)</f>
        <v>1</v>
      </c>
      <c r="Q582" s="172" t="s">
        <v>142</v>
      </c>
      <c r="R582" s="172" t="s">
        <v>142</v>
      </c>
      <c r="S582" s="172" t="s">
        <v>142</v>
      </c>
      <c r="T582" s="9" t="s">
        <v>142</v>
      </c>
      <c r="U582" s="9" t="s">
        <v>142</v>
      </c>
      <c r="V582" s="9" t="s">
        <v>142</v>
      </c>
      <c r="W582" s="9" t="s">
        <v>142</v>
      </c>
      <c r="X582" s="9" t="s">
        <v>142</v>
      </c>
      <c r="Y582" s="9"/>
      <c r="Z582" s="9"/>
      <c r="AA582" s="9"/>
      <c r="AB582" s="172"/>
      <c r="AC582" s="172"/>
      <c r="AD582" s="172"/>
      <c r="AE582" s="9"/>
      <c r="AF582" s="9"/>
      <c r="AG582" s="9"/>
      <c r="AH582" s="9"/>
      <c r="AI582" s="9"/>
      <c r="AJ582" s="9"/>
      <c r="AK582" s="9"/>
      <c r="AL582" s="9"/>
      <c r="AM582" s="9"/>
      <c r="AN582" s="9"/>
      <c r="AO582" s="9"/>
      <c r="AP582" s="9"/>
      <c r="AQ582" s="9"/>
      <c r="AR582" s="9"/>
      <c r="AS582" s="9"/>
      <c r="AT582" s="9"/>
      <c r="AU582" s="9"/>
      <c r="AV582" s="9"/>
      <c r="AW582" s="9"/>
      <c r="AX582" s="9"/>
      <c r="AY582" s="9"/>
      <c r="AZ582" s="9"/>
      <c r="BA582" s="9"/>
      <c r="BB582" s="9"/>
      <c r="BC582" s="9"/>
      <c r="BD582" s="9"/>
      <c r="BE582" s="9"/>
      <c r="BF582" s="9"/>
      <c r="BG582" s="9"/>
      <c r="BH582" s="9"/>
      <c r="BI582" s="9"/>
      <c r="BJ582" s="9"/>
      <c r="BK582" s="9"/>
      <c r="BL582" s="9"/>
      <c r="BM582" s="172"/>
      <c r="BN582" s="172"/>
      <c r="BO582" s="172"/>
      <c r="BP582" s="172"/>
      <c r="BQ582" s="9"/>
      <c r="BR582" s="9"/>
      <c r="BS582" s="9"/>
      <c r="BT582" s="9"/>
      <c r="BU582" s="9"/>
      <c r="BV582" s="9"/>
      <c r="BW582" s="9"/>
      <c r="BX582" s="9"/>
      <c r="BY582" s="9"/>
      <c r="BZ582" s="9"/>
      <c r="CA582" s="9"/>
      <c r="CB582" s="9"/>
      <c r="CC582" s="9"/>
      <c r="CD582" s="9"/>
      <c r="CE582" s="9"/>
      <c r="CF582" s="9"/>
      <c r="CG582" s="9"/>
      <c r="CH582" s="9"/>
      <c r="CI582" s="9"/>
      <c r="CJ582" s="9"/>
      <c r="CK582" s="9"/>
      <c r="CL582" s="9"/>
      <c r="CM582" s="9"/>
      <c r="CN582" s="9"/>
      <c r="CO582" s="9"/>
      <c r="CP582" s="9"/>
      <c r="CQ582" s="9"/>
      <c r="CR582" s="9"/>
      <c r="CS582" s="9"/>
      <c r="CT582" s="9"/>
      <c r="CU582" s="9"/>
      <c r="CV582" s="391"/>
      <c r="CW582" s="391"/>
      <c r="CX582" s="391"/>
      <c r="CY582" s="9"/>
      <c r="CZ582" s="9"/>
      <c r="DA582" s="9"/>
      <c r="DB582" s="9"/>
      <c r="DC582" s="9"/>
      <c r="DD582" s="9"/>
      <c r="DE582" s="9"/>
      <c r="DF582" s="9"/>
      <c r="DG582" s="9"/>
      <c r="DH582" s="9"/>
      <c r="DI582" s="9"/>
      <c r="DJ582" s="9"/>
      <c r="DK582" s="9"/>
      <c r="DL582" s="9"/>
      <c r="DM582" s="173"/>
    </row>
    <row r="583" spans="1:117" s="386" customFormat="1" ht="39" customHeight="1">
      <c r="A583" s="379"/>
      <c r="B583" s="431">
        <v>168</v>
      </c>
      <c r="C583" s="419" t="s">
        <v>166</v>
      </c>
      <c r="D583" s="417" t="s">
        <v>0</v>
      </c>
      <c r="E583" s="415"/>
      <c r="F583" s="419"/>
      <c r="G583" s="420"/>
      <c r="H583" s="419" t="s">
        <v>137</v>
      </c>
      <c r="I583" s="184" t="s">
        <v>1322</v>
      </c>
      <c r="J583" s="384"/>
      <c r="K583" s="384" t="s">
        <v>128</v>
      </c>
      <c r="L583" s="384" t="s">
        <v>115</v>
      </c>
      <c r="M583" s="8"/>
      <c r="N583" s="8"/>
      <c r="O583" s="9"/>
      <c r="P583" s="9"/>
      <c r="Q583" s="172"/>
      <c r="R583" s="172"/>
      <c r="S583" s="384" t="s">
        <v>28</v>
      </c>
      <c r="T583" s="9"/>
      <c r="U583" s="9"/>
      <c r="V583" s="9"/>
      <c r="W583" s="9"/>
      <c r="X583" s="9"/>
      <c r="Y583" s="9"/>
      <c r="Z583" s="9"/>
      <c r="AA583" s="9"/>
      <c r="AB583" s="172"/>
      <c r="AC583" s="172"/>
      <c r="AD583" s="172"/>
      <c r="AE583" s="9"/>
      <c r="AF583" s="9"/>
      <c r="AG583" s="9"/>
      <c r="AH583" s="9"/>
      <c r="AI583" s="9"/>
      <c r="AJ583" s="9"/>
      <c r="AK583" s="9"/>
      <c r="AL583" s="9"/>
      <c r="AM583" s="9"/>
      <c r="AN583" s="9"/>
      <c r="AO583" s="9"/>
      <c r="AP583" s="9"/>
      <c r="AQ583" s="9"/>
      <c r="AR583" s="9"/>
      <c r="AS583" s="9"/>
      <c r="AT583" s="9"/>
      <c r="AU583" s="9"/>
      <c r="AV583" s="9"/>
      <c r="AW583" s="9"/>
      <c r="AX583" s="9"/>
      <c r="AY583" s="9"/>
      <c r="AZ583" s="9"/>
      <c r="BA583" s="9"/>
      <c r="BB583" s="9"/>
      <c r="BC583" s="9"/>
      <c r="BD583" s="9"/>
      <c r="BE583" s="9"/>
      <c r="BF583" s="9"/>
      <c r="BG583" s="9"/>
      <c r="BH583" s="9"/>
      <c r="BI583" s="9"/>
      <c r="BJ583" s="9"/>
      <c r="BK583" s="9"/>
      <c r="BL583" s="9"/>
      <c r="BM583" s="172"/>
      <c r="BN583" s="172"/>
      <c r="BO583" s="172"/>
      <c r="BP583" s="172"/>
      <c r="BQ583" s="9"/>
      <c r="BR583" s="9"/>
      <c r="BS583" s="9"/>
      <c r="BT583" s="9"/>
      <c r="BU583" s="9"/>
      <c r="BV583" s="9"/>
      <c r="BW583" s="9"/>
      <c r="BX583" s="9"/>
      <c r="BY583" s="9"/>
      <c r="BZ583" s="9"/>
      <c r="CA583" s="9"/>
      <c r="CB583" s="9"/>
      <c r="CC583" s="9"/>
      <c r="CD583" s="9"/>
      <c r="CE583" s="9"/>
      <c r="CF583" s="9"/>
      <c r="CG583" s="9"/>
      <c r="CH583" s="9"/>
      <c r="CI583" s="9"/>
      <c r="CJ583" s="9"/>
      <c r="CK583" s="9"/>
      <c r="CL583" s="9"/>
      <c r="CM583" s="9"/>
      <c r="CN583" s="9"/>
      <c r="CO583" s="9"/>
      <c r="CP583" s="9"/>
      <c r="CQ583" s="9"/>
      <c r="CR583" s="9"/>
      <c r="CS583" s="9"/>
      <c r="CT583" s="9"/>
      <c r="CU583" s="9"/>
      <c r="CV583" s="388"/>
      <c r="CW583" s="388"/>
      <c r="CX583" s="388" t="s">
        <v>659</v>
      </c>
      <c r="CY583" s="9"/>
      <c r="CZ583" s="9"/>
      <c r="DA583" s="9"/>
      <c r="DB583" s="9"/>
      <c r="DC583" s="9"/>
      <c r="DD583" s="9"/>
      <c r="DE583" s="9"/>
      <c r="DF583" s="9"/>
      <c r="DG583" s="9"/>
      <c r="DH583" s="9"/>
      <c r="DI583" s="9"/>
      <c r="DJ583" s="9"/>
      <c r="DK583" s="9"/>
      <c r="DL583" s="9"/>
      <c r="DM583" s="380"/>
    </row>
    <row r="584" spans="1:117" s="386" customFormat="1" ht="93" customHeight="1">
      <c r="A584" s="58">
        <v>547</v>
      </c>
      <c r="B584" s="431">
        <v>168</v>
      </c>
      <c r="C584" s="419" t="s">
        <v>166</v>
      </c>
      <c r="D584" s="417" t="s">
        <v>0</v>
      </c>
      <c r="E584" s="415"/>
      <c r="F584" s="419"/>
      <c r="G584" s="420"/>
      <c r="H584" s="419" t="s">
        <v>137</v>
      </c>
      <c r="I584" s="184" t="s">
        <v>1341</v>
      </c>
      <c r="J584" s="384"/>
      <c r="K584" s="384" t="s">
        <v>128</v>
      </c>
      <c r="L584" s="384" t="s">
        <v>206</v>
      </c>
      <c r="M584" s="5" t="s">
        <v>88</v>
      </c>
      <c r="N584" s="4" t="s">
        <v>83</v>
      </c>
      <c r="O584" s="4" t="s">
        <v>28</v>
      </c>
      <c r="P584" s="6"/>
      <c r="Q584" s="9"/>
      <c r="R584" s="9"/>
      <c r="S584" s="384" t="s">
        <v>28</v>
      </c>
      <c r="T584" s="9"/>
      <c r="U584" s="9"/>
      <c r="V584" s="9"/>
      <c r="W584" s="9"/>
      <c r="X584" s="9"/>
      <c r="Y584" s="9"/>
      <c r="Z584" s="9"/>
      <c r="AA584" s="9"/>
      <c r="AB584" s="33"/>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33"/>
      <c r="BF584" s="33"/>
      <c r="BG584" s="33"/>
      <c r="BH584" s="33"/>
      <c r="BI584" s="33"/>
      <c r="BJ584" s="33"/>
      <c r="BK584" s="33"/>
      <c r="BL584" s="33"/>
      <c r="BM584" s="33"/>
      <c r="BN584" s="33"/>
      <c r="BO584" s="33"/>
      <c r="BP584" s="33"/>
      <c r="BQ584" s="33"/>
      <c r="BR584" s="33"/>
      <c r="BS584" s="33"/>
      <c r="BT584" s="33"/>
      <c r="BU584" s="33"/>
      <c r="BV584" s="33"/>
      <c r="BW584" s="9"/>
      <c r="BX584" s="9"/>
      <c r="BY584" s="9"/>
      <c r="BZ584" s="9"/>
      <c r="CA584" s="9"/>
      <c r="CB584" s="9"/>
      <c r="CC584" s="9"/>
      <c r="CD584" s="9"/>
      <c r="CE584" s="9"/>
      <c r="CF584" s="9"/>
      <c r="CG584" s="9"/>
      <c r="CH584" s="9"/>
      <c r="CI584" s="9"/>
      <c r="CJ584" s="9"/>
      <c r="CK584" s="9"/>
      <c r="CL584" s="9"/>
      <c r="CM584" s="9"/>
      <c r="CN584" s="9"/>
      <c r="CO584" s="9"/>
      <c r="CP584" s="9"/>
      <c r="CQ584" s="9"/>
      <c r="CR584" s="9"/>
      <c r="CS584" s="9"/>
      <c r="CT584" s="9"/>
      <c r="CU584" s="9"/>
      <c r="CV584" s="388" t="s">
        <v>666</v>
      </c>
      <c r="CW584" s="388" t="s">
        <v>666</v>
      </c>
      <c r="CX584" s="388" t="s">
        <v>666</v>
      </c>
      <c r="CY584" s="9"/>
      <c r="CZ584" s="9"/>
      <c r="DA584" s="9"/>
      <c r="DB584" s="9"/>
      <c r="DC584" s="9"/>
      <c r="DD584" s="9"/>
      <c r="DE584" s="9"/>
      <c r="DF584" s="9"/>
      <c r="DG584" s="9"/>
      <c r="DH584" s="9"/>
      <c r="DI584" s="9"/>
      <c r="DJ584" s="9"/>
      <c r="DK584" s="9"/>
      <c r="DL584" s="122">
        <f>COUNTIF(Q584:AA584,"x")</f>
        <v>1</v>
      </c>
      <c r="DM584" s="173"/>
    </row>
    <row r="585" spans="1:117" s="1" customFormat="1" ht="103.5" hidden="1" customHeight="1">
      <c r="A585" s="58">
        <v>548</v>
      </c>
      <c r="B585" s="411">
        <v>169</v>
      </c>
      <c r="C585" s="29" t="s">
        <v>138</v>
      </c>
      <c r="D585" s="5" t="s">
        <v>0</v>
      </c>
      <c r="E585" s="30" t="s">
        <v>139</v>
      </c>
      <c r="F585" s="5" t="s">
        <v>2</v>
      </c>
      <c r="G585" s="5"/>
      <c r="H585" s="30" t="s">
        <v>139</v>
      </c>
      <c r="I585" s="47" t="s">
        <v>876</v>
      </c>
      <c r="J585" s="6" t="s">
        <v>628</v>
      </c>
      <c r="K585" s="6" t="s">
        <v>128</v>
      </c>
      <c r="L585" s="6" t="s">
        <v>206</v>
      </c>
      <c r="M585" s="5" t="s">
        <v>88</v>
      </c>
      <c r="N585" s="4" t="s">
        <v>83</v>
      </c>
      <c r="O585" s="4" t="s">
        <v>28</v>
      </c>
      <c r="P585" s="103">
        <v>1</v>
      </c>
      <c r="Q585" s="9"/>
      <c r="R585" s="6"/>
      <c r="S585" s="6"/>
      <c r="T585" s="6"/>
      <c r="U585" s="6" t="s">
        <v>28</v>
      </c>
      <c r="V585" s="6"/>
      <c r="W585" s="9"/>
      <c r="X585" s="9"/>
      <c r="Y585" s="9"/>
      <c r="Z585" s="9"/>
      <c r="AA585" s="9"/>
      <c r="AB585" s="33"/>
      <c r="AC585" s="33"/>
      <c r="AD585" s="33"/>
      <c r="AE585" s="33"/>
      <c r="AF585" s="33"/>
      <c r="AG585" s="33"/>
      <c r="AH585" s="33"/>
      <c r="AI585" s="33"/>
      <c r="AJ585" s="33"/>
      <c r="AK585" s="33"/>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c r="BJ585" s="33"/>
      <c r="BK585" s="33"/>
      <c r="BL585" s="33"/>
      <c r="BM585" s="33"/>
      <c r="BN585" s="33"/>
      <c r="BO585" s="33"/>
      <c r="BP585" s="33"/>
      <c r="BQ585" s="33"/>
      <c r="BR585" s="33"/>
      <c r="BS585" s="33"/>
      <c r="BT585" s="33"/>
      <c r="BU585" s="33"/>
      <c r="BV585" s="33"/>
      <c r="BW585" s="9"/>
      <c r="BX585" s="9"/>
      <c r="BY585" s="9"/>
      <c r="BZ585" s="9"/>
      <c r="CA585" s="9"/>
      <c r="CB585" s="9"/>
      <c r="CC585" s="9"/>
      <c r="CD585" s="9"/>
      <c r="CE585" s="9"/>
      <c r="CF585" s="9"/>
      <c r="CG585" s="9"/>
      <c r="CH585" s="9"/>
      <c r="CI585" s="9"/>
      <c r="CJ585" s="9"/>
      <c r="CK585" s="9"/>
      <c r="CL585" s="9"/>
      <c r="CM585" s="9"/>
      <c r="CN585" s="9"/>
      <c r="CO585" s="9"/>
      <c r="CP585" s="9"/>
      <c r="CQ585" s="9"/>
      <c r="CR585" s="9"/>
      <c r="CS585" s="9"/>
      <c r="CT585" s="9"/>
      <c r="CU585" s="9"/>
      <c r="CV585" s="9"/>
      <c r="CW585" s="9"/>
      <c r="CX585" s="9"/>
      <c r="CY585" s="9"/>
      <c r="CZ585" s="9"/>
      <c r="DA585" s="9"/>
      <c r="DB585" s="9"/>
      <c r="DC585" s="9"/>
      <c r="DD585" s="9"/>
      <c r="DE585" s="9"/>
      <c r="DF585" s="9"/>
      <c r="DG585" s="9"/>
      <c r="DH585" s="9"/>
      <c r="DI585" s="9"/>
      <c r="DJ585" s="9"/>
      <c r="DK585" s="9"/>
      <c r="DL585" s="6">
        <f>COUNTIF(Q585:AA585,"x")</f>
        <v>1</v>
      </c>
      <c r="DM585" s="8"/>
    </row>
    <row r="586" spans="1:117" s="1" customFormat="1" ht="91.5" hidden="1" customHeight="1">
      <c r="A586" s="32">
        <v>549</v>
      </c>
      <c r="B586" s="400">
        <v>170</v>
      </c>
      <c r="C586" s="29" t="s">
        <v>510</v>
      </c>
      <c r="D586" s="5" t="s">
        <v>0</v>
      </c>
      <c r="E586" s="29" t="s">
        <v>511</v>
      </c>
      <c r="F586" s="5" t="s">
        <v>2</v>
      </c>
      <c r="G586" s="5"/>
      <c r="H586" s="30" t="s">
        <v>511</v>
      </c>
      <c r="I586" s="47" t="s">
        <v>877</v>
      </c>
      <c r="J586" s="6" t="s">
        <v>629</v>
      </c>
      <c r="K586" s="6" t="s">
        <v>128</v>
      </c>
      <c r="L586" s="6" t="s">
        <v>206</v>
      </c>
      <c r="M586" s="5" t="s">
        <v>88</v>
      </c>
      <c r="N586" s="4" t="s">
        <v>83</v>
      </c>
      <c r="O586" s="4" t="s">
        <v>28</v>
      </c>
      <c r="P586" s="11"/>
      <c r="Q586" s="6"/>
      <c r="R586" s="6"/>
      <c r="S586" s="6"/>
      <c r="T586" s="6"/>
      <c r="U586" s="6"/>
      <c r="V586" s="6"/>
      <c r="W586" s="6"/>
      <c r="X586" s="6"/>
      <c r="Y586" s="60" t="s">
        <v>28</v>
      </c>
      <c r="Z586" s="60"/>
      <c r="AA586" s="6"/>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c r="BR586" s="33"/>
      <c r="BS586" s="33"/>
      <c r="BT586" s="33"/>
      <c r="BU586" s="33"/>
      <c r="BV586" s="33"/>
      <c r="BW586" s="6"/>
      <c r="BX586" s="6"/>
      <c r="BY586" s="6"/>
      <c r="BZ586" s="6"/>
      <c r="CA586" s="6"/>
      <c r="CB586" s="6"/>
      <c r="CC586" s="6"/>
      <c r="CD586" s="6"/>
      <c r="CE586" s="6"/>
      <c r="CF586" s="6"/>
      <c r="CG586" s="6"/>
      <c r="CH586" s="6"/>
      <c r="CI586" s="6"/>
      <c r="CJ586" s="6"/>
      <c r="CK586" s="6"/>
      <c r="CL586" s="6"/>
      <c r="CM586" s="6"/>
      <c r="CN586" s="6"/>
      <c r="CO586" s="6"/>
      <c r="CP586" s="6"/>
      <c r="CQ586" s="6"/>
      <c r="CR586" s="6"/>
      <c r="CS586" s="6"/>
      <c r="CT586" s="313"/>
      <c r="CU586" s="313"/>
      <c r="CV586" s="313"/>
      <c r="CW586" s="313"/>
      <c r="CX586" s="313"/>
      <c r="CY586" s="313"/>
      <c r="CZ586" s="313"/>
      <c r="DA586" s="313"/>
      <c r="DB586" s="424"/>
      <c r="DC586" s="424"/>
      <c r="DD586" s="424"/>
      <c r="DE586" s="313"/>
      <c r="DF586" s="313"/>
      <c r="DG586" s="313"/>
      <c r="DH586" s="313"/>
      <c r="DI586" s="313"/>
      <c r="DJ586" s="6"/>
      <c r="DK586" s="6"/>
      <c r="DL586" s="6">
        <f>COUNTIF(Q586:AA586,"x")</f>
        <v>1</v>
      </c>
      <c r="DM586" s="4"/>
    </row>
    <row r="587" spans="1:117" ht="42" customHeight="1">
      <c r="A587" s="132"/>
      <c r="B587" s="167"/>
      <c r="C587" s="479" t="s">
        <v>26</v>
      </c>
      <c r="D587" s="479"/>
      <c r="E587" s="479"/>
      <c r="F587" s="170"/>
      <c r="G587" s="172">
        <f>G588+G601+G717</f>
        <v>0</v>
      </c>
      <c r="H587" s="368"/>
      <c r="I587" s="174"/>
      <c r="J587" s="364"/>
      <c r="K587" s="364"/>
      <c r="L587" s="364"/>
      <c r="M587" s="8" t="s">
        <v>82</v>
      </c>
      <c r="N587" s="8" t="s">
        <v>82</v>
      </c>
      <c r="O587" s="9">
        <f>O588+O601+O717</f>
        <v>16</v>
      </c>
      <c r="P587" s="9">
        <f>P588+P601+P717</f>
        <v>54</v>
      </c>
      <c r="Q587" s="172" t="s">
        <v>142</v>
      </c>
      <c r="R587" s="172" t="s">
        <v>142</v>
      </c>
      <c r="S587" s="172" t="s">
        <v>142</v>
      </c>
      <c r="T587" s="9" t="s">
        <v>142</v>
      </c>
      <c r="U587" s="9" t="s">
        <v>142</v>
      </c>
      <c r="V587" s="9" t="s">
        <v>142</v>
      </c>
      <c r="W587" s="9" t="s">
        <v>142</v>
      </c>
      <c r="X587" s="9" t="s">
        <v>142</v>
      </c>
      <c r="Y587" s="9"/>
      <c r="Z587" s="9"/>
      <c r="AA587" s="9" t="s">
        <v>142</v>
      </c>
      <c r="AB587" s="181"/>
      <c r="AC587" s="181"/>
      <c r="AD587" s="181"/>
      <c r="AE587" s="207"/>
      <c r="AF587" s="207"/>
      <c r="AG587" s="207"/>
      <c r="AH587" s="207"/>
      <c r="AI587" s="207"/>
      <c r="AJ587" s="207"/>
      <c r="AK587" s="207"/>
      <c r="AL587" s="207"/>
      <c r="AM587" s="207"/>
      <c r="AN587" s="207"/>
      <c r="AO587" s="207"/>
      <c r="AP587" s="207"/>
      <c r="AQ587" s="207"/>
      <c r="AR587" s="207"/>
      <c r="AS587" s="207"/>
      <c r="AT587" s="207"/>
      <c r="AU587" s="207"/>
      <c r="AV587" s="207"/>
      <c r="AW587" s="207"/>
      <c r="AX587" s="207"/>
      <c r="AY587" s="207"/>
      <c r="AZ587" s="207"/>
      <c r="BA587" s="207"/>
      <c r="BB587" s="207"/>
      <c r="BC587" s="209"/>
      <c r="BD587" s="210"/>
      <c r="BE587" s="209"/>
      <c r="BF587" s="210"/>
      <c r="BG587" s="209"/>
      <c r="BH587" s="210"/>
      <c r="BI587" s="209"/>
      <c r="BJ587" s="210"/>
      <c r="BK587" s="211"/>
      <c r="BL587" s="212"/>
      <c r="BM587" s="181"/>
      <c r="BN587" s="181"/>
      <c r="BO587" s="181"/>
      <c r="BP587" s="181"/>
      <c r="BQ587" s="33"/>
      <c r="BR587" s="33"/>
      <c r="BS587" s="33"/>
      <c r="BT587" s="33"/>
      <c r="BU587" s="33"/>
      <c r="BV587" s="33"/>
      <c r="BW587" s="9"/>
      <c r="BX587" s="9"/>
      <c r="BY587" s="9"/>
      <c r="BZ587" s="9"/>
      <c r="CA587" s="9"/>
      <c r="CB587" s="9"/>
      <c r="CC587" s="9"/>
      <c r="CD587" s="9"/>
      <c r="CE587" s="9"/>
      <c r="CF587" s="9"/>
      <c r="CG587" s="9"/>
      <c r="CH587" s="9"/>
      <c r="CI587" s="9"/>
      <c r="CJ587" s="9"/>
      <c r="CK587" s="9"/>
      <c r="CL587" s="9"/>
      <c r="CM587" s="9"/>
      <c r="CN587" s="9"/>
      <c r="CO587" s="9"/>
      <c r="CP587" s="9"/>
      <c r="CQ587" s="9"/>
      <c r="CR587" s="9"/>
      <c r="CS587" s="9"/>
      <c r="CT587" s="9"/>
      <c r="CU587" s="9"/>
      <c r="CV587" s="391"/>
      <c r="CW587" s="391"/>
      <c r="CX587" s="391"/>
      <c r="CY587" s="9"/>
      <c r="CZ587" s="9"/>
      <c r="DA587" s="9"/>
      <c r="DB587" s="9"/>
      <c r="DC587" s="9"/>
      <c r="DD587" s="9"/>
      <c r="DE587" s="9"/>
      <c r="DF587" s="9"/>
      <c r="DG587" s="9"/>
      <c r="DH587" s="9"/>
      <c r="DI587" s="9"/>
      <c r="DJ587" s="9"/>
      <c r="DK587" s="9"/>
      <c r="DL587" s="6"/>
      <c r="DM587" s="173"/>
    </row>
    <row r="588" spans="1:117" ht="73.5" customHeight="1">
      <c r="A588" s="132"/>
      <c r="B588" s="167"/>
      <c r="C588" s="479" t="s">
        <v>56</v>
      </c>
      <c r="D588" s="479"/>
      <c r="E588" s="479"/>
      <c r="F588" s="170"/>
      <c r="G588" s="172">
        <f>COUNTIF(G589:G600,"x")</f>
        <v>0</v>
      </c>
      <c r="H588" s="368"/>
      <c r="I588" s="174"/>
      <c r="J588" s="364"/>
      <c r="K588" s="364"/>
      <c r="L588" s="364"/>
      <c r="M588" s="8" t="s">
        <v>82</v>
      </c>
      <c r="N588" s="8" t="s">
        <v>82</v>
      </c>
      <c r="O588" s="9">
        <f>COUNTIF(O589:O600,"x")</f>
        <v>3</v>
      </c>
      <c r="P588" s="9">
        <f>SUM(P589:P600)</f>
        <v>0</v>
      </c>
      <c r="Q588" s="172" t="s">
        <v>142</v>
      </c>
      <c r="R588" s="172" t="s">
        <v>142</v>
      </c>
      <c r="S588" s="172" t="s">
        <v>142</v>
      </c>
      <c r="T588" s="9" t="s">
        <v>142</v>
      </c>
      <c r="U588" s="9" t="s">
        <v>142</v>
      </c>
      <c r="V588" s="9" t="s">
        <v>142</v>
      </c>
      <c r="W588" s="9" t="s">
        <v>142</v>
      </c>
      <c r="X588" s="9" t="s">
        <v>142</v>
      </c>
      <c r="Y588" s="9"/>
      <c r="Z588" s="9"/>
      <c r="AA588" s="9" t="s">
        <v>142</v>
      </c>
      <c r="AB588" s="181"/>
      <c r="AC588" s="181"/>
      <c r="AD588" s="181"/>
      <c r="AE588" s="207"/>
      <c r="AF588" s="207"/>
      <c r="AG588" s="207"/>
      <c r="AH588" s="207"/>
      <c r="AI588" s="207"/>
      <c r="AJ588" s="207"/>
      <c r="AK588" s="207"/>
      <c r="AL588" s="207"/>
      <c r="AM588" s="207"/>
      <c r="AN588" s="207"/>
      <c r="AO588" s="207"/>
      <c r="AP588" s="207"/>
      <c r="AQ588" s="207"/>
      <c r="AR588" s="207"/>
      <c r="AS588" s="207"/>
      <c r="AT588" s="207"/>
      <c r="AU588" s="207"/>
      <c r="AV588" s="207"/>
      <c r="AW588" s="207"/>
      <c r="AX588" s="207"/>
      <c r="AY588" s="207"/>
      <c r="AZ588" s="207"/>
      <c r="BA588" s="207"/>
      <c r="BB588" s="207"/>
      <c r="BC588" s="209"/>
      <c r="BD588" s="210"/>
      <c r="BE588" s="209"/>
      <c r="BF588" s="210"/>
      <c r="BG588" s="209"/>
      <c r="BH588" s="210"/>
      <c r="BI588" s="209"/>
      <c r="BJ588" s="210"/>
      <c r="BK588" s="211"/>
      <c r="BL588" s="212"/>
      <c r="BM588" s="181"/>
      <c r="BN588" s="181"/>
      <c r="BO588" s="181"/>
      <c r="BP588" s="181"/>
      <c r="BQ588" s="33"/>
      <c r="BR588" s="33"/>
      <c r="BS588" s="33"/>
      <c r="BT588" s="33"/>
      <c r="BU588" s="33"/>
      <c r="BV588" s="33"/>
      <c r="BW588" s="9"/>
      <c r="BX588" s="9"/>
      <c r="BY588" s="9"/>
      <c r="BZ588" s="9"/>
      <c r="CA588" s="9"/>
      <c r="CB588" s="9"/>
      <c r="CC588" s="9"/>
      <c r="CD588" s="9"/>
      <c r="CE588" s="9"/>
      <c r="CF588" s="9"/>
      <c r="CG588" s="9"/>
      <c r="CH588" s="9"/>
      <c r="CI588" s="9"/>
      <c r="CJ588" s="9"/>
      <c r="CK588" s="9"/>
      <c r="CL588" s="9"/>
      <c r="CM588" s="9"/>
      <c r="CN588" s="9"/>
      <c r="CO588" s="9"/>
      <c r="CP588" s="9"/>
      <c r="CQ588" s="9"/>
      <c r="CR588" s="9"/>
      <c r="CS588" s="9"/>
      <c r="CT588" s="9"/>
      <c r="CU588" s="9"/>
      <c r="CV588" s="391"/>
      <c r="CW588" s="391"/>
      <c r="CX588" s="391"/>
      <c r="CY588" s="9"/>
      <c r="CZ588" s="9"/>
      <c r="DA588" s="9"/>
      <c r="DB588" s="9"/>
      <c r="DC588" s="9"/>
      <c r="DD588" s="9"/>
      <c r="DE588" s="9"/>
      <c r="DF588" s="9"/>
      <c r="DG588" s="9"/>
      <c r="DH588" s="9"/>
      <c r="DI588" s="9"/>
      <c r="DJ588" s="9"/>
      <c r="DK588" s="9"/>
      <c r="DL588" s="6"/>
      <c r="DM588" s="173"/>
    </row>
    <row r="589" spans="1:117" s="10" customFormat="1" ht="64.5" hidden="1" customHeight="1">
      <c r="A589" s="133">
        <v>554</v>
      </c>
      <c r="B589" s="414">
        <v>171</v>
      </c>
      <c r="C589" s="169" t="s">
        <v>600</v>
      </c>
      <c r="D589" s="170" t="s">
        <v>0</v>
      </c>
      <c r="E589" s="29" t="s">
        <v>72</v>
      </c>
      <c r="F589" s="135" t="s">
        <v>2</v>
      </c>
      <c r="G589" s="170"/>
      <c r="H589" s="169" t="s">
        <v>512</v>
      </c>
      <c r="I589" s="194" t="s">
        <v>1128</v>
      </c>
      <c r="J589" s="176"/>
      <c r="K589" s="176" t="s">
        <v>128</v>
      </c>
      <c r="L589" s="176" t="s">
        <v>206</v>
      </c>
      <c r="M589" s="5" t="s">
        <v>81</v>
      </c>
      <c r="N589" s="4" t="s">
        <v>171</v>
      </c>
      <c r="O589" s="478" t="s">
        <v>28</v>
      </c>
      <c r="P589" s="134"/>
      <c r="Q589" s="176" t="s">
        <v>28</v>
      </c>
      <c r="R589" s="6"/>
      <c r="S589" s="6"/>
      <c r="T589" s="6"/>
      <c r="U589" s="6"/>
      <c r="V589" s="6"/>
      <c r="W589" s="6"/>
      <c r="X589" s="6"/>
      <c r="Y589" s="60"/>
      <c r="Z589" s="60"/>
      <c r="AA589" s="6"/>
      <c r="AB589" s="181"/>
      <c r="AC589" s="181"/>
      <c r="AD589" s="181" t="s">
        <v>669</v>
      </c>
      <c r="AE589" s="207">
        <v>2</v>
      </c>
      <c r="AF589" s="207">
        <v>2</v>
      </c>
      <c r="AG589" s="207">
        <v>2</v>
      </c>
      <c r="AH589" s="207">
        <v>2</v>
      </c>
      <c r="AI589" s="207">
        <v>2</v>
      </c>
      <c r="AJ589" s="207">
        <v>2</v>
      </c>
      <c r="AK589" s="207">
        <v>1</v>
      </c>
      <c r="AL589" s="207">
        <v>2</v>
      </c>
      <c r="AM589" s="207">
        <v>2</v>
      </c>
      <c r="AN589" s="207">
        <v>1</v>
      </c>
      <c r="AO589" s="207">
        <v>2</v>
      </c>
      <c r="AP589" s="207">
        <v>2</v>
      </c>
      <c r="AQ589" s="207">
        <v>2</v>
      </c>
      <c r="AR589" s="207">
        <v>2</v>
      </c>
      <c r="AS589" s="207">
        <v>2</v>
      </c>
      <c r="AT589" s="207">
        <v>1</v>
      </c>
      <c r="AU589" s="207">
        <v>2</v>
      </c>
      <c r="AV589" s="207">
        <v>2</v>
      </c>
      <c r="AW589" s="207">
        <v>2</v>
      </c>
      <c r="AX589" s="207">
        <v>2</v>
      </c>
      <c r="AY589" s="207">
        <v>1</v>
      </c>
      <c r="AZ589" s="207">
        <v>2</v>
      </c>
      <c r="BA589" s="207">
        <v>2</v>
      </c>
      <c r="BB589" s="207">
        <v>1</v>
      </c>
      <c r="BC589" s="209">
        <f t="shared" ref="BC589" si="686">COUNTIF(AE589:BB589,"2")</f>
        <v>19</v>
      </c>
      <c r="BD589" s="210">
        <f t="shared" ref="BD589" si="687">BC589/(BC589+BE589+BG589+BI589)</f>
        <v>0.79166666666666663</v>
      </c>
      <c r="BE589" s="209">
        <f t="shared" ref="BE589" si="688">COUNTIF(AE589:BB589,"1")</f>
        <v>5</v>
      </c>
      <c r="BF589" s="210">
        <f t="shared" ref="BF589" si="689">BE589/(BC589+BE589+BG589+BI589)</f>
        <v>0.20833333333333334</v>
      </c>
      <c r="BG589" s="209">
        <f t="shared" ref="BG589" si="690">COUNTIF(AE589:BB589,"0")</f>
        <v>0</v>
      </c>
      <c r="BH589" s="210">
        <f t="shared" ref="BH589" si="691">BG589/(BC589+BE589+BG589+BI589)</f>
        <v>0</v>
      </c>
      <c r="BI589" s="209">
        <f t="shared" ref="BI589" si="692">COUNTIF(AE589:BB589,"KĐG")</f>
        <v>0</v>
      </c>
      <c r="BJ589" s="210">
        <f t="shared" ref="BJ589" si="693">BI589/(BC589+BE589+BG589+BI589)</f>
        <v>0</v>
      </c>
      <c r="BK589" s="211">
        <f t="shared" ref="BK589" si="694">(((BC589*2)+(BE589*1)+(BG589*0)))/(BC589+BE589+BG589)</f>
        <v>1.7916666666666667</v>
      </c>
      <c r="BL589" s="212" t="str">
        <f t="shared" ref="BL589" si="695">IF(BJ589&gt;=50%,"KĐG",IF(BK589&gt;=1.6,"ĐMT",IF(BK589&gt;=1,"CCG","CĐ")))</f>
        <v>ĐMT</v>
      </c>
      <c r="BM589" s="33"/>
      <c r="BN589" s="33"/>
      <c r="BO589" s="33"/>
      <c r="BP589" s="33"/>
      <c r="BQ589" s="33"/>
      <c r="BR589" s="33"/>
      <c r="BS589" s="33"/>
      <c r="BT589" s="33"/>
      <c r="BU589" s="33"/>
      <c r="BV589" s="33"/>
      <c r="BW589" s="6"/>
      <c r="BX589" s="6"/>
      <c r="BY589" s="6"/>
      <c r="BZ589" s="6"/>
      <c r="CA589" s="6"/>
      <c r="CB589" s="6"/>
      <c r="CC589" s="6"/>
      <c r="CD589" s="6"/>
      <c r="CE589" s="6"/>
      <c r="CF589" s="6"/>
      <c r="CG589" s="6"/>
      <c r="CH589" s="6"/>
      <c r="CI589" s="6"/>
      <c r="CJ589" s="6"/>
      <c r="CK589" s="6"/>
      <c r="CL589" s="6"/>
      <c r="CM589" s="6"/>
      <c r="CN589" s="6"/>
      <c r="CO589" s="6"/>
      <c r="CP589" s="6"/>
      <c r="CQ589" s="6"/>
      <c r="CR589" s="6"/>
      <c r="CS589" s="6"/>
      <c r="CT589" s="313"/>
      <c r="CU589" s="313"/>
      <c r="CV589" s="313"/>
      <c r="CW589" s="313"/>
      <c r="CX589" s="313"/>
      <c r="CY589" s="313"/>
      <c r="CZ589" s="313"/>
      <c r="DA589" s="313"/>
      <c r="DB589" s="424"/>
      <c r="DC589" s="424"/>
      <c r="DD589" s="424"/>
      <c r="DE589" s="313"/>
      <c r="DF589" s="313"/>
      <c r="DG589" s="313"/>
      <c r="DH589" s="313"/>
      <c r="DI589" s="313"/>
      <c r="DJ589" s="6"/>
      <c r="DK589" s="6"/>
      <c r="DL589" s="6">
        <f t="shared" ref="DL589:DL594" si="696">COUNTIF(Q589:AA589,"x")</f>
        <v>1</v>
      </c>
      <c r="DM589" s="168"/>
    </row>
    <row r="590" spans="1:117" s="120" customFormat="1" ht="160.5" hidden="1" customHeight="1">
      <c r="A590" s="119"/>
      <c r="B590" s="414">
        <v>171</v>
      </c>
      <c r="C590" s="29" t="s">
        <v>600</v>
      </c>
      <c r="D590" s="118" t="s">
        <v>0</v>
      </c>
      <c r="E590" s="29" t="s">
        <v>72</v>
      </c>
      <c r="F590" s="118" t="s">
        <v>2</v>
      </c>
      <c r="G590" s="118"/>
      <c r="H590" s="29" t="s">
        <v>1130</v>
      </c>
      <c r="I590" s="47" t="s">
        <v>1128</v>
      </c>
      <c r="J590" s="121"/>
      <c r="K590" s="125" t="s">
        <v>128</v>
      </c>
      <c r="L590" s="125" t="s">
        <v>206</v>
      </c>
      <c r="M590" s="126" t="s">
        <v>81</v>
      </c>
      <c r="N590" s="123" t="s">
        <v>171</v>
      </c>
      <c r="O590" s="478"/>
      <c r="P590" s="121"/>
      <c r="Q590" s="121"/>
      <c r="R590" s="121"/>
      <c r="S590" s="121"/>
      <c r="T590" s="121"/>
      <c r="U590" s="121"/>
      <c r="V590" s="121" t="s">
        <v>28</v>
      </c>
      <c r="W590" s="121"/>
      <c r="X590" s="121"/>
      <c r="Y590" s="121"/>
      <c r="Z590" s="121"/>
      <c r="AA590" s="121"/>
      <c r="AB590" s="33"/>
      <c r="AC590" s="33"/>
      <c r="AD590" s="33"/>
      <c r="AE590" s="33"/>
      <c r="AF590" s="33"/>
      <c r="AG590" s="33"/>
      <c r="AH590" s="33"/>
      <c r="AI590" s="33"/>
      <c r="AJ590" s="33"/>
      <c r="AK590" s="33"/>
      <c r="AL590" s="33"/>
      <c r="AM590" s="33"/>
      <c r="AN590" s="33"/>
      <c r="AO590" s="33"/>
      <c r="AP590" s="33"/>
      <c r="AQ590" s="33"/>
      <c r="AR590" s="33"/>
      <c r="AS590" s="33"/>
      <c r="AT590" s="33"/>
      <c r="AU590" s="33"/>
      <c r="AV590" s="33"/>
      <c r="AW590" s="33"/>
      <c r="AX590" s="33"/>
      <c r="AY590" s="33"/>
      <c r="AZ590" s="33"/>
      <c r="BA590" s="33"/>
      <c r="BB590" s="33"/>
      <c r="BC590" s="33"/>
      <c r="BD590" s="33"/>
      <c r="BE590" s="33"/>
      <c r="BF590" s="33"/>
      <c r="BG590" s="33"/>
      <c r="BH590" s="33"/>
      <c r="BI590" s="33"/>
      <c r="BJ590" s="33"/>
      <c r="BK590" s="33"/>
      <c r="BL590" s="33"/>
      <c r="BM590" s="33"/>
      <c r="BN590" s="33"/>
      <c r="BO590" s="33"/>
      <c r="BP590" s="33"/>
      <c r="BQ590" s="33"/>
      <c r="BR590" s="33"/>
      <c r="BS590" s="33"/>
      <c r="BT590" s="33"/>
      <c r="BU590" s="33"/>
      <c r="BV590" s="33"/>
      <c r="BW590" s="121"/>
      <c r="BX590" s="121"/>
      <c r="BY590" s="121"/>
      <c r="BZ590" s="121"/>
      <c r="CA590" s="121"/>
      <c r="CB590" s="121"/>
      <c r="CC590" s="121"/>
      <c r="CD590" s="121"/>
      <c r="CE590" s="121"/>
      <c r="CF590" s="121"/>
      <c r="CG590" s="121"/>
      <c r="CH590" s="121"/>
      <c r="CI590" s="121"/>
      <c r="CJ590" s="121"/>
      <c r="CK590" s="121"/>
      <c r="CL590" s="121"/>
      <c r="CM590" s="121"/>
      <c r="CN590" s="121"/>
      <c r="CO590" s="121"/>
      <c r="CP590" s="121"/>
      <c r="CQ590" s="121"/>
      <c r="CR590" s="121"/>
      <c r="CS590" s="121"/>
      <c r="CT590" s="313"/>
      <c r="CU590" s="313"/>
      <c r="CV590" s="313"/>
      <c r="CW590" s="313"/>
      <c r="CX590" s="313"/>
      <c r="CY590" s="313"/>
      <c r="CZ590" s="313"/>
      <c r="DA590" s="313"/>
      <c r="DB590" s="424"/>
      <c r="DC590" s="424"/>
      <c r="DD590" s="424"/>
      <c r="DE590" s="313"/>
      <c r="DF590" s="313"/>
      <c r="DG590" s="313"/>
      <c r="DH590" s="313"/>
      <c r="DI590" s="313"/>
      <c r="DJ590" s="121"/>
      <c r="DK590" s="121"/>
      <c r="DL590" s="121">
        <f t="shared" si="696"/>
        <v>1</v>
      </c>
      <c r="DM590" s="117"/>
    </row>
    <row r="591" spans="1:117" s="120" customFormat="1" ht="160.5" hidden="1" customHeight="1">
      <c r="A591" s="119"/>
      <c r="B591" s="414">
        <v>171</v>
      </c>
      <c r="C591" s="29" t="s">
        <v>600</v>
      </c>
      <c r="D591" s="118" t="s">
        <v>0</v>
      </c>
      <c r="E591" s="29" t="s">
        <v>72</v>
      </c>
      <c r="F591" s="118" t="s">
        <v>2</v>
      </c>
      <c r="G591" s="118"/>
      <c r="H591" s="29" t="s">
        <v>1131</v>
      </c>
      <c r="I591" s="47" t="s">
        <v>1128</v>
      </c>
      <c r="J591" s="121"/>
      <c r="K591" s="125" t="s">
        <v>128</v>
      </c>
      <c r="L591" s="125" t="s">
        <v>206</v>
      </c>
      <c r="M591" s="126" t="s">
        <v>81</v>
      </c>
      <c r="N591" s="123" t="s">
        <v>171</v>
      </c>
      <c r="O591" s="478"/>
      <c r="P591" s="121"/>
      <c r="Q591" s="121"/>
      <c r="R591" s="121"/>
      <c r="S591" s="121"/>
      <c r="T591" s="121"/>
      <c r="U591" s="121"/>
      <c r="V591" s="121"/>
      <c r="W591" s="121"/>
      <c r="X591" s="121"/>
      <c r="Y591" s="121" t="s">
        <v>28</v>
      </c>
      <c r="Z591" s="121"/>
      <c r="AA591" s="121"/>
      <c r="AB591" s="33"/>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33"/>
      <c r="BF591" s="33"/>
      <c r="BG591" s="33"/>
      <c r="BH591" s="33"/>
      <c r="BI591" s="33"/>
      <c r="BJ591" s="33"/>
      <c r="BK591" s="33"/>
      <c r="BL591" s="33"/>
      <c r="BM591" s="33"/>
      <c r="BN591" s="33"/>
      <c r="BO591" s="33"/>
      <c r="BP591" s="33"/>
      <c r="BQ591" s="33"/>
      <c r="BR591" s="33"/>
      <c r="BS591" s="33"/>
      <c r="BT591" s="33"/>
      <c r="BU591" s="33"/>
      <c r="BV591" s="33"/>
      <c r="BW591" s="121"/>
      <c r="BX591" s="121"/>
      <c r="BY591" s="121"/>
      <c r="BZ591" s="121"/>
      <c r="CA591" s="121"/>
      <c r="CB591" s="121"/>
      <c r="CC591" s="121"/>
      <c r="CD591" s="121"/>
      <c r="CE591" s="121"/>
      <c r="CF591" s="121"/>
      <c r="CG591" s="121"/>
      <c r="CH591" s="121"/>
      <c r="CI591" s="121"/>
      <c r="CJ591" s="121"/>
      <c r="CK591" s="121"/>
      <c r="CL591" s="121"/>
      <c r="CM591" s="121"/>
      <c r="CN591" s="121"/>
      <c r="CO591" s="121"/>
      <c r="CP591" s="121"/>
      <c r="CQ591" s="121"/>
      <c r="CR591" s="121"/>
      <c r="CS591" s="121"/>
      <c r="CT591" s="313"/>
      <c r="CU591" s="313"/>
      <c r="CV591" s="313"/>
      <c r="CW591" s="313"/>
      <c r="CX591" s="313"/>
      <c r="CY591" s="313"/>
      <c r="CZ591" s="313"/>
      <c r="DA591" s="313"/>
      <c r="DB591" s="424"/>
      <c r="DC591" s="424"/>
      <c r="DD591" s="424"/>
      <c r="DE591" s="313"/>
      <c r="DF591" s="313"/>
      <c r="DG591" s="313"/>
      <c r="DH591" s="313"/>
      <c r="DI591" s="313"/>
      <c r="DJ591" s="121"/>
      <c r="DK591" s="121"/>
      <c r="DL591" s="121">
        <f t="shared" si="696"/>
        <v>1</v>
      </c>
      <c r="DM591" s="117"/>
    </row>
    <row r="592" spans="1:117" s="1" customFormat="1" ht="156.75" hidden="1" customHeight="1">
      <c r="A592" s="519">
        <v>554</v>
      </c>
      <c r="B592" s="41">
        <v>171</v>
      </c>
      <c r="C592" s="29" t="s">
        <v>600</v>
      </c>
      <c r="D592" s="5" t="s">
        <v>0</v>
      </c>
      <c r="E592" s="29" t="s">
        <v>72</v>
      </c>
      <c r="F592" s="5" t="s">
        <v>2</v>
      </c>
      <c r="G592" s="5"/>
      <c r="H592" s="29" t="s">
        <v>513</v>
      </c>
      <c r="I592" s="47" t="s">
        <v>1128</v>
      </c>
      <c r="J592" s="6"/>
      <c r="K592" s="6" t="s">
        <v>128</v>
      </c>
      <c r="L592" s="6" t="s">
        <v>206</v>
      </c>
      <c r="M592" s="5" t="s">
        <v>81</v>
      </c>
      <c r="N592" s="4" t="s">
        <v>171</v>
      </c>
      <c r="O592" s="478"/>
      <c r="P592" s="6"/>
      <c r="Q592" s="6"/>
      <c r="R592" s="6"/>
      <c r="S592" s="6"/>
      <c r="T592" s="6"/>
      <c r="U592" s="6"/>
      <c r="V592" s="6"/>
      <c r="W592" s="6" t="s">
        <v>28</v>
      </c>
      <c r="X592" s="6"/>
      <c r="Y592" s="60"/>
      <c r="Z592" s="60"/>
      <c r="AA592" s="6"/>
      <c r="AB592" s="33"/>
      <c r="AC592" s="33"/>
      <c r="AD592" s="33"/>
      <c r="AE592" s="33"/>
      <c r="AF592" s="33"/>
      <c r="AG592" s="33"/>
      <c r="AH592" s="33"/>
      <c r="AI592" s="33"/>
      <c r="AJ592" s="33"/>
      <c r="AK592" s="33"/>
      <c r="AL592" s="33"/>
      <c r="AM592" s="33"/>
      <c r="AN592" s="33"/>
      <c r="AO592" s="33"/>
      <c r="AP592" s="33"/>
      <c r="AQ592" s="33"/>
      <c r="AR592" s="33"/>
      <c r="AS592" s="33"/>
      <c r="AT592" s="33"/>
      <c r="AU592" s="33"/>
      <c r="AV592" s="33"/>
      <c r="AW592" s="33"/>
      <c r="AX592" s="33"/>
      <c r="AY592" s="33"/>
      <c r="AZ592" s="33"/>
      <c r="BA592" s="33"/>
      <c r="BB592" s="33"/>
      <c r="BC592" s="33"/>
      <c r="BD592" s="33"/>
      <c r="BE592" s="33"/>
      <c r="BF592" s="33"/>
      <c r="BG592" s="33"/>
      <c r="BH592" s="33"/>
      <c r="BI592" s="33"/>
      <c r="BJ592" s="33"/>
      <c r="BK592" s="33"/>
      <c r="BL592" s="33"/>
      <c r="BM592" s="33"/>
      <c r="BN592" s="33"/>
      <c r="BO592" s="33"/>
      <c r="BP592" s="33"/>
      <c r="BQ592" s="33"/>
      <c r="BR592" s="33"/>
      <c r="BS592" s="33"/>
      <c r="BT592" s="33"/>
      <c r="BU592" s="33"/>
      <c r="BV592" s="33"/>
      <c r="BW592" s="6"/>
      <c r="BX592" s="6"/>
      <c r="BY592" s="6"/>
      <c r="BZ592" s="6"/>
      <c r="CA592" s="6"/>
      <c r="CB592" s="6"/>
      <c r="CC592" s="6"/>
      <c r="CD592" s="6"/>
      <c r="CE592" s="6"/>
      <c r="CF592" s="6"/>
      <c r="CG592" s="6"/>
      <c r="CH592" s="6"/>
      <c r="CI592" s="6"/>
      <c r="CJ592" s="6"/>
      <c r="CK592" s="6"/>
      <c r="CL592" s="6"/>
      <c r="CM592" s="6"/>
      <c r="CN592" s="6"/>
      <c r="CO592" s="6"/>
      <c r="CP592" s="6"/>
      <c r="CQ592" s="6"/>
      <c r="CR592" s="6"/>
      <c r="CS592" s="6"/>
      <c r="CT592" s="313"/>
      <c r="CU592" s="313"/>
      <c r="CV592" s="313"/>
      <c r="CW592" s="313"/>
      <c r="CX592" s="313"/>
      <c r="CY592" s="313"/>
      <c r="CZ592" s="313"/>
      <c r="DA592" s="313"/>
      <c r="DB592" s="424"/>
      <c r="DC592" s="424"/>
      <c r="DD592" s="424"/>
      <c r="DE592" s="313"/>
      <c r="DF592" s="313"/>
      <c r="DG592" s="313"/>
      <c r="DH592" s="313"/>
      <c r="DI592" s="313"/>
      <c r="DJ592" s="6"/>
      <c r="DK592" s="6"/>
      <c r="DL592" s="121">
        <f t="shared" si="696"/>
        <v>1</v>
      </c>
      <c r="DM592" s="4"/>
    </row>
    <row r="593" spans="1:117" s="120" customFormat="1" ht="156.75" hidden="1" customHeight="1">
      <c r="A593" s="519"/>
      <c r="B593" s="41">
        <v>171</v>
      </c>
      <c r="C593" s="29" t="s">
        <v>600</v>
      </c>
      <c r="D593" s="118" t="s">
        <v>0</v>
      </c>
      <c r="E593" s="29" t="s">
        <v>72</v>
      </c>
      <c r="F593" s="118" t="s">
        <v>2</v>
      </c>
      <c r="G593" s="118"/>
      <c r="H593" s="29" t="s">
        <v>1132</v>
      </c>
      <c r="I593" s="47" t="s">
        <v>1128</v>
      </c>
      <c r="J593" s="121"/>
      <c r="K593" s="125" t="s">
        <v>128</v>
      </c>
      <c r="L593" s="125" t="s">
        <v>206</v>
      </c>
      <c r="M593" s="126" t="s">
        <v>81</v>
      </c>
      <c r="N593" s="123" t="s">
        <v>171</v>
      </c>
      <c r="O593" s="478"/>
      <c r="P593" s="121"/>
      <c r="Q593" s="121"/>
      <c r="R593" s="121"/>
      <c r="S593" s="121"/>
      <c r="T593" s="121"/>
      <c r="U593" s="121"/>
      <c r="V593" s="121"/>
      <c r="W593" s="121"/>
      <c r="X593" s="121"/>
      <c r="Y593" s="121"/>
      <c r="Z593" s="121"/>
      <c r="AA593" s="121" t="s">
        <v>28</v>
      </c>
      <c r="AB593" s="33"/>
      <c r="AC593" s="33"/>
      <c r="AD593" s="33"/>
      <c r="AE593" s="33"/>
      <c r="AF593" s="33"/>
      <c r="AG593" s="33"/>
      <c r="AH593" s="33"/>
      <c r="AI593" s="33"/>
      <c r="AJ593" s="33"/>
      <c r="AK593" s="33"/>
      <c r="AL593" s="33"/>
      <c r="AM593" s="33"/>
      <c r="AN593" s="33"/>
      <c r="AO593" s="33"/>
      <c r="AP593" s="33"/>
      <c r="AQ593" s="33"/>
      <c r="AR593" s="33"/>
      <c r="AS593" s="33"/>
      <c r="AT593" s="33"/>
      <c r="AU593" s="33"/>
      <c r="AV593" s="33"/>
      <c r="AW593" s="33"/>
      <c r="AX593" s="33"/>
      <c r="AY593" s="33"/>
      <c r="AZ593" s="33"/>
      <c r="BA593" s="33"/>
      <c r="BB593" s="33"/>
      <c r="BC593" s="33"/>
      <c r="BD593" s="33"/>
      <c r="BE593" s="33"/>
      <c r="BF593" s="33"/>
      <c r="BG593" s="33"/>
      <c r="BH593" s="33"/>
      <c r="BI593" s="33"/>
      <c r="BJ593" s="33"/>
      <c r="BK593" s="33"/>
      <c r="BL593" s="33"/>
      <c r="BM593" s="33"/>
      <c r="BN593" s="33"/>
      <c r="BO593" s="33"/>
      <c r="BP593" s="33"/>
      <c r="BQ593" s="33"/>
      <c r="BR593" s="33"/>
      <c r="BS593" s="33"/>
      <c r="BT593" s="33"/>
      <c r="BU593" s="33"/>
      <c r="BV593" s="33"/>
      <c r="BW593" s="121"/>
      <c r="BX593" s="121"/>
      <c r="BY593" s="121"/>
      <c r="BZ593" s="121"/>
      <c r="CA593" s="121"/>
      <c r="CB593" s="121"/>
      <c r="CC593" s="121"/>
      <c r="CD593" s="121"/>
      <c r="CE593" s="121"/>
      <c r="CF593" s="121"/>
      <c r="CG593" s="121"/>
      <c r="CH593" s="121"/>
      <c r="CI593" s="121"/>
      <c r="CJ593" s="121"/>
      <c r="CK593" s="121"/>
      <c r="CL593" s="121"/>
      <c r="CM593" s="121"/>
      <c r="CN593" s="121"/>
      <c r="CO593" s="121"/>
      <c r="CP593" s="121"/>
      <c r="CQ593" s="121"/>
      <c r="CR593" s="121"/>
      <c r="CS593" s="121"/>
      <c r="CT593" s="313"/>
      <c r="CU593" s="313"/>
      <c r="CV593" s="313"/>
      <c r="CW593" s="313"/>
      <c r="CX593" s="313"/>
      <c r="CY593" s="313"/>
      <c r="CZ593" s="313"/>
      <c r="DA593" s="313"/>
      <c r="DB593" s="424"/>
      <c r="DC593" s="424"/>
      <c r="DD593" s="424"/>
      <c r="DE593" s="313"/>
      <c r="DF593" s="313"/>
      <c r="DG593" s="313"/>
      <c r="DH593" s="313"/>
      <c r="DI593" s="313"/>
      <c r="DJ593" s="121"/>
      <c r="DK593" s="121"/>
      <c r="DL593" s="121">
        <f t="shared" si="696"/>
        <v>1</v>
      </c>
      <c r="DM593" s="117"/>
    </row>
    <row r="594" spans="1:117" s="1" customFormat="1" ht="53.25" hidden="1" customHeight="1">
      <c r="A594" s="519"/>
      <c r="B594" s="41">
        <v>171</v>
      </c>
      <c r="C594" s="29" t="s">
        <v>600</v>
      </c>
      <c r="D594" s="5" t="s">
        <v>0</v>
      </c>
      <c r="E594" s="29" t="s">
        <v>72</v>
      </c>
      <c r="F594" s="5" t="s">
        <v>2</v>
      </c>
      <c r="G594" s="5"/>
      <c r="H594" s="29" t="s">
        <v>514</v>
      </c>
      <c r="I594" s="47" t="s">
        <v>1128</v>
      </c>
      <c r="J594" s="6"/>
      <c r="K594" s="6" t="s">
        <v>128</v>
      </c>
      <c r="L594" s="6" t="s">
        <v>206</v>
      </c>
      <c r="M594" s="5" t="s">
        <v>81</v>
      </c>
      <c r="N594" s="4" t="s">
        <v>171</v>
      </c>
      <c r="O594" s="478"/>
      <c r="P594" s="6"/>
      <c r="Q594" s="6"/>
      <c r="R594" s="6"/>
      <c r="S594" s="6"/>
      <c r="T594" s="6" t="s">
        <v>28</v>
      </c>
      <c r="U594" s="6"/>
      <c r="V594" s="6"/>
      <c r="W594" s="6"/>
      <c r="X594" s="6"/>
      <c r="Y594" s="60"/>
      <c r="Z594" s="60"/>
      <c r="AA594" s="6"/>
      <c r="AB594" s="33"/>
      <c r="AC594" s="33"/>
      <c r="AD594" s="33"/>
      <c r="AE594" s="33"/>
      <c r="AF594" s="33"/>
      <c r="AG594" s="33"/>
      <c r="AH594" s="33"/>
      <c r="AI594" s="33"/>
      <c r="AJ594" s="33"/>
      <c r="AK594" s="33"/>
      <c r="AL594" s="33"/>
      <c r="AM594" s="33"/>
      <c r="AN594" s="33"/>
      <c r="AO594" s="33"/>
      <c r="AP594" s="33"/>
      <c r="AQ594" s="33"/>
      <c r="AR594" s="33"/>
      <c r="AS594" s="33"/>
      <c r="AT594" s="33"/>
      <c r="AU594" s="33"/>
      <c r="AV594" s="33"/>
      <c r="AW594" s="33"/>
      <c r="AX594" s="33"/>
      <c r="AY594" s="33"/>
      <c r="AZ594" s="33"/>
      <c r="BA594" s="33"/>
      <c r="BB594" s="33"/>
      <c r="BC594" s="33"/>
      <c r="BD594" s="33"/>
      <c r="BE594" s="33"/>
      <c r="BF594" s="33"/>
      <c r="BG594" s="33"/>
      <c r="BH594" s="33"/>
      <c r="BI594" s="33"/>
      <c r="BJ594" s="33"/>
      <c r="BK594" s="33"/>
      <c r="BL594" s="33"/>
      <c r="BM594" s="33"/>
      <c r="BN594" s="33"/>
      <c r="BO594" s="33"/>
      <c r="BP594" s="33"/>
      <c r="BQ594" s="33"/>
      <c r="BR594" s="33"/>
      <c r="BS594" s="33"/>
      <c r="BT594" s="33"/>
      <c r="BU594" s="33"/>
      <c r="BV594" s="33"/>
      <c r="BW594" s="6"/>
      <c r="BX594" s="6"/>
      <c r="BY594" s="6"/>
      <c r="BZ594" s="6"/>
      <c r="CA594" s="6"/>
      <c r="CB594" s="6"/>
      <c r="CC594" s="6"/>
      <c r="CD594" s="6"/>
      <c r="CE594" s="6"/>
      <c r="CF594" s="6"/>
      <c r="CG594" s="6"/>
      <c r="CH594" s="6"/>
      <c r="CI594" s="6"/>
      <c r="CJ594" s="6"/>
      <c r="CK594" s="6"/>
      <c r="CL594" s="6"/>
      <c r="CM594" s="6"/>
      <c r="CN594" s="6"/>
      <c r="CO594" s="6"/>
      <c r="CP594" s="6"/>
      <c r="CQ594" s="6"/>
      <c r="CR594" s="6"/>
      <c r="CS594" s="6"/>
      <c r="CT594" s="313"/>
      <c r="CU594" s="313"/>
      <c r="CV594" s="313"/>
      <c r="CW594" s="313"/>
      <c r="CX594" s="313"/>
      <c r="CY594" s="313"/>
      <c r="CZ594" s="313"/>
      <c r="DA594" s="313"/>
      <c r="DB594" s="424"/>
      <c r="DC594" s="424"/>
      <c r="DD594" s="424"/>
      <c r="DE594" s="313"/>
      <c r="DF594" s="313"/>
      <c r="DG594" s="313"/>
      <c r="DH594" s="313"/>
      <c r="DI594" s="313"/>
      <c r="DJ594" s="6"/>
      <c r="DK594" s="6"/>
      <c r="DL594" s="121">
        <f t="shared" si="696"/>
        <v>1</v>
      </c>
      <c r="DM594" s="4"/>
    </row>
    <row r="595" spans="1:117" s="231" customFormat="1" ht="98.25" hidden="1" customHeight="1">
      <c r="A595" s="460">
        <v>557</v>
      </c>
      <c r="B595" s="414">
        <v>172</v>
      </c>
      <c r="C595" s="184" t="s">
        <v>1292</v>
      </c>
      <c r="D595" s="170" t="s">
        <v>0</v>
      </c>
      <c r="E595" s="30" t="s">
        <v>515</v>
      </c>
      <c r="F595" s="5" t="s">
        <v>0</v>
      </c>
      <c r="G595" s="170"/>
      <c r="H595" s="184" t="s">
        <v>167</v>
      </c>
      <c r="I595" s="194" t="s">
        <v>1129</v>
      </c>
      <c r="J595" s="256"/>
      <c r="K595" s="256" t="s">
        <v>128</v>
      </c>
      <c r="L595" s="256" t="s">
        <v>206</v>
      </c>
      <c r="M595" s="5" t="s">
        <v>81</v>
      </c>
      <c r="N595" s="4" t="s">
        <v>83</v>
      </c>
      <c r="O595" s="460" t="s">
        <v>28</v>
      </c>
      <c r="P595" s="6"/>
      <c r="Q595" s="6"/>
      <c r="R595" s="256" t="s">
        <v>28</v>
      </c>
      <c r="S595" s="6"/>
      <c r="T595" s="6"/>
      <c r="U595" s="6"/>
      <c r="V595" s="6"/>
      <c r="W595" s="6"/>
      <c r="X595" s="6"/>
      <c r="Y595" s="60"/>
      <c r="Z595" s="60"/>
      <c r="AA595" s="6"/>
      <c r="AB595" s="33"/>
      <c r="AC595" s="33"/>
      <c r="AD595" s="33"/>
      <c r="AE595" s="33"/>
      <c r="AF595" s="33"/>
      <c r="AG595" s="33"/>
      <c r="AH595" s="33"/>
      <c r="AI595" s="33"/>
      <c r="AJ595" s="33"/>
      <c r="AK595" s="33"/>
      <c r="AL595" s="33"/>
      <c r="AM595" s="33"/>
      <c r="AN595" s="33"/>
      <c r="AO595" s="33"/>
      <c r="AP595" s="33"/>
      <c r="AQ595" s="33"/>
      <c r="AR595" s="33"/>
      <c r="AS595" s="33"/>
      <c r="AT595" s="33"/>
      <c r="AU595" s="33"/>
      <c r="AV595" s="33"/>
      <c r="AW595" s="33"/>
      <c r="AX595" s="33"/>
      <c r="AY595" s="33"/>
      <c r="AZ595" s="33"/>
      <c r="BA595" s="33"/>
      <c r="BB595" s="33"/>
      <c r="BC595" s="33"/>
      <c r="BD595" s="33"/>
      <c r="BE595" s="33"/>
      <c r="BF595" s="33"/>
      <c r="BG595" s="33"/>
      <c r="BH595" s="33"/>
      <c r="BI595" s="33"/>
      <c r="BJ595" s="33"/>
      <c r="BK595" s="33"/>
      <c r="BL595" s="33"/>
      <c r="BM595" s="181" t="s">
        <v>669</v>
      </c>
      <c r="BN595" s="181" t="s">
        <v>669</v>
      </c>
      <c r="BO595" s="181" t="s">
        <v>669</v>
      </c>
      <c r="BP595" s="181" t="s">
        <v>669</v>
      </c>
      <c r="BQ595" s="320">
        <v>2</v>
      </c>
      <c r="BR595" s="320">
        <v>2</v>
      </c>
      <c r="BS595" s="320">
        <v>2</v>
      </c>
      <c r="BT595" s="320">
        <v>1</v>
      </c>
      <c r="BU595" s="320">
        <v>2</v>
      </c>
      <c r="BV595" s="320">
        <v>2</v>
      </c>
      <c r="BW595" s="320">
        <v>2</v>
      </c>
      <c r="BX595" s="320">
        <v>1</v>
      </c>
      <c r="BY595" s="320">
        <v>2</v>
      </c>
      <c r="BZ595" s="320">
        <v>2</v>
      </c>
      <c r="CA595" s="320">
        <v>2</v>
      </c>
      <c r="CB595" s="320">
        <v>2</v>
      </c>
      <c r="CC595" s="320">
        <v>2</v>
      </c>
      <c r="CD595" s="320">
        <v>2</v>
      </c>
      <c r="CE595" s="320">
        <v>1</v>
      </c>
      <c r="CF595" s="320">
        <v>2</v>
      </c>
      <c r="CG595" s="320">
        <v>2</v>
      </c>
      <c r="CH595" s="320">
        <v>1</v>
      </c>
      <c r="CI595" s="320">
        <v>2</v>
      </c>
      <c r="CJ595" s="320">
        <v>2</v>
      </c>
      <c r="CK595" s="320">
        <v>1</v>
      </c>
      <c r="CL595" s="348">
        <f>COUNTIF(BQ595:CK595,"2")</f>
        <v>16</v>
      </c>
      <c r="CM595" s="349">
        <f t="shared" ref="CM595" si="697">CL595/(CL595+CN595+CP595+CR595)</f>
        <v>0.76190476190476186</v>
      </c>
      <c r="CN595" s="348">
        <f>COUNTIF(BQ595:CK595,"1")</f>
        <v>5</v>
      </c>
      <c r="CO595" s="349">
        <f t="shared" ref="CO595" si="698">CN595/(CL595+CN595+CP595+CR595)</f>
        <v>0.23809523809523808</v>
      </c>
      <c r="CP595" s="348">
        <f>COUNTIF(BQ595:CK595,"0")</f>
        <v>0</v>
      </c>
      <c r="CQ595" s="349">
        <f t="shared" ref="CQ595" si="699">CP595/(CL595+CN595+CP595+CR595)</f>
        <v>0</v>
      </c>
      <c r="CR595" s="348">
        <f>COUNTIF(BQ595:CK595,"KĐG")</f>
        <v>0</v>
      </c>
      <c r="CS595" s="349">
        <f t="shared" ref="CS595" si="700">CR595/(CL595+CN595+CP595+CR595)</f>
        <v>0</v>
      </c>
      <c r="CT595" s="350">
        <f t="shared" ref="CT595" si="701">(((CL595*2)+(CN595*1)+(CP595*0)))/(CL595+CN595+CP595)</f>
        <v>1.7619047619047619</v>
      </c>
      <c r="CU595" s="351" t="str">
        <f t="shared" ref="CU595" si="702">IF(CS595&gt;=50%,"KĐG",IF(CT595&gt;=1.6,"ĐMT",IF(CT595&gt;=1,"CCG","CĐ")))</f>
        <v>ĐMT</v>
      </c>
      <c r="CV595" s="181"/>
      <c r="CW595" s="181"/>
      <c r="CX595" s="181"/>
      <c r="CY595" s="181"/>
      <c r="CZ595" s="181"/>
      <c r="DA595" s="181"/>
      <c r="DB595" s="181"/>
      <c r="DC595" s="181"/>
      <c r="DD595" s="181"/>
      <c r="DE595" s="181"/>
      <c r="DF595" s="181"/>
      <c r="DG595" s="181"/>
      <c r="DH595" s="181"/>
      <c r="DI595" s="181"/>
      <c r="DJ595" s="181" t="s">
        <v>669</v>
      </c>
      <c r="DK595" s="181" t="s">
        <v>669</v>
      </c>
      <c r="DL595" s="181" t="s">
        <v>669</v>
      </c>
      <c r="DM595" s="261"/>
    </row>
    <row r="596" spans="1:117" s="231" customFormat="1" ht="219" customHeight="1">
      <c r="A596" s="461"/>
      <c r="B596" s="414">
        <v>172</v>
      </c>
      <c r="C596" s="184" t="s">
        <v>1342</v>
      </c>
      <c r="D596" s="377" t="s">
        <v>0</v>
      </c>
      <c r="E596" s="184" t="s">
        <v>515</v>
      </c>
      <c r="F596" s="170" t="s">
        <v>0</v>
      </c>
      <c r="G596" s="377"/>
      <c r="H596" s="184" t="s">
        <v>1133</v>
      </c>
      <c r="I596" s="194" t="s">
        <v>1129</v>
      </c>
      <c r="J596" s="364"/>
      <c r="K596" s="364" t="s">
        <v>128</v>
      </c>
      <c r="L596" s="364" t="s">
        <v>206</v>
      </c>
      <c r="M596" s="126" t="s">
        <v>81</v>
      </c>
      <c r="N596" s="123" t="s">
        <v>83</v>
      </c>
      <c r="O596" s="461"/>
      <c r="P596" s="121"/>
      <c r="Q596" s="121"/>
      <c r="R596" s="121"/>
      <c r="S596" s="364" t="s">
        <v>28</v>
      </c>
      <c r="T596" s="121"/>
      <c r="U596" s="121"/>
      <c r="V596" s="121"/>
      <c r="W596" s="121"/>
      <c r="X596" s="121"/>
      <c r="Y596" s="121"/>
      <c r="Z596" s="121"/>
      <c r="AA596" s="121"/>
      <c r="AB596" s="33"/>
      <c r="AC596" s="33"/>
      <c r="AD596" s="33"/>
      <c r="AE596" s="33"/>
      <c r="AF596" s="33"/>
      <c r="AG596" s="33"/>
      <c r="AH596" s="33"/>
      <c r="AI596" s="33"/>
      <c r="AJ596" s="33"/>
      <c r="AK596" s="33"/>
      <c r="AL596" s="33"/>
      <c r="AM596" s="33"/>
      <c r="AN596" s="33"/>
      <c r="AO596" s="33"/>
      <c r="AP596" s="33"/>
      <c r="AQ596" s="33"/>
      <c r="AR596" s="33"/>
      <c r="AS596" s="33"/>
      <c r="AT596" s="33"/>
      <c r="AU596" s="33"/>
      <c r="AV596" s="33"/>
      <c r="AW596" s="33"/>
      <c r="AX596" s="33"/>
      <c r="AY596" s="33"/>
      <c r="AZ596" s="33"/>
      <c r="BA596" s="33"/>
      <c r="BB596" s="33"/>
      <c r="BC596" s="33"/>
      <c r="BD596" s="33"/>
      <c r="BE596" s="33"/>
      <c r="BF596" s="33"/>
      <c r="BG596" s="33"/>
      <c r="BH596" s="33"/>
      <c r="BI596" s="33"/>
      <c r="BJ596" s="33"/>
      <c r="BK596" s="33"/>
      <c r="BL596" s="33"/>
      <c r="BM596" s="33"/>
      <c r="BN596" s="33"/>
      <c r="BO596" s="33"/>
      <c r="BP596" s="33"/>
      <c r="BQ596" s="33"/>
      <c r="BR596" s="33"/>
      <c r="BS596" s="33"/>
      <c r="BT596" s="33"/>
      <c r="BU596" s="33"/>
      <c r="BV596" s="33"/>
      <c r="BW596" s="121"/>
      <c r="BX596" s="121"/>
      <c r="BY596" s="121"/>
      <c r="BZ596" s="121"/>
      <c r="CA596" s="121"/>
      <c r="CB596" s="121"/>
      <c r="CC596" s="121"/>
      <c r="CD596" s="121"/>
      <c r="CE596" s="121"/>
      <c r="CF596" s="121"/>
      <c r="CG596" s="121"/>
      <c r="CH596" s="121"/>
      <c r="CI596" s="121"/>
      <c r="CJ596" s="121"/>
      <c r="CK596" s="121"/>
      <c r="CL596" s="121"/>
      <c r="CM596" s="121"/>
      <c r="CN596" s="121"/>
      <c r="CO596" s="121"/>
      <c r="CP596" s="121"/>
      <c r="CQ596" s="121"/>
      <c r="CR596" s="121"/>
      <c r="CS596" s="121"/>
      <c r="CT596" s="313"/>
      <c r="CU596" s="313"/>
      <c r="CV596" s="388" t="s">
        <v>669</v>
      </c>
      <c r="CW596" s="388" t="s">
        <v>669</v>
      </c>
      <c r="CX596" s="388" t="s">
        <v>669</v>
      </c>
      <c r="CY596" s="313"/>
      <c r="CZ596" s="313"/>
      <c r="DA596" s="313"/>
      <c r="DB596" s="424"/>
      <c r="DC596" s="424"/>
      <c r="DD596" s="424"/>
      <c r="DE596" s="313"/>
      <c r="DF596" s="313"/>
      <c r="DG596" s="313"/>
      <c r="DH596" s="313"/>
      <c r="DI596" s="313"/>
      <c r="DJ596" s="121"/>
      <c r="DK596" s="121"/>
      <c r="DL596" s="121">
        <f t="shared" ref="DL596:DL613" si="703">COUNTIF(Q596:AA596,"x")</f>
        <v>1</v>
      </c>
      <c r="DM596" s="353"/>
    </row>
    <row r="597" spans="1:117" s="120" customFormat="1" ht="189" hidden="1" customHeight="1">
      <c r="A597" s="461"/>
      <c r="B597" s="414">
        <v>172</v>
      </c>
      <c r="C597" s="112" t="s">
        <v>601</v>
      </c>
      <c r="D597" s="118" t="s">
        <v>0</v>
      </c>
      <c r="E597" s="112" t="s">
        <v>515</v>
      </c>
      <c r="F597" s="118" t="s">
        <v>0</v>
      </c>
      <c r="G597" s="118"/>
      <c r="H597" s="112" t="s">
        <v>1134</v>
      </c>
      <c r="I597" s="47" t="s">
        <v>1129</v>
      </c>
      <c r="J597" s="121"/>
      <c r="K597" s="125" t="s">
        <v>128</v>
      </c>
      <c r="L597" s="125" t="s">
        <v>206</v>
      </c>
      <c r="M597" s="126" t="s">
        <v>81</v>
      </c>
      <c r="N597" s="123" t="s">
        <v>83</v>
      </c>
      <c r="O597" s="461"/>
      <c r="P597" s="121"/>
      <c r="Q597" s="121"/>
      <c r="R597" s="121"/>
      <c r="S597" s="121"/>
      <c r="T597" s="121"/>
      <c r="U597" s="121" t="s">
        <v>28</v>
      </c>
      <c r="V597" s="121"/>
      <c r="W597" s="121"/>
      <c r="X597" s="121"/>
      <c r="Y597" s="121"/>
      <c r="Z597" s="121"/>
      <c r="AA597" s="121"/>
      <c r="AB597" s="33"/>
      <c r="AC597" s="33"/>
      <c r="AD597" s="33"/>
      <c r="AE597" s="33"/>
      <c r="AF597" s="33"/>
      <c r="AG597" s="33"/>
      <c r="AH597" s="33"/>
      <c r="AI597" s="33"/>
      <c r="AJ597" s="33"/>
      <c r="AK597" s="33"/>
      <c r="AL597" s="33"/>
      <c r="AM597" s="33"/>
      <c r="AN597" s="33"/>
      <c r="AO597" s="33"/>
      <c r="AP597" s="33"/>
      <c r="AQ597" s="33"/>
      <c r="AR597" s="33"/>
      <c r="AS597" s="33"/>
      <c r="AT597" s="33"/>
      <c r="AU597" s="33"/>
      <c r="AV597" s="33"/>
      <c r="AW597" s="33"/>
      <c r="AX597" s="33"/>
      <c r="AY597" s="33"/>
      <c r="AZ597" s="33"/>
      <c r="BA597" s="33"/>
      <c r="BB597" s="33"/>
      <c r="BC597" s="33"/>
      <c r="BD597" s="33"/>
      <c r="BE597" s="33"/>
      <c r="BF597" s="33"/>
      <c r="BG597" s="33"/>
      <c r="BH597" s="33"/>
      <c r="BI597" s="33"/>
      <c r="BJ597" s="33"/>
      <c r="BK597" s="33"/>
      <c r="BL597" s="33"/>
      <c r="BM597" s="33"/>
      <c r="BN597" s="33"/>
      <c r="BO597" s="33"/>
      <c r="BP597" s="33"/>
      <c r="BQ597" s="33"/>
      <c r="BR597" s="33"/>
      <c r="BS597" s="33"/>
      <c r="BT597" s="33"/>
      <c r="BU597" s="33"/>
      <c r="BV597" s="33"/>
      <c r="BW597" s="121"/>
      <c r="BX597" s="121"/>
      <c r="BY597" s="121"/>
      <c r="BZ597" s="121"/>
      <c r="CA597" s="121"/>
      <c r="CB597" s="121"/>
      <c r="CC597" s="121"/>
      <c r="CD597" s="121"/>
      <c r="CE597" s="121"/>
      <c r="CF597" s="121"/>
      <c r="CG597" s="121"/>
      <c r="CH597" s="121"/>
      <c r="CI597" s="121"/>
      <c r="CJ597" s="121"/>
      <c r="CK597" s="121"/>
      <c r="CL597" s="121"/>
      <c r="CM597" s="121"/>
      <c r="CN597" s="121"/>
      <c r="CO597" s="121"/>
      <c r="CP597" s="121"/>
      <c r="CQ597" s="121"/>
      <c r="CR597" s="121"/>
      <c r="CS597" s="121"/>
      <c r="CT597" s="313"/>
      <c r="CU597" s="313"/>
      <c r="CV597" s="313"/>
      <c r="CW597" s="313"/>
      <c r="CX597" s="313"/>
      <c r="CY597" s="313"/>
      <c r="CZ597" s="313"/>
      <c r="DA597" s="313"/>
      <c r="DB597" s="424"/>
      <c r="DC597" s="424"/>
      <c r="DD597" s="424"/>
      <c r="DE597" s="313"/>
      <c r="DF597" s="313"/>
      <c r="DG597" s="313"/>
      <c r="DH597" s="313"/>
      <c r="DI597" s="313"/>
      <c r="DJ597" s="121"/>
      <c r="DK597" s="121"/>
      <c r="DL597" s="121">
        <f t="shared" si="703"/>
        <v>1</v>
      </c>
      <c r="DM597" s="117"/>
    </row>
    <row r="598" spans="1:117" s="120" customFormat="1" ht="189" hidden="1" customHeight="1">
      <c r="A598" s="461"/>
      <c r="B598" s="414">
        <v>172</v>
      </c>
      <c r="C598" s="112" t="s">
        <v>601</v>
      </c>
      <c r="D598" s="118" t="s">
        <v>0</v>
      </c>
      <c r="E598" s="112" t="s">
        <v>515</v>
      </c>
      <c r="F598" s="118" t="s">
        <v>0</v>
      </c>
      <c r="G598" s="118"/>
      <c r="H598" s="112" t="s">
        <v>1135</v>
      </c>
      <c r="I598" s="47" t="s">
        <v>1129</v>
      </c>
      <c r="J598" s="121"/>
      <c r="K598" s="125" t="s">
        <v>128</v>
      </c>
      <c r="L598" s="125" t="s">
        <v>206</v>
      </c>
      <c r="M598" s="126" t="s">
        <v>81</v>
      </c>
      <c r="N598" s="123" t="s">
        <v>83</v>
      </c>
      <c r="O598" s="461"/>
      <c r="P598" s="121"/>
      <c r="Q598" s="121"/>
      <c r="R598" s="121"/>
      <c r="S598" s="121"/>
      <c r="T598" s="121"/>
      <c r="U598" s="121"/>
      <c r="V598" s="121"/>
      <c r="W598" s="121"/>
      <c r="X598" s="121" t="s">
        <v>28</v>
      </c>
      <c r="Y598" s="121"/>
      <c r="Z598" s="121"/>
      <c r="AA598" s="121"/>
      <c r="AB598" s="33"/>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c r="BW598" s="121"/>
      <c r="BX598" s="121"/>
      <c r="BY598" s="121"/>
      <c r="BZ598" s="121"/>
      <c r="CA598" s="121"/>
      <c r="CB598" s="121"/>
      <c r="CC598" s="121"/>
      <c r="CD598" s="121"/>
      <c r="CE598" s="121"/>
      <c r="CF598" s="121"/>
      <c r="CG598" s="121"/>
      <c r="CH598" s="121"/>
      <c r="CI598" s="121"/>
      <c r="CJ598" s="121"/>
      <c r="CK598" s="121"/>
      <c r="CL598" s="121"/>
      <c r="CM598" s="121"/>
      <c r="CN598" s="121"/>
      <c r="CO598" s="121"/>
      <c r="CP598" s="121"/>
      <c r="CQ598" s="121"/>
      <c r="CR598" s="121"/>
      <c r="CS598" s="121"/>
      <c r="CT598" s="313"/>
      <c r="CU598" s="313"/>
      <c r="CV598" s="313"/>
      <c r="CW598" s="313"/>
      <c r="CX598" s="313"/>
      <c r="CY598" s="313"/>
      <c r="CZ598" s="313"/>
      <c r="DA598" s="313"/>
      <c r="DB598" s="424"/>
      <c r="DC598" s="424"/>
      <c r="DD598" s="424"/>
      <c r="DE598" s="313"/>
      <c r="DF598" s="313"/>
      <c r="DG598" s="313"/>
      <c r="DH598" s="313"/>
      <c r="DI598" s="313"/>
      <c r="DJ598" s="121"/>
      <c r="DK598" s="121"/>
      <c r="DL598" s="121">
        <f t="shared" si="703"/>
        <v>1</v>
      </c>
      <c r="DM598" s="117"/>
    </row>
    <row r="599" spans="1:117" s="120" customFormat="1" ht="189" hidden="1" customHeight="1">
      <c r="A599" s="462"/>
      <c r="B599" s="414">
        <v>172</v>
      </c>
      <c r="C599" s="112" t="s">
        <v>601</v>
      </c>
      <c r="D599" s="118" t="s">
        <v>0</v>
      </c>
      <c r="E599" s="112" t="s">
        <v>515</v>
      </c>
      <c r="F599" s="118" t="s">
        <v>0</v>
      </c>
      <c r="G599" s="118"/>
      <c r="H599" s="112" t="s">
        <v>1136</v>
      </c>
      <c r="I599" s="47" t="s">
        <v>1129</v>
      </c>
      <c r="J599" s="121"/>
      <c r="K599" s="125" t="s">
        <v>128</v>
      </c>
      <c r="L599" s="125" t="s">
        <v>206</v>
      </c>
      <c r="M599" s="126" t="s">
        <v>81</v>
      </c>
      <c r="N599" s="123" t="s">
        <v>83</v>
      </c>
      <c r="O599" s="462"/>
      <c r="P599" s="121"/>
      <c r="Q599" s="121"/>
      <c r="R599" s="121"/>
      <c r="S599" s="121"/>
      <c r="T599" s="121"/>
      <c r="U599" s="121"/>
      <c r="V599" s="121"/>
      <c r="W599" s="121"/>
      <c r="X599" s="121"/>
      <c r="Y599" s="121"/>
      <c r="Z599" s="121" t="s">
        <v>28</v>
      </c>
      <c r="AA599" s="121"/>
      <c r="AB599" s="33"/>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c r="AY599" s="33"/>
      <c r="AZ599" s="33"/>
      <c r="BA599" s="33"/>
      <c r="BB599" s="33"/>
      <c r="BC599" s="33"/>
      <c r="BD599" s="33"/>
      <c r="BE599" s="33"/>
      <c r="BF599" s="33"/>
      <c r="BG599" s="33"/>
      <c r="BH599" s="33"/>
      <c r="BI599" s="33"/>
      <c r="BJ599" s="33"/>
      <c r="BK599" s="33"/>
      <c r="BL599" s="33"/>
      <c r="BM599" s="33"/>
      <c r="BN599" s="33"/>
      <c r="BO599" s="33"/>
      <c r="BP599" s="33"/>
      <c r="BQ599" s="33"/>
      <c r="BR599" s="33"/>
      <c r="BS599" s="33"/>
      <c r="BT599" s="33"/>
      <c r="BU599" s="33"/>
      <c r="BV599" s="33"/>
      <c r="BW599" s="121"/>
      <c r="BX599" s="121"/>
      <c r="BY599" s="121"/>
      <c r="BZ599" s="121"/>
      <c r="CA599" s="121"/>
      <c r="CB599" s="121"/>
      <c r="CC599" s="121"/>
      <c r="CD599" s="121"/>
      <c r="CE599" s="121"/>
      <c r="CF599" s="121"/>
      <c r="CG599" s="121"/>
      <c r="CH599" s="121"/>
      <c r="CI599" s="121"/>
      <c r="CJ599" s="121"/>
      <c r="CK599" s="121"/>
      <c r="CL599" s="121"/>
      <c r="CM599" s="121"/>
      <c r="CN599" s="121"/>
      <c r="CO599" s="121"/>
      <c r="CP599" s="121"/>
      <c r="CQ599" s="121"/>
      <c r="CR599" s="121"/>
      <c r="CS599" s="121"/>
      <c r="CT599" s="313"/>
      <c r="CU599" s="313"/>
      <c r="CV599" s="313"/>
      <c r="CW599" s="313"/>
      <c r="CX599" s="313"/>
      <c r="CY599" s="313"/>
      <c r="CZ599" s="313"/>
      <c r="DA599" s="313"/>
      <c r="DB599" s="424"/>
      <c r="DC599" s="424"/>
      <c r="DD599" s="424"/>
      <c r="DE599" s="313"/>
      <c r="DF599" s="313"/>
      <c r="DG599" s="313"/>
      <c r="DH599" s="313"/>
      <c r="DI599" s="313"/>
      <c r="DJ599" s="121"/>
      <c r="DK599" s="121"/>
      <c r="DL599" s="121">
        <f t="shared" si="703"/>
        <v>1</v>
      </c>
      <c r="DM599" s="117"/>
    </row>
    <row r="600" spans="1:117" s="1" customFormat="1" ht="27" hidden="1" customHeight="1">
      <c r="A600" s="56">
        <v>558</v>
      </c>
      <c r="B600" s="400">
        <v>173</v>
      </c>
      <c r="C600" s="30" t="s">
        <v>33</v>
      </c>
      <c r="D600" s="5" t="s">
        <v>0</v>
      </c>
      <c r="E600" s="30" t="s">
        <v>168</v>
      </c>
      <c r="F600" s="5" t="s">
        <v>0</v>
      </c>
      <c r="G600" s="6"/>
      <c r="H600" s="30" t="s">
        <v>168</v>
      </c>
      <c r="I600" s="47" t="s">
        <v>1144</v>
      </c>
      <c r="J600" s="6"/>
      <c r="K600" s="6" t="s">
        <v>128</v>
      </c>
      <c r="L600" s="6" t="s">
        <v>206</v>
      </c>
      <c r="M600" s="5" t="s">
        <v>81</v>
      </c>
      <c r="N600" s="4" t="s">
        <v>171</v>
      </c>
      <c r="O600" s="4" t="s">
        <v>28</v>
      </c>
      <c r="P600" s="6"/>
      <c r="Q600" s="6"/>
      <c r="R600" s="6"/>
      <c r="S600" s="6"/>
      <c r="T600" s="6"/>
      <c r="U600" s="6" t="s">
        <v>28</v>
      </c>
      <c r="V600" s="6"/>
      <c r="W600" s="6"/>
      <c r="X600" s="6"/>
      <c r="Y600" s="60"/>
      <c r="Z600" s="60"/>
      <c r="AA600" s="6"/>
      <c r="AB600" s="33"/>
      <c r="AC600" s="33"/>
      <c r="AD600" s="33"/>
      <c r="AE600" s="33"/>
      <c r="AF600" s="33"/>
      <c r="AG600" s="33"/>
      <c r="AH600" s="33"/>
      <c r="AI600" s="33"/>
      <c r="AJ600" s="33"/>
      <c r="AK600" s="33"/>
      <c r="AL600" s="33"/>
      <c r="AM600" s="33"/>
      <c r="AN600" s="33"/>
      <c r="AO600" s="33"/>
      <c r="AP600" s="33"/>
      <c r="AQ600" s="33"/>
      <c r="AR600" s="33"/>
      <c r="AS600" s="33"/>
      <c r="AT600" s="33"/>
      <c r="AU600" s="33"/>
      <c r="AV600" s="33"/>
      <c r="AW600" s="33"/>
      <c r="AX600" s="33"/>
      <c r="AY600" s="33"/>
      <c r="AZ600" s="33"/>
      <c r="BA600" s="33"/>
      <c r="BB600" s="33"/>
      <c r="BC600" s="33"/>
      <c r="BD600" s="33"/>
      <c r="BE600" s="33"/>
      <c r="BF600" s="33"/>
      <c r="BG600" s="33"/>
      <c r="BH600" s="33"/>
      <c r="BI600" s="33"/>
      <c r="BJ600" s="33"/>
      <c r="BK600" s="33"/>
      <c r="BL600" s="33"/>
      <c r="BM600" s="33"/>
      <c r="BN600" s="33"/>
      <c r="BO600" s="33"/>
      <c r="BP600" s="33"/>
      <c r="BQ600" s="33"/>
      <c r="BR600" s="33"/>
      <c r="BS600" s="33"/>
      <c r="BT600" s="33"/>
      <c r="BU600" s="33"/>
      <c r="BV600" s="33"/>
      <c r="BW600" s="6"/>
      <c r="BX600" s="6"/>
      <c r="BY600" s="6"/>
      <c r="BZ600" s="6"/>
      <c r="CA600" s="6"/>
      <c r="CB600" s="6"/>
      <c r="CC600" s="6"/>
      <c r="CD600" s="6"/>
      <c r="CE600" s="6"/>
      <c r="CF600" s="6"/>
      <c r="CG600" s="6"/>
      <c r="CH600" s="6"/>
      <c r="CI600" s="6"/>
      <c r="CJ600" s="6"/>
      <c r="CK600" s="6"/>
      <c r="CL600" s="6"/>
      <c r="CM600" s="6"/>
      <c r="CN600" s="6"/>
      <c r="CO600" s="6"/>
      <c r="CP600" s="6"/>
      <c r="CQ600" s="6"/>
      <c r="CR600" s="6"/>
      <c r="CS600" s="6"/>
      <c r="CT600" s="313"/>
      <c r="CU600" s="313"/>
      <c r="CV600" s="313"/>
      <c r="CW600" s="313"/>
      <c r="CX600" s="313"/>
      <c r="CY600" s="313"/>
      <c r="CZ600" s="313"/>
      <c r="DA600" s="313"/>
      <c r="DB600" s="424"/>
      <c r="DC600" s="424"/>
      <c r="DD600" s="424"/>
      <c r="DE600" s="313"/>
      <c r="DF600" s="313"/>
      <c r="DG600" s="313"/>
      <c r="DH600" s="313"/>
      <c r="DI600" s="313"/>
      <c r="DJ600" s="6"/>
      <c r="DK600" s="6"/>
      <c r="DL600" s="121">
        <f t="shared" si="703"/>
        <v>1</v>
      </c>
      <c r="DM600" s="4"/>
    </row>
    <row r="601" spans="1:117" ht="87.75" customHeight="1">
      <c r="A601" s="132"/>
      <c r="B601" s="167"/>
      <c r="C601" s="503" t="s">
        <v>57</v>
      </c>
      <c r="D601" s="503"/>
      <c r="E601" s="503"/>
      <c r="F601" s="170"/>
      <c r="G601" s="172">
        <f>COUNTIF(G602:G706,"x")</f>
        <v>0</v>
      </c>
      <c r="H601" s="368"/>
      <c r="I601" s="368"/>
      <c r="J601" s="364"/>
      <c r="K601" s="364"/>
      <c r="L601" s="364"/>
      <c r="M601" s="8" t="s">
        <v>82</v>
      </c>
      <c r="N601" s="8" t="s">
        <v>82</v>
      </c>
      <c r="O601" s="9">
        <f>COUNTIF(O602:O706,"x")</f>
        <v>11</v>
      </c>
      <c r="P601" s="9">
        <f>SUM(P602:P706)</f>
        <v>53</v>
      </c>
      <c r="Q601" s="172" t="s">
        <v>142</v>
      </c>
      <c r="R601" s="172" t="s">
        <v>142</v>
      </c>
      <c r="S601" s="172" t="s">
        <v>142</v>
      </c>
      <c r="T601" s="9" t="s">
        <v>142</v>
      </c>
      <c r="U601" s="9" t="s">
        <v>142</v>
      </c>
      <c r="V601" s="9" t="s">
        <v>142</v>
      </c>
      <c r="W601" s="9" t="s">
        <v>142</v>
      </c>
      <c r="X601" s="9" t="s">
        <v>142</v>
      </c>
      <c r="Y601" s="9"/>
      <c r="Z601" s="9"/>
      <c r="AA601" s="9" t="s">
        <v>142</v>
      </c>
      <c r="AB601" s="181"/>
      <c r="AC601" s="181"/>
      <c r="AD601" s="181"/>
      <c r="AE601" s="207"/>
      <c r="AF601" s="207"/>
      <c r="AG601" s="207"/>
      <c r="AH601" s="207"/>
      <c r="AI601" s="207"/>
      <c r="AJ601" s="207"/>
      <c r="AK601" s="207"/>
      <c r="AL601" s="207"/>
      <c r="AM601" s="207"/>
      <c r="AN601" s="207"/>
      <c r="AO601" s="207"/>
      <c r="AP601" s="207"/>
      <c r="AQ601" s="207"/>
      <c r="AR601" s="207"/>
      <c r="AS601" s="207"/>
      <c r="AT601" s="207"/>
      <c r="AU601" s="207"/>
      <c r="AV601" s="207"/>
      <c r="AW601" s="207"/>
      <c r="AX601" s="207"/>
      <c r="AY601" s="207"/>
      <c r="AZ601" s="207"/>
      <c r="BA601" s="207"/>
      <c r="BB601" s="207"/>
      <c r="BC601" s="209"/>
      <c r="BD601" s="210"/>
      <c r="BE601" s="209"/>
      <c r="BF601" s="210"/>
      <c r="BG601" s="209"/>
      <c r="BH601" s="210"/>
      <c r="BI601" s="209"/>
      <c r="BJ601" s="210"/>
      <c r="BK601" s="211"/>
      <c r="BL601" s="212"/>
      <c r="BM601" s="181"/>
      <c r="BN601" s="181"/>
      <c r="BO601" s="181"/>
      <c r="BP601" s="181"/>
      <c r="BQ601" s="33"/>
      <c r="BR601" s="33"/>
      <c r="BS601" s="33"/>
      <c r="BT601" s="33"/>
      <c r="BU601" s="33"/>
      <c r="BV601" s="33"/>
      <c r="BW601" s="9"/>
      <c r="BX601" s="9"/>
      <c r="BY601" s="9"/>
      <c r="BZ601" s="9"/>
      <c r="CA601" s="9"/>
      <c r="CB601" s="9"/>
      <c r="CC601" s="9"/>
      <c r="CD601" s="9"/>
      <c r="CE601" s="9"/>
      <c r="CF601" s="9"/>
      <c r="CG601" s="9"/>
      <c r="CH601" s="9"/>
      <c r="CI601" s="9"/>
      <c r="CJ601" s="9"/>
      <c r="CK601" s="9"/>
      <c r="CL601" s="9"/>
      <c r="CM601" s="9"/>
      <c r="CN601" s="9"/>
      <c r="CO601" s="9"/>
      <c r="CP601" s="9"/>
      <c r="CQ601" s="9"/>
      <c r="CR601" s="9"/>
      <c r="CS601" s="9"/>
      <c r="CT601" s="9"/>
      <c r="CU601" s="9"/>
      <c r="CV601" s="391"/>
      <c r="CW601" s="391"/>
      <c r="CX601" s="391"/>
      <c r="CY601" s="9"/>
      <c r="CZ601" s="9"/>
      <c r="DA601" s="9"/>
      <c r="DB601" s="9"/>
      <c r="DC601" s="9"/>
      <c r="DD601" s="9"/>
      <c r="DE601" s="9"/>
      <c r="DF601" s="9"/>
      <c r="DG601" s="9"/>
      <c r="DH601" s="9"/>
      <c r="DI601" s="9"/>
      <c r="DJ601" s="9"/>
      <c r="DK601" s="9"/>
      <c r="DL601" s="121">
        <f t="shared" si="703"/>
        <v>0</v>
      </c>
      <c r="DM601" s="173"/>
    </row>
    <row r="602" spans="1:117" s="10" customFormat="1" ht="30.75" hidden="1" customHeight="1">
      <c r="A602" s="478">
        <v>559</v>
      </c>
      <c r="B602" s="414">
        <v>174</v>
      </c>
      <c r="C602" s="169" t="s">
        <v>516</v>
      </c>
      <c r="D602" s="169" t="s">
        <v>2</v>
      </c>
      <c r="E602" s="29" t="s">
        <v>517</v>
      </c>
      <c r="F602" s="29" t="s">
        <v>2</v>
      </c>
      <c r="G602" s="170"/>
      <c r="H602" s="184" t="s">
        <v>517</v>
      </c>
      <c r="I602" s="194" t="s">
        <v>1197</v>
      </c>
      <c r="J602" s="176"/>
      <c r="K602" s="176" t="s">
        <v>128</v>
      </c>
      <c r="L602" s="176" t="s">
        <v>115</v>
      </c>
      <c r="M602" s="5" t="s">
        <v>81</v>
      </c>
      <c r="N602" s="4" t="s">
        <v>171</v>
      </c>
      <c r="O602" s="478" t="s">
        <v>28</v>
      </c>
      <c r="P602" s="134"/>
      <c r="Q602" s="176" t="s">
        <v>28</v>
      </c>
      <c r="R602" s="6"/>
      <c r="S602" s="6"/>
      <c r="T602" s="6"/>
      <c r="U602" s="6"/>
      <c r="V602" s="6"/>
      <c r="W602" s="6"/>
      <c r="X602" s="6"/>
      <c r="Y602" s="60"/>
      <c r="Z602" s="60"/>
      <c r="AA602" s="6"/>
      <c r="AB602" s="181" t="s">
        <v>666</v>
      </c>
      <c r="AC602" s="181" t="s">
        <v>666</v>
      </c>
      <c r="AD602" s="181" t="s">
        <v>666</v>
      </c>
      <c r="AE602" s="207">
        <v>2</v>
      </c>
      <c r="AF602" s="207">
        <v>2</v>
      </c>
      <c r="AG602" s="207">
        <v>2</v>
      </c>
      <c r="AH602" s="207">
        <v>2</v>
      </c>
      <c r="AI602" s="207">
        <v>2</v>
      </c>
      <c r="AJ602" s="207">
        <v>2</v>
      </c>
      <c r="AK602" s="207">
        <v>2</v>
      </c>
      <c r="AL602" s="207">
        <v>2</v>
      </c>
      <c r="AM602" s="207">
        <v>1</v>
      </c>
      <c r="AN602" s="207">
        <v>1</v>
      </c>
      <c r="AO602" s="207">
        <v>2</v>
      </c>
      <c r="AP602" s="207">
        <v>2</v>
      </c>
      <c r="AQ602" s="207">
        <v>2</v>
      </c>
      <c r="AR602" s="207">
        <v>2</v>
      </c>
      <c r="AS602" s="207">
        <v>2</v>
      </c>
      <c r="AT602" s="207">
        <v>1</v>
      </c>
      <c r="AU602" s="207">
        <v>1</v>
      </c>
      <c r="AV602" s="207">
        <v>2</v>
      </c>
      <c r="AW602" s="207">
        <v>2</v>
      </c>
      <c r="AX602" s="207">
        <v>1</v>
      </c>
      <c r="AY602" s="207">
        <v>2</v>
      </c>
      <c r="AZ602" s="207">
        <v>2</v>
      </c>
      <c r="BA602" s="207">
        <v>2</v>
      </c>
      <c r="BB602" s="207">
        <v>1</v>
      </c>
      <c r="BC602" s="209">
        <f t="shared" ref="BC602" si="704">COUNTIF(AE602:BB602,"2")</f>
        <v>18</v>
      </c>
      <c r="BD602" s="210">
        <f t="shared" ref="BD602" si="705">BC602/(BC602+BE602+BG602+BI602)</f>
        <v>0.75</v>
      </c>
      <c r="BE602" s="209">
        <f t="shared" ref="BE602" si="706">COUNTIF(AE602:BB602,"1")</f>
        <v>6</v>
      </c>
      <c r="BF602" s="210">
        <f t="shared" ref="BF602" si="707">BE602/(BC602+BE602+BG602+BI602)</f>
        <v>0.25</v>
      </c>
      <c r="BG602" s="209">
        <f t="shared" ref="BG602" si="708">COUNTIF(AE602:BB602,"0")</f>
        <v>0</v>
      </c>
      <c r="BH602" s="210">
        <f t="shared" ref="BH602" si="709">BG602/(BC602+BE602+BG602+BI602)</f>
        <v>0</v>
      </c>
      <c r="BI602" s="209">
        <f t="shared" ref="BI602" si="710">COUNTIF(AE602:BB602,"KĐG")</f>
        <v>0</v>
      </c>
      <c r="BJ602" s="210">
        <f t="shared" ref="BJ602" si="711">BI602/(BC602+BE602+BG602+BI602)</f>
        <v>0</v>
      </c>
      <c r="BK602" s="211">
        <f t="shared" ref="BK602" si="712">(((BC602*2)+(BE602*1)+(BG602*0)))/(BC602+BE602+BG602)</f>
        <v>1.75</v>
      </c>
      <c r="BL602" s="212" t="str">
        <f t="shared" ref="BL602" si="713">IF(BJ602&gt;=50%,"KĐG",IF(BK602&gt;=1.6,"ĐMT",IF(BK602&gt;=1,"CCG","CĐ")))</f>
        <v>ĐMT</v>
      </c>
      <c r="BM602" s="33"/>
      <c r="BN602" s="33"/>
      <c r="BO602" s="33"/>
      <c r="BP602" s="33"/>
      <c r="BQ602" s="33"/>
      <c r="BR602" s="33"/>
      <c r="BS602" s="33"/>
      <c r="BT602" s="33"/>
      <c r="BU602" s="33"/>
      <c r="BV602" s="33"/>
      <c r="BW602" s="6"/>
      <c r="BX602" s="6"/>
      <c r="BY602" s="6"/>
      <c r="BZ602" s="6"/>
      <c r="CA602" s="6"/>
      <c r="CB602" s="6"/>
      <c r="CC602" s="6"/>
      <c r="CD602" s="6"/>
      <c r="CE602" s="6"/>
      <c r="CF602" s="6"/>
      <c r="CG602" s="6"/>
      <c r="CH602" s="6"/>
      <c r="CI602" s="6"/>
      <c r="CJ602" s="6"/>
      <c r="CK602" s="6"/>
      <c r="CL602" s="6"/>
      <c r="CM602" s="6"/>
      <c r="CN602" s="6"/>
      <c r="CO602" s="6"/>
      <c r="CP602" s="6"/>
      <c r="CQ602" s="6"/>
      <c r="CR602" s="6"/>
      <c r="CS602" s="6"/>
      <c r="CT602" s="313"/>
      <c r="CU602" s="313"/>
      <c r="CV602" s="313"/>
      <c r="CW602" s="313"/>
      <c r="CX602" s="313"/>
      <c r="CY602" s="313"/>
      <c r="CZ602" s="313"/>
      <c r="DA602" s="313"/>
      <c r="DB602" s="424"/>
      <c r="DC602" s="424"/>
      <c r="DD602" s="424"/>
      <c r="DE602" s="313"/>
      <c r="DF602" s="313"/>
      <c r="DG602" s="313"/>
      <c r="DH602" s="313"/>
      <c r="DI602" s="313"/>
      <c r="DJ602" s="6"/>
      <c r="DK602" s="6"/>
      <c r="DL602" s="121">
        <f t="shared" si="703"/>
        <v>1</v>
      </c>
      <c r="DM602" s="168"/>
    </row>
    <row r="603" spans="1:117" s="231" customFormat="1" ht="54.75" hidden="1" customHeight="1">
      <c r="A603" s="478"/>
      <c r="B603" s="414">
        <v>174</v>
      </c>
      <c r="C603" s="169" t="s">
        <v>516</v>
      </c>
      <c r="D603" s="169" t="s">
        <v>2</v>
      </c>
      <c r="E603" s="29" t="s">
        <v>517</v>
      </c>
      <c r="F603" s="29" t="s">
        <v>2</v>
      </c>
      <c r="G603" s="170"/>
      <c r="H603" s="184" t="s">
        <v>517</v>
      </c>
      <c r="I603" s="194" t="s">
        <v>1278</v>
      </c>
      <c r="J603" s="256"/>
      <c r="K603" s="256" t="s">
        <v>128</v>
      </c>
      <c r="L603" s="256" t="s">
        <v>115</v>
      </c>
      <c r="M603" s="126" t="s">
        <v>81</v>
      </c>
      <c r="N603" s="123" t="s">
        <v>171</v>
      </c>
      <c r="O603" s="478"/>
      <c r="P603" s="121"/>
      <c r="Q603" s="121"/>
      <c r="R603" s="256" t="s">
        <v>28</v>
      </c>
      <c r="S603" s="121"/>
      <c r="T603" s="121"/>
      <c r="U603" s="121"/>
      <c r="V603" s="121"/>
      <c r="W603" s="121"/>
      <c r="X603" s="121"/>
      <c r="Y603" s="121"/>
      <c r="Z603" s="121"/>
      <c r="AA603" s="121"/>
      <c r="AB603" s="33"/>
      <c r="AC603" s="33"/>
      <c r="AD603" s="33"/>
      <c r="AE603" s="33"/>
      <c r="AF603" s="33"/>
      <c r="AG603" s="33"/>
      <c r="AH603" s="33"/>
      <c r="AI603" s="33"/>
      <c r="AJ603" s="33"/>
      <c r="AK603" s="33"/>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c r="BJ603" s="33"/>
      <c r="BK603" s="33"/>
      <c r="BL603" s="33"/>
      <c r="BM603" s="181" t="s">
        <v>666</v>
      </c>
      <c r="BN603" s="181" t="s">
        <v>666</v>
      </c>
      <c r="BO603" s="181" t="s">
        <v>666</v>
      </c>
      <c r="BP603" s="181" t="s">
        <v>666</v>
      </c>
      <c r="BQ603" s="320">
        <v>2</v>
      </c>
      <c r="BR603" s="320">
        <v>2</v>
      </c>
      <c r="BS603" s="320">
        <v>2</v>
      </c>
      <c r="BT603" s="320">
        <v>1</v>
      </c>
      <c r="BU603" s="320">
        <v>2</v>
      </c>
      <c r="BV603" s="320">
        <v>2</v>
      </c>
      <c r="BW603" s="320">
        <v>2</v>
      </c>
      <c r="BX603" s="320">
        <v>1</v>
      </c>
      <c r="BY603" s="320">
        <v>2</v>
      </c>
      <c r="BZ603" s="320">
        <v>2</v>
      </c>
      <c r="CA603" s="320">
        <v>2</v>
      </c>
      <c r="CB603" s="320">
        <v>2</v>
      </c>
      <c r="CC603" s="320">
        <v>2</v>
      </c>
      <c r="CD603" s="320">
        <v>2</v>
      </c>
      <c r="CE603" s="320">
        <v>1</v>
      </c>
      <c r="CF603" s="320">
        <v>2</v>
      </c>
      <c r="CG603" s="320">
        <v>2</v>
      </c>
      <c r="CH603" s="320">
        <v>1</v>
      </c>
      <c r="CI603" s="320">
        <v>2</v>
      </c>
      <c r="CJ603" s="320">
        <v>2</v>
      </c>
      <c r="CK603" s="320">
        <v>1</v>
      </c>
      <c r="CL603" s="348">
        <f>COUNTIF(BQ603:CK603,"2")</f>
        <v>16</v>
      </c>
      <c r="CM603" s="349">
        <f t="shared" ref="CM603" si="714">CL603/(CL603+CN603+CP603+CR603)</f>
        <v>0.76190476190476186</v>
      </c>
      <c r="CN603" s="348">
        <f>COUNTIF(BQ603:CK603,"1")</f>
        <v>5</v>
      </c>
      <c r="CO603" s="349">
        <f t="shared" ref="CO603" si="715">CN603/(CL603+CN603+CP603+CR603)</f>
        <v>0.23809523809523808</v>
      </c>
      <c r="CP603" s="348">
        <f>COUNTIF(BQ603:CK603,"0")</f>
        <v>0</v>
      </c>
      <c r="CQ603" s="349">
        <f t="shared" ref="CQ603" si="716">CP603/(CL603+CN603+CP603+CR603)</f>
        <v>0</v>
      </c>
      <c r="CR603" s="348">
        <f>COUNTIF(BQ603:CK603,"KĐG")</f>
        <v>0</v>
      </c>
      <c r="CS603" s="349">
        <f t="shared" ref="CS603" si="717">CR603/(CL603+CN603+CP603+CR603)</f>
        <v>0</v>
      </c>
      <c r="CT603" s="350">
        <f t="shared" ref="CT603" si="718">(((CL603*2)+(CN603*1)+(CP603*0)))/(CL603+CN603+CP603)</f>
        <v>1.7619047619047619</v>
      </c>
      <c r="CU603" s="351" t="str">
        <f t="shared" ref="CU603" si="719">IF(CS603&gt;=50%,"KĐG",IF(CT603&gt;=1.6,"ĐMT",IF(CT603&gt;=1,"CCG","CĐ")))</f>
        <v>ĐMT</v>
      </c>
      <c r="CV603" s="313"/>
      <c r="CW603" s="313"/>
      <c r="CX603" s="313"/>
      <c r="CY603" s="313"/>
      <c r="CZ603" s="313"/>
      <c r="DA603" s="313"/>
      <c r="DB603" s="424"/>
      <c r="DC603" s="424"/>
      <c r="DD603" s="424"/>
      <c r="DE603" s="313"/>
      <c r="DF603" s="313"/>
      <c r="DG603" s="313"/>
      <c r="DH603" s="313"/>
      <c r="DI603" s="313"/>
      <c r="DJ603" s="121"/>
      <c r="DK603" s="121"/>
      <c r="DL603" s="121">
        <f t="shared" si="703"/>
        <v>1</v>
      </c>
      <c r="DM603" s="261"/>
    </row>
    <row r="604" spans="1:117" s="231" customFormat="1" ht="156" customHeight="1">
      <c r="A604" s="478"/>
      <c r="B604" s="414">
        <v>174</v>
      </c>
      <c r="C604" s="169" t="s">
        <v>516</v>
      </c>
      <c r="D604" s="169" t="s">
        <v>2</v>
      </c>
      <c r="E604" s="169" t="s">
        <v>517</v>
      </c>
      <c r="F604" s="169" t="s">
        <v>2</v>
      </c>
      <c r="G604" s="377"/>
      <c r="H604" s="184" t="s">
        <v>517</v>
      </c>
      <c r="I604" s="194" t="s">
        <v>1333</v>
      </c>
      <c r="J604" s="364"/>
      <c r="K604" s="364" t="s">
        <v>128</v>
      </c>
      <c r="L604" s="364" t="s">
        <v>115</v>
      </c>
      <c r="M604" s="126" t="s">
        <v>81</v>
      </c>
      <c r="N604" s="123" t="s">
        <v>171</v>
      </c>
      <c r="O604" s="478"/>
      <c r="P604" s="121"/>
      <c r="Q604" s="121"/>
      <c r="R604" s="121"/>
      <c r="S604" s="364" t="s">
        <v>28</v>
      </c>
      <c r="T604" s="121"/>
      <c r="U604" s="121"/>
      <c r="V604" s="121"/>
      <c r="W604" s="121"/>
      <c r="X604" s="121"/>
      <c r="Y604" s="121"/>
      <c r="Z604" s="121"/>
      <c r="AA604" s="121"/>
      <c r="AB604" s="33"/>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3"/>
      <c r="BE604" s="33"/>
      <c r="BF604" s="33"/>
      <c r="BG604" s="33"/>
      <c r="BH604" s="33"/>
      <c r="BI604" s="33"/>
      <c r="BJ604" s="33"/>
      <c r="BK604" s="33"/>
      <c r="BL604" s="33"/>
      <c r="BM604" s="33"/>
      <c r="BN604" s="33"/>
      <c r="BO604" s="33"/>
      <c r="BP604" s="33"/>
      <c r="BQ604" s="33"/>
      <c r="BR604" s="33"/>
      <c r="BS604" s="33"/>
      <c r="BT604" s="33"/>
      <c r="BU604" s="33"/>
      <c r="BV604" s="33"/>
      <c r="BW604" s="121"/>
      <c r="BX604" s="121"/>
      <c r="BY604" s="121"/>
      <c r="BZ604" s="121"/>
      <c r="CA604" s="121"/>
      <c r="CB604" s="121"/>
      <c r="CC604" s="121"/>
      <c r="CD604" s="121"/>
      <c r="CE604" s="121"/>
      <c r="CF604" s="121"/>
      <c r="CG604" s="121"/>
      <c r="CH604" s="121"/>
      <c r="CI604" s="121"/>
      <c r="CJ604" s="121"/>
      <c r="CK604" s="121"/>
      <c r="CL604" s="121"/>
      <c r="CM604" s="121"/>
      <c r="CN604" s="121"/>
      <c r="CO604" s="121"/>
      <c r="CP604" s="121"/>
      <c r="CQ604" s="121"/>
      <c r="CR604" s="121"/>
      <c r="CS604" s="121"/>
      <c r="CT604" s="313"/>
      <c r="CU604" s="313"/>
      <c r="CV604" s="388" t="s">
        <v>666</v>
      </c>
      <c r="CW604" s="388" t="s">
        <v>666</v>
      </c>
      <c r="CX604" s="388" t="s">
        <v>666</v>
      </c>
      <c r="CY604" s="313"/>
      <c r="CZ604" s="313"/>
      <c r="DA604" s="313"/>
      <c r="DB604" s="424"/>
      <c r="DC604" s="424"/>
      <c r="DD604" s="424"/>
      <c r="DE604" s="313"/>
      <c r="DF604" s="313"/>
      <c r="DG604" s="313"/>
      <c r="DH604" s="313"/>
      <c r="DI604" s="313"/>
      <c r="DJ604" s="121"/>
      <c r="DK604" s="121"/>
      <c r="DL604" s="121">
        <f t="shared" si="703"/>
        <v>1</v>
      </c>
      <c r="DM604" s="353"/>
    </row>
    <row r="605" spans="1:117" s="120" customFormat="1" ht="162" hidden="1" customHeight="1">
      <c r="A605" s="478"/>
      <c r="B605" s="414">
        <v>174</v>
      </c>
      <c r="C605" s="29" t="s">
        <v>516</v>
      </c>
      <c r="D605" s="29" t="s">
        <v>2</v>
      </c>
      <c r="E605" s="29" t="s">
        <v>517</v>
      </c>
      <c r="F605" s="29" t="s">
        <v>2</v>
      </c>
      <c r="G605" s="118"/>
      <c r="H605" s="112" t="s">
        <v>517</v>
      </c>
      <c r="I605" s="47" t="s">
        <v>1138</v>
      </c>
      <c r="J605" s="121"/>
      <c r="K605" s="125" t="s">
        <v>128</v>
      </c>
      <c r="L605" s="125" t="s">
        <v>115</v>
      </c>
      <c r="M605" s="126" t="s">
        <v>81</v>
      </c>
      <c r="N605" s="123" t="s">
        <v>171</v>
      </c>
      <c r="O605" s="478"/>
      <c r="P605" s="121"/>
      <c r="Q605" s="121"/>
      <c r="R605" s="121"/>
      <c r="S605" s="121"/>
      <c r="T605" s="121" t="s">
        <v>28</v>
      </c>
      <c r="U605" s="121"/>
      <c r="V605" s="121"/>
      <c r="W605" s="121"/>
      <c r="X605" s="121"/>
      <c r="Y605" s="121"/>
      <c r="Z605" s="121"/>
      <c r="AA605" s="121"/>
      <c r="AB605" s="33"/>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c r="BW605" s="121"/>
      <c r="BX605" s="121"/>
      <c r="BY605" s="121"/>
      <c r="BZ605" s="121"/>
      <c r="CA605" s="121"/>
      <c r="CB605" s="121"/>
      <c r="CC605" s="121"/>
      <c r="CD605" s="121"/>
      <c r="CE605" s="121"/>
      <c r="CF605" s="121"/>
      <c r="CG605" s="121"/>
      <c r="CH605" s="121"/>
      <c r="CI605" s="121"/>
      <c r="CJ605" s="121"/>
      <c r="CK605" s="121"/>
      <c r="CL605" s="121"/>
      <c r="CM605" s="121"/>
      <c r="CN605" s="121"/>
      <c r="CO605" s="121"/>
      <c r="CP605" s="121"/>
      <c r="CQ605" s="121"/>
      <c r="CR605" s="121"/>
      <c r="CS605" s="121"/>
      <c r="CT605" s="313"/>
      <c r="CU605" s="313"/>
      <c r="CV605" s="313"/>
      <c r="CW605" s="313"/>
      <c r="CX605" s="313"/>
      <c r="CY605" s="313"/>
      <c r="CZ605" s="313"/>
      <c r="DA605" s="313"/>
      <c r="DB605" s="424"/>
      <c r="DC605" s="424"/>
      <c r="DD605" s="424"/>
      <c r="DE605" s="313"/>
      <c r="DF605" s="313"/>
      <c r="DG605" s="313"/>
      <c r="DH605" s="313"/>
      <c r="DI605" s="313"/>
      <c r="DJ605" s="121"/>
      <c r="DK605" s="121"/>
      <c r="DL605" s="121">
        <f t="shared" si="703"/>
        <v>1</v>
      </c>
      <c r="DM605" s="117"/>
    </row>
    <row r="606" spans="1:117" s="120" customFormat="1" ht="214.5" hidden="1" customHeight="1">
      <c r="A606" s="478"/>
      <c r="B606" s="414">
        <v>174</v>
      </c>
      <c r="C606" s="29" t="s">
        <v>516</v>
      </c>
      <c r="D606" s="29" t="s">
        <v>2</v>
      </c>
      <c r="E606" s="29" t="s">
        <v>517</v>
      </c>
      <c r="F606" s="29" t="s">
        <v>2</v>
      </c>
      <c r="G606" s="118"/>
      <c r="H606" s="112" t="s">
        <v>517</v>
      </c>
      <c r="I606" s="47" t="s">
        <v>1139</v>
      </c>
      <c r="J606" s="121"/>
      <c r="K606" s="125" t="s">
        <v>128</v>
      </c>
      <c r="L606" s="125" t="s">
        <v>115</v>
      </c>
      <c r="M606" s="126" t="s">
        <v>81</v>
      </c>
      <c r="N606" s="123" t="s">
        <v>171</v>
      </c>
      <c r="O606" s="478"/>
      <c r="P606" s="121"/>
      <c r="Q606" s="121"/>
      <c r="R606" s="121"/>
      <c r="S606" s="121"/>
      <c r="T606" s="121"/>
      <c r="U606" s="121" t="s">
        <v>28</v>
      </c>
      <c r="V606" s="121"/>
      <c r="W606" s="121"/>
      <c r="X606" s="121"/>
      <c r="Y606" s="121"/>
      <c r="Z606" s="121"/>
      <c r="AA606" s="121"/>
      <c r="AB606" s="33"/>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c r="BW606" s="121"/>
      <c r="BX606" s="121"/>
      <c r="BY606" s="121"/>
      <c r="BZ606" s="121"/>
      <c r="CA606" s="121"/>
      <c r="CB606" s="121"/>
      <c r="CC606" s="121"/>
      <c r="CD606" s="121"/>
      <c r="CE606" s="121"/>
      <c r="CF606" s="121"/>
      <c r="CG606" s="121"/>
      <c r="CH606" s="121"/>
      <c r="CI606" s="121"/>
      <c r="CJ606" s="121"/>
      <c r="CK606" s="121"/>
      <c r="CL606" s="121"/>
      <c r="CM606" s="121"/>
      <c r="CN606" s="121"/>
      <c r="CO606" s="121"/>
      <c r="CP606" s="121"/>
      <c r="CQ606" s="121"/>
      <c r="CR606" s="121"/>
      <c r="CS606" s="121"/>
      <c r="CT606" s="313"/>
      <c r="CU606" s="313"/>
      <c r="CV606" s="313"/>
      <c r="CW606" s="313"/>
      <c r="CX606" s="313"/>
      <c r="CY606" s="313"/>
      <c r="CZ606" s="313"/>
      <c r="DA606" s="313"/>
      <c r="DB606" s="424"/>
      <c r="DC606" s="424"/>
      <c r="DD606" s="424"/>
      <c r="DE606" s="313"/>
      <c r="DF606" s="313"/>
      <c r="DG606" s="313"/>
      <c r="DH606" s="313"/>
      <c r="DI606" s="313"/>
      <c r="DJ606" s="121"/>
      <c r="DK606" s="121"/>
      <c r="DL606" s="121">
        <f t="shared" si="703"/>
        <v>1</v>
      </c>
      <c r="DM606" s="117"/>
    </row>
    <row r="607" spans="1:117" s="120" customFormat="1" ht="183" hidden="1" customHeight="1">
      <c r="A607" s="478"/>
      <c r="B607" s="414">
        <v>174</v>
      </c>
      <c r="C607" s="29" t="s">
        <v>516</v>
      </c>
      <c r="D607" s="29" t="s">
        <v>2</v>
      </c>
      <c r="E607" s="29" t="s">
        <v>517</v>
      </c>
      <c r="F607" s="29" t="s">
        <v>2</v>
      </c>
      <c r="G607" s="118"/>
      <c r="H607" s="112" t="s">
        <v>517</v>
      </c>
      <c r="I607" s="47" t="s">
        <v>1348</v>
      </c>
      <c r="J607" s="121"/>
      <c r="K607" s="125" t="s">
        <v>128</v>
      </c>
      <c r="L607" s="125" t="s">
        <v>115</v>
      </c>
      <c r="M607" s="126" t="s">
        <v>81</v>
      </c>
      <c r="N607" s="123" t="s">
        <v>171</v>
      </c>
      <c r="O607" s="478"/>
      <c r="P607" s="121"/>
      <c r="Q607" s="121"/>
      <c r="R607" s="121"/>
      <c r="S607" s="121"/>
      <c r="T607" s="121"/>
      <c r="U607" s="121"/>
      <c r="V607" s="121" t="s">
        <v>28</v>
      </c>
      <c r="W607" s="121"/>
      <c r="X607" s="121"/>
      <c r="Y607" s="121"/>
      <c r="Z607" s="121"/>
      <c r="AA607" s="121"/>
      <c r="AB607" s="33"/>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3"/>
      <c r="BC607" s="33"/>
      <c r="BD607" s="33"/>
      <c r="BE607" s="33"/>
      <c r="BF607" s="33"/>
      <c r="BG607" s="33"/>
      <c r="BH607" s="33"/>
      <c r="BI607" s="33"/>
      <c r="BJ607" s="33"/>
      <c r="BK607" s="33"/>
      <c r="BL607" s="33"/>
      <c r="BM607" s="33"/>
      <c r="BN607" s="33"/>
      <c r="BO607" s="33"/>
      <c r="BP607" s="33"/>
      <c r="BQ607" s="33"/>
      <c r="BR607" s="33"/>
      <c r="BS607" s="33"/>
      <c r="BT607" s="33"/>
      <c r="BU607" s="33"/>
      <c r="BV607" s="33"/>
      <c r="BW607" s="121"/>
      <c r="BX607" s="121"/>
      <c r="BY607" s="121"/>
      <c r="BZ607" s="121"/>
      <c r="CA607" s="121"/>
      <c r="CB607" s="121"/>
      <c r="CC607" s="121"/>
      <c r="CD607" s="121"/>
      <c r="CE607" s="121"/>
      <c r="CF607" s="121"/>
      <c r="CG607" s="121"/>
      <c r="CH607" s="121"/>
      <c r="CI607" s="121"/>
      <c r="CJ607" s="121"/>
      <c r="CK607" s="121"/>
      <c r="CL607" s="121"/>
      <c r="CM607" s="121"/>
      <c r="CN607" s="121"/>
      <c r="CO607" s="121"/>
      <c r="CP607" s="121"/>
      <c r="CQ607" s="121"/>
      <c r="CR607" s="121"/>
      <c r="CS607" s="121"/>
      <c r="CT607" s="313"/>
      <c r="CU607" s="313"/>
      <c r="CV607" s="313"/>
      <c r="CW607" s="313"/>
      <c r="CX607" s="313"/>
      <c r="CY607" s="313"/>
      <c r="CZ607" s="313"/>
      <c r="DA607" s="313"/>
      <c r="DB607" s="424"/>
      <c r="DC607" s="424"/>
      <c r="DD607" s="424"/>
      <c r="DE607" s="313"/>
      <c r="DF607" s="313"/>
      <c r="DG607" s="313"/>
      <c r="DH607" s="313"/>
      <c r="DI607" s="313"/>
      <c r="DJ607" s="121"/>
      <c r="DK607" s="121"/>
      <c r="DL607" s="121">
        <f t="shared" si="703"/>
        <v>1</v>
      </c>
      <c r="DM607" s="117"/>
    </row>
    <row r="608" spans="1:117" s="120" customFormat="1" ht="196.5" hidden="1" customHeight="1">
      <c r="A608" s="478"/>
      <c r="B608" s="414">
        <v>174</v>
      </c>
      <c r="C608" s="29" t="s">
        <v>516</v>
      </c>
      <c r="D608" s="29" t="s">
        <v>2</v>
      </c>
      <c r="E608" s="29" t="s">
        <v>517</v>
      </c>
      <c r="F608" s="29" t="s">
        <v>2</v>
      </c>
      <c r="G608" s="118"/>
      <c r="H608" s="112" t="s">
        <v>517</v>
      </c>
      <c r="I608" s="47" t="s">
        <v>1137</v>
      </c>
      <c r="J608" s="121"/>
      <c r="K608" s="125" t="s">
        <v>128</v>
      </c>
      <c r="L608" s="125" t="s">
        <v>115</v>
      </c>
      <c r="M608" s="126" t="s">
        <v>81</v>
      </c>
      <c r="N608" s="123" t="s">
        <v>171</v>
      </c>
      <c r="O608" s="478"/>
      <c r="P608" s="121"/>
      <c r="Q608" s="121"/>
      <c r="R608" s="121"/>
      <c r="S608" s="121"/>
      <c r="T608" s="121"/>
      <c r="U608" s="121"/>
      <c r="V608" s="121"/>
      <c r="W608" s="121" t="s">
        <v>28</v>
      </c>
      <c r="X608" s="121"/>
      <c r="Y608" s="121"/>
      <c r="Z608" s="121"/>
      <c r="AA608" s="121"/>
      <c r="AB608" s="33"/>
      <c r="AC608" s="33"/>
      <c r="AD608" s="33"/>
      <c r="AE608" s="33"/>
      <c r="AF608" s="33"/>
      <c r="AG608" s="33"/>
      <c r="AH608" s="33"/>
      <c r="AI608" s="33"/>
      <c r="AJ608" s="33"/>
      <c r="AK608" s="33"/>
      <c r="AL608" s="33"/>
      <c r="AM608" s="33"/>
      <c r="AN608" s="33"/>
      <c r="AO608" s="33"/>
      <c r="AP608" s="33"/>
      <c r="AQ608" s="33"/>
      <c r="AR608" s="33"/>
      <c r="AS608" s="33"/>
      <c r="AT608" s="33"/>
      <c r="AU608" s="33"/>
      <c r="AV608" s="33"/>
      <c r="AW608" s="33"/>
      <c r="AX608" s="33"/>
      <c r="AY608" s="33"/>
      <c r="AZ608" s="33"/>
      <c r="BA608" s="33"/>
      <c r="BB608" s="33"/>
      <c r="BC608" s="33"/>
      <c r="BD608" s="33"/>
      <c r="BE608" s="33"/>
      <c r="BF608" s="33"/>
      <c r="BG608" s="33"/>
      <c r="BH608" s="33"/>
      <c r="BI608" s="33"/>
      <c r="BJ608" s="33"/>
      <c r="BK608" s="33"/>
      <c r="BL608" s="33"/>
      <c r="BM608" s="33"/>
      <c r="BN608" s="33"/>
      <c r="BO608" s="33"/>
      <c r="BP608" s="33"/>
      <c r="BQ608" s="33"/>
      <c r="BR608" s="33"/>
      <c r="BS608" s="33"/>
      <c r="BT608" s="33"/>
      <c r="BU608" s="33"/>
      <c r="BV608" s="33"/>
      <c r="BW608" s="121"/>
      <c r="BX608" s="121"/>
      <c r="BY608" s="121"/>
      <c r="BZ608" s="121"/>
      <c r="CA608" s="121"/>
      <c r="CB608" s="121"/>
      <c r="CC608" s="121"/>
      <c r="CD608" s="121"/>
      <c r="CE608" s="121"/>
      <c r="CF608" s="121"/>
      <c r="CG608" s="121"/>
      <c r="CH608" s="121"/>
      <c r="CI608" s="121"/>
      <c r="CJ608" s="121"/>
      <c r="CK608" s="121"/>
      <c r="CL608" s="121"/>
      <c r="CM608" s="121"/>
      <c r="CN608" s="121"/>
      <c r="CO608" s="121"/>
      <c r="CP608" s="121"/>
      <c r="CQ608" s="121"/>
      <c r="CR608" s="121"/>
      <c r="CS608" s="121"/>
      <c r="CT608" s="313"/>
      <c r="CU608" s="313"/>
      <c r="CV608" s="313"/>
      <c r="CW608" s="313"/>
      <c r="CX608" s="313"/>
      <c r="CY608" s="313"/>
      <c r="CZ608" s="313"/>
      <c r="DA608" s="313"/>
      <c r="DB608" s="424"/>
      <c r="DC608" s="424"/>
      <c r="DD608" s="424"/>
      <c r="DE608" s="313"/>
      <c r="DF608" s="313"/>
      <c r="DG608" s="313"/>
      <c r="DH608" s="313"/>
      <c r="DI608" s="313"/>
      <c r="DJ608" s="121"/>
      <c r="DK608" s="121"/>
      <c r="DL608" s="121">
        <f t="shared" si="703"/>
        <v>1</v>
      </c>
      <c r="DM608" s="117"/>
    </row>
    <row r="609" spans="1:126" s="120" customFormat="1" ht="119.25" hidden="1" customHeight="1">
      <c r="A609" s="478"/>
      <c r="B609" s="414">
        <v>174</v>
      </c>
      <c r="C609" s="29" t="s">
        <v>516</v>
      </c>
      <c r="D609" s="29" t="s">
        <v>2</v>
      </c>
      <c r="E609" s="29" t="s">
        <v>517</v>
      </c>
      <c r="F609" s="29" t="s">
        <v>2</v>
      </c>
      <c r="G609" s="118"/>
      <c r="H609" s="112" t="s">
        <v>517</v>
      </c>
      <c r="I609" s="47" t="s">
        <v>1140</v>
      </c>
      <c r="J609" s="121"/>
      <c r="K609" s="125" t="s">
        <v>128</v>
      </c>
      <c r="L609" s="125" t="s">
        <v>115</v>
      </c>
      <c r="M609" s="126" t="s">
        <v>81</v>
      </c>
      <c r="N609" s="123" t="s">
        <v>171</v>
      </c>
      <c r="O609" s="478"/>
      <c r="P609" s="121"/>
      <c r="Q609" s="121"/>
      <c r="R609" s="121"/>
      <c r="S609" s="121"/>
      <c r="T609" s="121"/>
      <c r="U609" s="121"/>
      <c r="V609" s="121"/>
      <c r="W609" s="121"/>
      <c r="X609" s="121" t="s">
        <v>28</v>
      </c>
      <c r="Y609" s="121"/>
      <c r="Z609" s="121"/>
      <c r="AA609" s="121"/>
      <c r="AB609" s="33"/>
      <c r="AC609" s="33"/>
      <c r="AD609" s="33"/>
      <c r="AE609" s="33"/>
      <c r="AF609" s="33"/>
      <c r="AG609" s="33"/>
      <c r="AH609" s="33"/>
      <c r="AI609" s="33"/>
      <c r="AJ609" s="33"/>
      <c r="AK609" s="33"/>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c r="BJ609" s="33"/>
      <c r="BK609" s="33"/>
      <c r="BL609" s="33"/>
      <c r="BM609" s="33"/>
      <c r="BN609" s="33"/>
      <c r="BO609" s="33"/>
      <c r="BP609" s="33"/>
      <c r="BQ609" s="33"/>
      <c r="BR609" s="33"/>
      <c r="BS609" s="33"/>
      <c r="BT609" s="33"/>
      <c r="BU609" s="33"/>
      <c r="BV609" s="33"/>
      <c r="BW609" s="121"/>
      <c r="BX609" s="121"/>
      <c r="BY609" s="121"/>
      <c r="BZ609" s="121"/>
      <c r="CA609" s="121"/>
      <c r="CB609" s="121"/>
      <c r="CC609" s="121"/>
      <c r="CD609" s="121"/>
      <c r="CE609" s="121"/>
      <c r="CF609" s="121"/>
      <c r="CG609" s="121"/>
      <c r="CH609" s="121"/>
      <c r="CI609" s="121"/>
      <c r="CJ609" s="121"/>
      <c r="CK609" s="121"/>
      <c r="CL609" s="121"/>
      <c r="CM609" s="121"/>
      <c r="CN609" s="121"/>
      <c r="CO609" s="121"/>
      <c r="CP609" s="121"/>
      <c r="CQ609" s="121"/>
      <c r="CR609" s="121"/>
      <c r="CS609" s="121"/>
      <c r="CT609" s="313"/>
      <c r="CU609" s="313"/>
      <c r="CV609" s="313"/>
      <c r="CW609" s="313"/>
      <c r="CX609" s="313"/>
      <c r="CY609" s="313"/>
      <c r="CZ609" s="313"/>
      <c r="DA609" s="313"/>
      <c r="DB609" s="424"/>
      <c r="DC609" s="424"/>
      <c r="DD609" s="424"/>
      <c r="DE609" s="313"/>
      <c r="DF609" s="313"/>
      <c r="DG609" s="313"/>
      <c r="DH609" s="313"/>
      <c r="DI609" s="313"/>
      <c r="DJ609" s="121"/>
      <c r="DK609" s="121"/>
      <c r="DL609" s="121">
        <f t="shared" si="703"/>
        <v>1</v>
      </c>
      <c r="DM609" s="117"/>
    </row>
    <row r="610" spans="1:126" s="1" customFormat="1" ht="96.75" hidden="1" customHeight="1">
      <c r="A610" s="478"/>
      <c r="B610" s="414">
        <v>174</v>
      </c>
      <c r="C610" s="29" t="s">
        <v>516</v>
      </c>
      <c r="D610" s="29" t="s">
        <v>2</v>
      </c>
      <c r="E610" s="29" t="s">
        <v>517</v>
      </c>
      <c r="F610" s="29" t="s">
        <v>2</v>
      </c>
      <c r="G610" s="5"/>
      <c r="H610" s="30" t="s">
        <v>517</v>
      </c>
      <c r="I610" s="47" t="s">
        <v>1143</v>
      </c>
      <c r="J610" s="6"/>
      <c r="K610" s="6" t="s">
        <v>128</v>
      </c>
      <c r="L610" s="6" t="s">
        <v>115</v>
      </c>
      <c r="M610" s="5" t="s">
        <v>81</v>
      </c>
      <c r="N610" s="4" t="s">
        <v>171</v>
      </c>
      <c r="O610" s="478"/>
      <c r="P610" s="6"/>
      <c r="Q610" s="6"/>
      <c r="R610" s="6"/>
      <c r="S610" s="6"/>
      <c r="T610" s="6"/>
      <c r="U610" s="6"/>
      <c r="V610" s="6"/>
      <c r="W610" s="6"/>
      <c r="X610" s="6"/>
      <c r="Y610" s="60" t="s">
        <v>28</v>
      </c>
      <c r="Z610" s="60"/>
      <c r="AA610" s="6"/>
      <c r="AB610" s="33"/>
      <c r="AC610" s="33"/>
      <c r="AD610" s="33"/>
      <c r="AE610" s="33"/>
      <c r="AF610" s="33"/>
      <c r="AG610" s="33"/>
      <c r="AH610" s="33"/>
      <c r="AI610" s="33"/>
      <c r="AJ610" s="33"/>
      <c r="AK610" s="33"/>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c r="BJ610" s="33"/>
      <c r="BK610" s="33"/>
      <c r="BL610" s="33"/>
      <c r="BM610" s="33"/>
      <c r="BN610" s="33"/>
      <c r="BO610" s="33"/>
      <c r="BP610" s="33"/>
      <c r="BQ610" s="33"/>
      <c r="BR610" s="33"/>
      <c r="BS610" s="33"/>
      <c r="BT610" s="33"/>
      <c r="BU610" s="33"/>
      <c r="BV610" s="33"/>
      <c r="BW610" s="6"/>
      <c r="BX610" s="6"/>
      <c r="BY610" s="6"/>
      <c r="BZ610" s="6"/>
      <c r="CA610" s="6"/>
      <c r="CB610" s="6"/>
      <c r="CC610" s="6"/>
      <c r="CD610" s="6"/>
      <c r="CE610" s="6"/>
      <c r="CF610" s="6"/>
      <c r="CG610" s="6"/>
      <c r="CH610" s="6"/>
      <c r="CI610" s="6"/>
      <c r="CJ610" s="6"/>
      <c r="CK610" s="6"/>
      <c r="CL610" s="6"/>
      <c r="CM610" s="6"/>
      <c r="CN610" s="6"/>
      <c r="CO610" s="6"/>
      <c r="CP610" s="6"/>
      <c r="CQ610" s="6"/>
      <c r="CR610" s="6"/>
      <c r="CS610" s="6"/>
      <c r="CT610" s="313"/>
      <c r="CU610" s="313"/>
      <c r="CV610" s="313"/>
      <c r="CW610" s="313"/>
      <c r="CX610" s="313"/>
      <c r="CY610" s="313"/>
      <c r="CZ610" s="313"/>
      <c r="DA610" s="313"/>
      <c r="DB610" s="424"/>
      <c r="DC610" s="424"/>
      <c r="DD610" s="424"/>
      <c r="DE610" s="313"/>
      <c r="DF610" s="313"/>
      <c r="DG610" s="313"/>
      <c r="DH610" s="313"/>
      <c r="DI610" s="313"/>
      <c r="DJ610" s="6"/>
      <c r="DK610" s="6"/>
      <c r="DL610" s="121">
        <f t="shared" si="703"/>
        <v>1</v>
      </c>
      <c r="DM610" s="4"/>
    </row>
    <row r="611" spans="1:126" s="1" customFormat="1" ht="81.75" hidden="1" customHeight="1">
      <c r="A611" s="478"/>
      <c r="B611" s="414">
        <v>174</v>
      </c>
      <c r="C611" s="29" t="s">
        <v>516</v>
      </c>
      <c r="D611" s="29" t="s">
        <v>2</v>
      </c>
      <c r="E611" s="29" t="s">
        <v>517</v>
      </c>
      <c r="F611" s="29" t="s">
        <v>2</v>
      </c>
      <c r="G611" s="5"/>
      <c r="H611" s="30" t="s">
        <v>517</v>
      </c>
      <c r="I611" s="47" t="s">
        <v>1142</v>
      </c>
      <c r="J611" s="6"/>
      <c r="K611" s="6" t="s">
        <v>128</v>
      </c>
      <c r="L611" s="6" t="s">
        <v>115</v>
      </c>
      <c r="M611" s="5" t="s">
        <v>81</v>
      </c>
      <c r="N611" s="4" t="s">
        <v>171</v>
      </c>
      <c r="O611" s="478"/>
      <c r="P611" s="6"/>
      <c r="Q611" s="6"/>
      <c r="R611" s="6"/>
      <c r="S611" s="6"/>
      <c r="T611" s="6"/>
      <c r="U611" s="6"/>
      <c r="V611" s="6"/>
      <c r="W611" s="6"/>
      <c r="X611" s="6"/>
      <c r="Y611" s="60"/>
      <c r="Z611" s="60" t="s">
        <v>28</v>
      </c>
      <c r="AA611" s="6"/>
      <c r="AB611" s="33"/>
      <c r="AC611" s="33"/>
      <c r="AD611" s="33"/>
      <c r="AE611" s="33"/>
      <c r="AF611" s="33"/>
      <c r="AG611" s="33"/>
      <c r="AH611" s="33"/>
      <c r="AI611" s="33"/>
      <c r="AJ611" s="33"/>
      <c r="AK611" s="33"/>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c r="BJ611" s="33"/>
      <c r="BK611" s="33"/>
      <c r="BL611" s="33"/>
      <c r="BM611" s="33"/>
      <c r="BN611" s="33"/>
      <c r="BO611" s="33"/>
      <c r="BP611" s="33"/>
      <c r="BQ611" s="33"/>
      <c r="BR611" s="33"/>
      <c r="BS611" s="33"/>
      <c r="BT611" s="33"/>
      <c r="BU611" s="33"/>
      <c r="BV611" s="33"/>
      <c r="BW611" s="6"/>
      <c r="BX611" s="6"/>
      <c r="BY611" s="6"/>
      <c r="BZ611" s="6"/>
      <c r="CA611" s="6"/>
      <c r="CB611" s="6"/>
      <c r="CC611" s="6"/>
      <c r="CD611" s="6"/>
      <c r="CE611" s="6"/>
      <c r="CF611" s="6"/>
      <c r="CG611" s="6"/>
      <c r="CH611" s="6"/>
      <c r="CI611" s="6"/>
      <c r="CJ611" s="6"/>
      <c r="CK611" s="6"/>
      <c r="CL611" s="6"/>
      <c r="CM611" s="6"/>
      <c r="CN611" s="6"/>
      <c r="CO611" s="6"/>
      <c r="CP611" s="6"/>
      <c r="CQ611" s="6"/>
      <c r="CR611" s="6"/>
      <c r="CS611" s="6"/>
      <c r="CT611" s="313"/>
      <c r="CU611" s="313"/>
      <c r="CV611" s="313"/>
      <c r="CW611" s="313"/>
      <c r="CX611" s="313"/>
      <c r="CY611" s="313"/>
      <c r="CZ611" s="313"/>
      <c r="DA611" s="313"/>
      <c r="DB611" s="424"/>
      <c r="DC611" s="424"/>
      <c r="DD611" s="424"/>
      <c r="DE611" s="313"/>
      <c r="DF611" s="313"/>
      <c r="DG611" s="313"/>
      <c r="DH611" s="313"/>
      <c r="DI611" s="313"/>
      <c r="DJ611" s="6"/>
      <c r="DK611" s="6"/>
      <c r="DL611" s="121">
        <f t="shared" si="703"/>
        <v>1</v>
      </c>
      <c r="DM611" s="4"/>
    </row>
    <row r="612" spans="1:126" s="1" customFormat="1" ht="115.5" hidden="1" customHeight="1">
      <c r="A612" s="478"/>
      <c r="B612" s="414">
        <v>174</v>
      </c>
      <c r="C612" s="29" t="s">
        <v>516</v>
      </c>
      <c r="D612" s="29" t="s">
        <v>2</v>
      </c>
      <c r="E612" s="29" t="s">
        <v>517</v>
      </c>
      <c r="F612" s="29" t="s">
        <v>2</v>
      </c>
      <c r="G612" s="5"/>
      <c r="H612" s="30" t="s">
        <v>517</v>
      </c>
      <c r="I612" s="47" t="s">
        <v>1141</v>
      </c>
      <c r="J612" s="6"/>
      <c r="K612" s="6" t="s">
        <v>128</v>
      </c>
      <c r="L612" s="6" t="s">
        <v>115</v>
      </c>
      <c r="M612" s="5" t="s">
        <v>81</v>
      </c>
      <c r="N612" s="4" t="s">
        <v>171</v>
      </c>
      <c r="O612" s="478"/>
      <c r="P612" s="6"/>
      <c r="Q612" s="6"/>
      <c r="R612" s="6"/>
      <c r="S612" s="6"/>
      <c r="T612" s="6"/>
      <c r="U612" s="6"/>
      <c r="V612" s="6"/>
      <c r="W612" s="6"/>
      <c r="X612" s="6"/>
      <c r="Y612" s="60"/>
      <c r="Z612" s="60"/>
      <c r="AA612" s="6" t="s">
        <v>28</v>
      </c>
      <c r="AB612" s="33"/>
      <c r="AC612" s="33"/>
      <c r="AD612" s="33"/>
      <c r="AE612" s="33"/>
      <c r="AF612" s="33"/>
      <c r="AG612" s="33"/>
      <c r="AH612" s="33"/>
      <c r="AI612" s="33"/>
      <c r="AJ612" s="33"/>
      <c r="AK612" s="33"/>
      <c r="AL612" s="33"/>
      <c r="AM612" s="33"/>
      <c r="AN612" s="33"/>
      <c r="AO612" s="33"/>
      <c r="AP612" s="33"/>
      <c r="AQ612" s="33"/>
      <c r="AR612" s="33"/>
      <c r="AS612" s="33"/>
      <c r="AT612" s="33"/>
      <c r="AU612" s="33"/>
      <c r="AV612" s="33"/>
      <c r="AW612" s="33"/>
      <c r="AX612" s="33"/>
      <c r="AY612" s="33"/>
      <c r="AZ612" s="33"/>
      <c r="BA612" s="33"/>
      <c r="BB612" s="33"/>
      <c r="BC612" s="33"/>
      <c r="BD612" s="33"/>
      <c r="BE612" s="33"/>
      <c r="BF612" s="33"/>
      <c r="BG612" s="33"/>
      <c r="BH612" s="33"/>
      <c r="BI612" s="33"/>
      <c r="BJ612" s="33"/>
      <c r="BK612" s="33"/>
      <c r="BL612" s="33"/>
      <c r="BM612" s="33"/>
      <c r="BN612" s="33"/>
      <c r="BO612" s="33"/>
      <c r="BP612" s="33"/>
      <c r="BQ612" s="33"/>
      <c r="BR612" s="33"/>
      <c r="BS612" s="33"/>
      <c r="BT612" s="33"/>
      <c r="BU612" s="33"/>
      <c r="BV612" s="33"/>
      <c r="BW612" s="6"/>
      <c r="BX612" s="6"/>
      <c r="BY612" s="6"/>
      <c r="BZ612" s="6"/>
      <c r="CA612" s="6"/>
      <c r="CB612" s="6"/>
      <c r="CC612" s="6"/>
      <c r="CD612" s="6"/>
      <c r="CE612" s="6"/>
      <c r="CF612" s="6"/>
      <c r="CG612" s="6"/>
      <c r="CH612" s="6"/>
      <c r="CI612" s="6"/>
      <c r="CJ612" s="6"/>
      <c r="CK612" s="6"/>
      <c r="CL612" s="6"/>
      <c r="CM612" s="6"/>
      <c r="CN612" s="6"/>
      <c r="CO612" s="6"/>
      <c r="CP612" s="6"/>
      <c r="CQ612" s="6"/>
      <c r="CR612" s="6"/>
      <c r="CS612" s="6"/>
      <c r="CT612" s="313"/>
      <c r="CU612" s="313"/>
      <c r="CV612" s="313"/>
      <c r="CW612" s="313"/>
      <c r="CX612" s="313"/>
      <c r="CY612" s="313"/>
      <c r="CZ612" s="313"/>
      <c r="DA612" s="313"/>
      <c r="DB612" s="424"/>
      <c r="DC612" s="424"/>
      <c r="DD612" s="424"/>
      <c r="DE612" s="313"/>
      <c r="DF612" s="313"/>
      <c r="DG612" s="313"/>
      <c r="DH612" s="313"/>
      <c r="DI612" s="313"/>
      <c r="DJ612" s="6"/>
      <c r="DK612" s="6"/>
      <c r="DL612" s="121">
        <f t="shared" si="703"/>
        <v>1</v>
      </c>
      <c r="DM612" s="4"/>
    </row>
    <row r="613" spans="1:126" s="10" customFormat="1" ht="31.5" hidden="1" customHeight="1">
      <c r="A613" s="460">
        <v>563</v>
      </c>
      <c r="B613" s="174">
        <v>175</v>
      </c>
      <c r="C613" s="169" t="s">
        <v>518</v>
      </c>
      <c r="D613" s="169" t="s">
        <v>2</v>
      </c>
      <c r="E613" s="112" t="s">
        <v>692</v>
      </c>
      <c r="F613" s="29" t="s">
        <v>2</v>
      </c>
      <c r="G613" s="170"/>
      <c r="H613" s="184" t="s">
        <v>519</v>
      </c>
      <c r="I613" s="194" t="s">
        <v>1185</v>
      </c>
      <c r="J613" s="176"/>
      <c r="K613" s="176" t="s">
        <v>128</v>
      </c>
      <c r="L613" s="176" t="s">
        <v>115</v>
      </c>
      <c r="M613" s="5" t="s">
        <v>81</v>
      </c>
      <c r="N613" s="4" t="s">
        <v>171</v>
      </c>
      <c r="O613" s="478" t="s">
        <v>28</v>
      </c>
      <c r="P613" s="506">
        <v>19</v>
      </c>
      <c r="Q613" s="176" t="s">
        <v>28</v>
      </c>
      <c r="R613" s="6"/>
      <c r="S613" s="6"/>
      <c r="T613" s="6"/>
      <c r="U613" s="6"/>
      <c r="V613" s="6"/>
      <c r="W613" s="6"/>
      <c r="X613" s="6"/>
      <c r="Y613" s="60"/>
      <c r="Z613" s="60"/>
      <c r="AA613" s="6"/>
      <c r="AB613" s="181" t="s">
        <v>666</v>
      </c>
      <c r="AC613" s="181" t="s">
        <v>666</v>
      </c>
      <c r="AD613" s="181" t="s">
        <v>666</v>
      </c>
      <c r="AE613" s="207">
        <v>2</v>
      </c>
      <c r="AF613" s="207">
        <v>2</v>
      </c>
      <c r="AG613" s="207">
        <v>2</v>
      </c>
      <c r="AH613" s="207">
        <v>2</v>
      </c>
      <c r="AI613" s="207">
        <v>2</v>
      </c>
      <c r="AJ613" s="207">
        <v>2</v>
      </c>
      <c r="AK613" s="207">
        <v>2</v>
      </c>
      <c r="AL613" s="207">
        <v>2</v>
      </c>
      <c r="AM613" s="207">
        <v>2</v>
      </c>
      <c r="AN613" s="207">
        <v>2</v>
      </c>
      <c r="AO613" s="207">
        <v>2</v>
      </c>
      <c r="AP613" s="207">
        <v>2</v>
      </c>
      <c r="AQ613" s="207">
        <v>2</v>
      </c>
      <c r="AR613" s="207">
        <v>2</v>
      </c>
      <c r="AS613" s="207">
        <v>2</v>
      </c>
      <c r="AT613" s="207">
        <v>2</v>
      </c>
      <c r="AU613" s="207">
        <v>2</v>
      </c>
      <c r="AV613" s="207">
        <v>2</v>
      </c>
      <c r="AW613" s="207">
        <v>2</v>
      </c>
      <c r="AX613" s="207">
        <v>2</v>
      </c>
      <c r="AY613" s="207">
        <v>2</v>
      </c>
      <c r="AZ613" s="207">
        <v>2</v>
      </c>
      <c r="BA613" s="207">
        <v>2</v>
      </c>
      <c r="BB613" s="207">
        <v>2</v>
      </c>
      <c r="BC613" s="209">
        <f t="shared" ref="BC613" si="720">COUNTIF(AE613:BB613,"2")</f>
        <v>24</v>
      </c>
      <c r="BD613" s="210">
        <f t="shared" ref="BD613" si="721">BC613/(BC613+BE613+BG613+BI613)</f>
        <v>1</v>
      </c>
      <c r="BE613" s="209">
        <f>COUNTIF(AE613:BB613,"1")</f>
        <v>0</v>
      </c>
      <c r="BF613" s="210">
        <f t="shared" ref="BF613" si="722">BE613/(BC613+BE613+BG613+BI613)</f>
        <v>0</v>
      </c>
      <c r="BG613" s="209">
        <f>COUNTIF(AE613:BB613,"0")</f>
        <v>0</v>
      </c>
      <c r="BH613" s="210">
        <f t="shared" ref="BH613" si="723">BG613/(BC613+BE613+BG613+BI613)</f>
        <v>0</v>
      </c>
      <c r="BI613" s="209">
        <f>COUNTIF(AE613:BB613,"KĐG")</f>
        <v>0</v>
      </c>
      <c r="BJ613" s="210">
        <f t="shared" ref="BJ613" si="724">BI613/(BC613+BE613+BG613+BI613)</f>
        <v>0</v>
      </c>
      <c r="BK613" s="211">
        <f t="shared" ref="BK613" si="725">(((BC613*2)+(BE613*1)+(BG613*0)))/(BC613+BE613+BG613)</f>
        <v>2</v>
      </c>
      <c r="BL613" s="212" t="str">
        <f t="shared" ref="BL613" si="726">IF(BJ613&gt;=50%,"KĐG",IF(BK613&gt;=1.6,"ĐMT",IF(BK613&gt;=1,"CCG","CĐ")))</f>
        <v>ĐMT</v>
      </c>
      <c r="BM613" s="33"/>
      <c r="BN613" s="33"/>
      <c r="BO613" s="33"/>
      <c r="BP613" s="33"/>
      <c r="BQ613" s="33"/>
      <c r="BR613" s="33"/>
      <c r="BS613" s="33"/>
      <c r="BT613" s="33"/>
      <c r="BU613" s="33"/>
      <c r="BV613" s="33"/>
      <c r="BW613" s="6"/>
      <c r="BX613" s="6"/>
      <c r="BY613" s="6"/>
      <c r="BZ613" s="6"/>
      <c r="CA613" s="6"/>
      <c r="CB613" s="6"/>
      <c r="CC613" s="6"/>
      <c r="CD613" s="6"/>
      <c r="CE613" s="6"/>
      <c r="CF613" s="6"/>
      <c r="CG613" s="6"/>
      <c r="CH613" s="6"/>
      <c r="CI613" s="6"/>
      <c r="CJ613" s="6"/>
      <c r="CK613" s="6"/>
      <c r="CL613" s="6"/>
      <c r="CM613" s="6"/>
      <c r="CN613" s="6"/>
      <c r="CO613" s="6"/>
      <c r="CP613" s="6"/>
      <c r="CQ613" s="6"/>
      <c r="CR613" s="6"/>
      <c r="CS613" s="6"/>
      <c r="CT613" s="313"/>
      <c r="CU613" s="313"/>
      <c r="CV613" s="313"/>
      <c r="CW613" s="313"/>
      <c r="CX613" s="313"/>
      <c r="CY613" s="313"/>
      <c r="CZ613" s="313"/>
      <c r="DA613" s="313"/>
      <c r="DB613" s="424"/>
      <c r="DC613" s="424"/>
      <c r="DD613" s="424"/>
      <c r="DE613" s="313"/>
      <c r="DF613" s="313"/>
      <c r="DG613" s="313"/>
      <c r="DH613" s="313"/>
      <c r="DI613" s="313"/>
      <c r="DJ613" s="6"/>
      <c r="DK613" s="6"/>
      <c r="DL613" s="121">
        <f t="shared" si="703"/>
        <v>1</v>
      </c>
      <c r="DM613" s="168"/>
    </row>
    <row r="614" spans="1:126" s="279" customFormat="1" ht="34.5" hidden="1" customHeight="1">
      <c r="A614" s="461"/>
      <c r="B614" s="174">
        <v>175</v>
      </c>
      <c r="C614" s="169" t="s">
        <v>518</v>
      </c>
      <c r="D614" s="169" t="s">
        <v>2</v>
      </c>
      <c r="E614" s="112"/>
      <c r="F614" s="29"/>
      <c r="G614" s="169"/>
      <c r="H614" s="169" t="s">
        <v>520</v>
      </c>
      <c r="I614" s="194" t="s">
        <v>1264</v>
      </c>
      <c r="J614" s="284"/>
      <c r="K614" s="284" t="s">
        <v>128</v>
      </c>
      <c r="L614" s="284" t="s">
        <v>115</v>
      </c>
      <c r="M614" s="286"/>
      <c r="N614" s="283"/>
      <c r="O614" s="478"/>
      <c r="P614" s="506"/>
      <c r="Q614" s="284"/>
      <c r="R614" s="284" t="s">
        <v>28</v>
      </c>
      <c r="S614" s="285"/>
      <c r="T614" s="285"/>
      <c r="U614" s="285"/>
      <c r="V614" s="285"/>
      <c r="W614" s="285"/>
      <c r="X614" s="285"/>
      <c r="Y614" s="285"/>
      <c r="Z614" s="285"/>
      <c r="AA614" s="285"/>
      <c r="AB614" s="181"/>
      <c r="AC614" s="181"/>
      <c r="AD614" s="181"/>
      <c r="AE614" s="207"/>
      <c r="AF614" s="207"/>
      <c r="AG614" s="207"/>
      <c r="AH614" s="207"/>
      <c r="AI614" s="207"/>
      <c r="AJ614" s="207"/>
      <c r="AK614" s="207"/>
      <c r="AL614" s="207"/>
      <c r="AM614" s="207"/>
      <c r="AN614" s="207"/>
      <c r="AO614" s="207"/>
      <c r="AP614" s="207"/>
      <c r="AQ614" s="207"/>
      <c r="AR614" s="207"/>
      <c r="AS614" s="207"/>
      <c r="AT614" s="207"/>
      <c r="AU614" s="207"/>
      <c r="AV614" s="207"/>
      <c r="AW614" s="207"/>
      <c r="AX614" s="207"/>
      <c r="AY614" s="207"/>
      <c r="AZ614" s="207"/>
      <c r="BA614" s="207"/>
      <c r="BB614" s="207"/>
      <c r="BC614" s="280"/>
      <c r="BD614" s="281"/>
      <c r="BE614" s="280"/>
      <c r="BF614" s="281"/>
      <c r="BG614" s="280"/>
      <c r="BH614" s="281"/>
      <c r="BI614" s="280"/>
      <c r="BJ614" s="281"/>
      <c r="BK614" s="282"/>
      <c r="BL614" s="212"/>
      <c r="BM614" s="33"/>
      <c r="BN614" s="33"/>
      <c r="BO614" s="33" t="s">
        <v>659</v>
      </c>
      <c r="BP614" s="33"/>
      <c r="BQ614" s="320">
        <v>2</v>
      </c>
      <c r="BR614" s="320">
        <v>2</v>
      </c>
      <c r="BS614" s="320">
        <v>2</v>
      </c>
      <c r="BT614" s="320">
        <v>1</v>
      </c>
      <c r="BU614" s="320">
        <v>2</v>
      </c>
      <c r="BV614" s="320">
        <v>2</v>
      </c>
      <c r="BW614" s="320">
        <v>2</v>
      </c>
      <c r="BX614" s="320">
        <v>1</v>
      </c>
      <c r="BY614" s="320">
        <v>2</v>
      </c>
      <c r="BZ614" s="320">
        <v>2</v>
      </c>
      <c r="CA614" s="320">
        <v>2</v>
      </c>
      <c r="CB614" s="320">
        <v>2</v>
      </c>
      <c r="CC614" s="320">
        <v>2</v>
      </c>
      <c r="CD614" s="320">
        <v>2</v>
      </c>
      <c r="CE614" s="320">
        <v>1</v>
      </c>
      <c r="CF614" s="320">
        <v>2</v>
      </c>
      <c r="CG614" s="320">
        <v>2</v>
      </c>
      <c r="CH614" s="320">
        <v>1</v>
      </c>
      <c r="CI614" s="320">
        <v>2</v>
      </c>
      <c r="CJ614" s="320">
        <v>2</v>
      </c>
      <c r="CK614" s="320">
        <v>1</v>
      </c>
      <c r="CL614" s="348">
        <f>COUNTIF(BQ614:CK614,"2")</f>
        <v>16</v>
      </c>
      <c r="CM614" s="349">
        <f t="shared" ref="CM614" si="727">CL614/(CL614+CN614+CP614+CR614)</f>
        <v>0.76190476190476186</v>
      </c>
      <c r="CN614" s="348">
        <f>COUNTIF(BQ614:CK614,"1")</f>
        <v>5</v>
      </c>
      <c r="CO614" s="349">
        <f t="shared" ref="CO614" si="728">CN614/(CL614+CN614+CP614+CR614)</f>
        <v>0.23809523809523808</v>
      </c>
      <c r="CP614" s="348">
        <f>COUNTIF(BQ614:CK614,"0")</f>
        <v>0</v>
      </c>
      <c r="CQ614" s="349">
        <f t="shared" ref="CQ614" si="729">CP614/(CL614+CN614+CP614+CR614)</f>
        <v>0</v>
      </c>
      <c r="CR614" s="348">
        <f>COUNTIF(BQ614:CK614,"KĐG")</f>
        <v>0</v>
      </c>
      <c r="CS614" s="349">
        <f t="shared" ref="CS614" si="730">CR614/(CL614+CN614+CP614+CR614)</f>
        <v>0</v>
      </c>
      <c r="CT614" s="350">
        <f t="shared" ref="CT614" si="731">(((CL614*2)+(CN614*1)+(CP614*0)))/(CL614+CN614+CP614)</f>
        <v>1.7619047619047619</v>
      </c>
      <c r="CU614" s="351" t="str">
        <f t="shared" ref="CU614" si="732">IF(CS614&gt;=50%,"KĐG",IF(CT614&gt;=1.6,"ĐMT",IF(CT614&gt;=1,"CCG","CĐ")))</f>
        <v>ĐMT</v>
      </c>
      <c r="CV614" s="313"/>
      <c r="CW614" s="313"/>
      <c r="CX614" s="313"/>
      <c r="CY614" s="313"/>
      <c r="CZ614" s="313"/>
      <c r="DA614" s="313"/>
      <c r="DB614" s="424"/>
      <c r="DC614" s="424"/>
      <c r="DD614" s="424"/>
      <c r="DE614" s="313"/>
      <c r="DF614" s="313"/>
      <c r="DG614" s="313"/>
      <c r="DH614" s="313"/>
      <c r="DI614" s="313"/>
      <c r="DJ614" s="285"/>
      <c r="DK614" s="285"/>
      <c r="DL614" s="285"/>
      <c r="DM614" s="287"/>
      <c r="DN614" s="308"/>
      <c r="DO614" s="308"/>
      <c r="DP614" s="308"/>
      <c r="DQ614" s="308"/>
      <c r="DR614" s="308"/>
      <c r="DS614" s="308"/>
      <c r="DT614" s="308"/>
      <c r="DU614" s="308"/>
      <c r="DV614" s="308"/>
    </row>
    <row r="615" spans="1:126" s="231" customFormat="1" ht="103.5" hidden="1" customHeight="1">
      <c r="A615" s="461"/>
      <c r="B615" s="174">
        <v>175</v>
      </c>
      <c r="C615" s="169" t="s">
        <v>518</v>
      </c>
      <c r="D615" s="169" t="s">
        <v>2</v>
      </c>
      <c r="E615" s="112"/>
      <c r="F615" s="29"/>
      <c r="G615" s="169"/>
      <c r="H615" s="169" t="s">
        <v>520</v>
      </c>
      <c r="I615" s="194" t="s">
        <v>1265</v>
      </c>
      <c r="J615" s="256"/>
      <c r="K615" s="256" t="s">
        <v>128</v>
      </c>
      <c r="L615" s="256" t="s">
        <v>115</v>
      </c>
      <c r="M615" s="5" t="s">
        <v>81</v>
      </c>
      <c r="N615" s="4" t="s">
        <v>171</v>
      </c>
      <c r="O615" s="478"/>
      <c r="P615" s="506"/>
      <c r="Q615" s="6"/>
      <c r="R615" s="256" t="s">
        <v>28</v>
      </c>
      <c r="S615" s="6"/>
      <c r="T615" s="6"/>
      <c r="U615" s="6"/>
      <c r="V615" s="6"/>
      <c r="W615" s="6"/>
      <c r="X615" s="6"/>
      <c r="Y615" s="60"/>
      <c r="Z615" s="60"/>
      <c r="AA615" s="6"/>
      <c r="AB615" s="33"/>
      <c r="AC615" s="33"/>
      <c r="AD615" s="33"/>
      <c r="AE615" s="33"/>
      <c r="AF615" s="33"/>
      <c r="AG615" s="33"/>
      <c r="AH615" s="33"/>
      <c r="AI615" s="33"/>
      <c r="AJ615" s="33"/>
      <c r="AK615" s="33"/>
      <c r="AL615" s="33"/>
      <c r="AM615" s="33"/>
      <c r="AN615" s="33"/>
      <c r="AO615" s="33"/>
      <c r="AP615" s="33"/>
      <c r="AQ615" s="33"/>
      <c r="AR615" s="33"/>
      <c r="AS615" s="33"/>
      <c r="AT615" s="33"/>
      <c r="AU615" s="33"/>
      <c r="AV615" s="33"/>
      <c r="AW615" s="33"/>
      <c r="AX615" s="33"/>
      <c r="AY615" s="33"/>
      <c r="AZ615" s="33"/>
      <c r="BA615" s="33"/>
      <c r="BB615" s="33"/>
      <c r="BC615" s="33"/>
      <c r="BD615" s="33"/>
      <c r="BE615" s="33"/>
      <c r="BF615" s="33"/>
      <c r="BG615" s="33"/>
      <c r="BH615" s="33"/>
      <c r="BI615" s="33"/>
      <c r="BJ615" s="33"/>
      <c r="BK615" s="33"/>
      <c r="BL615" s="33"/>
      <c r="BM615" s="181" t="s">
        <v>666</v>
      </c>
      <c r="BN615" s="181" t="s">
        <v>666</v>
      </c>
      <c r="BO615" s="181" t="s">
        <v>666</v>
      </c>
      <c r="BP615" s="181" t="s">
        <v>666</v>
      </c>
      <c r="BQ615" s="33"/>
      <c r="BR615" s="33"/>
      <c r="BS615" s="33"/>
      <c r="BT615" s="33"/>
      <c r="BU615" s="33"/>
      <c r="BV615" s="33"/>
      <c r="BW615" s="321"/>
      <c r="BX615" s="321"/>
      <c r="BY615" s="321"/>
      <c r="BZ615" s="321"/>
      <c r="CA615" s="321"/>
      <c r="CB615" s="321"/>
      <c r="CC615" s="321"/>
      <c r="CD615" s="321"/>
      <c r="CE615" s="321"/>
      <c r="CF615" s="321"/>
      <c r="CG615" s="321"/>
      <c r="CH615" s="321"/>
      <c r="CI615" s="321"/>
      <c r="CJ615" s="321"/>
      <c r="CK615" s="321"/>
      <c r="CL615" s="321"/>
      <c r="CM615" s="321"/>
      <c r="CN615" s="321"/>
      <c r="CO615" s="321"/>
      <c r="CP615" s="321"/>
      <c r="CQ615" s="321"/>
      <c r="CR615" s="321"/>
      <c r="CS615" s="321"/>
      <c r="CT615" s="321"/>
      <c r="CU615" s="321"/>
      <c r="CV615" s="313"/>
      <c r="CW615" s="313"/>
      <c r="CX615" s="313"/>
      <c r="CY615" s="313"/>
      <c r="CZ615" s="313"/>
      <c r="DA615" s="313"/>
      <c r="DB615" s="424"/>
      <c r="DC615" s="424"/>
      <c r="DD615" s="424"/>
      <c r="DE615" s="313"/>
      <c r="DF615" s="313"/>
      <c r="DG615" s="313"/>
      <c r="DH615" s="313"/>
      <c r="DI615" s="313"/>
      <c r="DJ615" s="6"/>
      <c r="DK615" s="6"/>
      <c r="DL615" s="121">
        <f t="shared" ref="DL615:DL626" si="733">COUNTIF(Q615:AA615,"x")</f>
        <v>1</v>
      </c>
      <c r="DM615" s="261"/>
    </row>
    <row r="616" spans="1:126" s="231" customFormat="1" ht="80.25" customHeight="1">
      <c r="A616" s="461"/>
      <c r="B616" s="414">
        <v>175</v>
      </c>
      <c r="C616" s="169" t="s">
        <v>518</v>
      </c>
      <c r="D616" s="169" t="s">
        <v>2</v>
      </c>
      <c r="E616" s="112"/>
      <c r="F616" s="29"/>
      <c r="G616" s="193"/>
      <c r="H616" s="169" t="s">
        <v>522</v>
      </c>
      <c r="I616" s="194" t="s">
        <v>1312</v>
      </c>
      <c r="J616" s="364"/>
      <c r="K616" s="364" t="s">
        <v>128</v>
      </c>
      <c r="L616" s="364" t="s">
        <v>115</v>
      </c>
      <c r="M616" s="416" t="s">
        <v>81</v>
      </c>
      <c r="N616" s="400" t="s">
        <v>171</v>
      </c>
      <c r="O616" s="478"/>
      <c r="P616" s="365"/>
      <c r="Q616" s="365"/>
      <c r="R616" s="364"/>
      <c r="S616" s="364" t="s">
        <v>28</v>
      </c>
      <c r="T616" s="365"/>
      <c r="U616" s="365"/>
      <c r="V616" s="365"/>
      <c r="W616" s="365"/>
      <c r="X616" s="365"/>
      <c r="Y616" s="365"/>
      <c r="Z616" s="365"/>
      <c r="AA616" s="365"/>
      <c r="AB616" s="33"/>
      <c r="AC616" s="33"/>
      <c r="AD616" s="33"/>
      <c r="AE616" s="33"/>
      <c r="AF616" s="33"/>
      <c r="AG616" s="33"/>
      <c r="AH616" s="33"/>
      <c r="AI616" s="33"/>
      <c r="AJ616" s="33"/>
      <c r="AK616" s="33"/>
      <c r="AL616" s="33"/>
      <c r="AM616" s="33"/>
      <c r="AN616" s="33"/>
      <c r="AO616" s="33"/>
      <c r="AP616" s="33"/>
      <c r="AQ616" s="33"/>
      <c r="AR616" s="33"/>
      <c r="AS616" s="33"/>
      <c r="AT616" s="33"/>
      <c r="AU616" s="33"/>
      <c r="AV616" s="33"/>
      <c r="AW616" s="33"/>
      <c r="AX616" s="33"/>
      <c r="AY616" s="33"/>
      <c r="AZ616" s="33"/>
      <c r="BA616" s="33"/>
      <c r="BB616" s="33"/>
      <c r="BC616" s="33"/>
      <c r="BD616" s="33"/>
      <c r="BE616" s="33"/>
      <c r="BF616" s="33"/>
      <c r="BG616" s="33"/>
      <c r="BH616" s="33"/>
      <c r="BI616" s="33"/>
      <c r="BJ616" s="33"/>
      <c r="BK616" s="33"/>
      <c r="BL616" s="33"/>
      <c r="BM616" s="181"/>
      <c r="BN616" s="181"/>
      <c r="BO616" s="181"/>
      <c r="BP616" s="181"/>
      <c r="BQ616" s="33"/>
      <c r="BR616" s="33"/>
      <c r="BS616" s="33"/>
      <c r="BT616" s="33"/>
      <c r="BU616" s="33"/>
      <c r="BV616" s="33"/>
      <c r="BW616" s="365"/>
      <c r="BX616" s="365"/>
      <c r="BY616" s="365"/>
      <c r="BZ616" s="365"/>
      <c r="CA616" s="365"/>
      <c r="CB616" s="365"/>
      <c r="CC616" s="365"/>
      <c r="CD616" s="365"/>
      <c r="CE616" s="365"/>
      <c r="CF616" s="365"/>
      <c r="CG616" s="365"/>
      <c r="CH616" s="365"/>
      <c r="CI616" s="365"/>
      <c r="CJ616" s="365"/>
      <c r="CK616" s="365"/>
      <c r="CL616" s="365"/>
      <c r="CM616" s="365"/>
      <c r="CN616" s="365"/>
      <c r="CO616" s="365"/>
      <c r="CP616" s="365"/>
      <c r="CQ616" s="365"/>
      <c r="CR616" s="365"/>
      <c r="CS616" s="365"/>
      <c r="CT616" s="365"/>
      <c r="CU616" s="365"/>
      <c r="CV616" s="388" t="s">
        <v>659</v>
      </c>
      <c r="CW616" s="388"/>
      <c r="CX616" s="388"/>
      <c r="CY616" s="365"/>
      <c r="CZ616" s="365"/>
      <c r="DA616" s="365"/>
      <c r="DB616" s="424"/>
      <c r="DC616" s="424"/>
      <c r="DD616" s="424"/>
      <c r="DE616" s="365"/>
      <c r="DF616" s="365"/>
      <c r="DG616" s="365"/>
      <c r="DH616" s="365"/>
      <c r="DI616" s="365"/>
      <c r="DJ616" s="365"/>
      <c r="DK616" s="365"/>
      <c r="DL616" s="365"/>
      <c r="DM616" s="363"/>
    </row>
    <row r="617" spans="1:126" s="231" customFormat="1" ht="67.5" customHeight="1">
      <c r="A617" s="461"/>
      <c r="B617" s="414">
        <v>175</v>
      </c>
      <c r="C617" s="169" t="s">
        <v>518</v>
      </c>
      <c r="D617" s="169" t="s">
        <v>2</v>
      </c>
      <c r="E617" s="112"/>
      <c r="F617" s="29"/>
      <c r="G617" s="193"/>
      <c r="H617" s="169" t="s">
        <v>522</v>
      </c>
      <c r="I617" s="194" t="s">
        <v>1310</v>
      </c>
      <c r="J617" s="364"/>
      <c r="K617" s="364" t="s">
        <v>128</v>
      </c>
      <c r="L617" s="364" t="s">
        <v>115</v>
      </c>
      <c r="M617" s="416" t="s">
        <v>81</v>
      </c>
      <c r="N617" s="400" t="s">
        <v>171</v>
      </c>
      <c r="O617" s="478"/>
      <c r="P617" s="365"/>
      <c r="Q617" s="365"/>
      <c r="R617" s="364"/>
      <c r="S617" s="364" t="s">
        <v>28</v>
      </c>
      <c r="T617" s="365"/>
      <c r="U617" s="365"/>
      <c r="V617" s="365"/>
      <c r="W617" s="365"/>
      <c r="X617" s="365"/>
      <c r="Y617" s="365"/>
      <c r="Z617" s="365"/>
      <c r="AA617" s="365"/>
      <c r="AB617" s="33"/>
      <c r="AC617" s="33"/>
      <c r="AD617" s="33"/>
      <c r="AE617" s="33"/>
      <c r="AF617" s="33"/>
      <c r="AG617" s="33"/>
      <c r="AH617" s="33"/>
      <c r="AI617" s="33"/>
      <c r="AJ617" s="33"/>
      <c r="AK617" s="33"/>
      <c r="AL617" s="33"/>
      <c r="AM617" s="33"/>
      <c r="AN617" s="33"/>
      <c r="AO617" s="33"/>
      <c r="AP617" s="33"/>
      <c r="AQ617" s="33"/>
      <c r="AR617" s="33"/>
      <c r="AS617" s="33"/>
      <c r="AT617" s="33"/>
      <c r="AU617" s="33"/>
      <c r="AV617" s="33"/>
      <c r="AW617" s="33"/>
      <c r="AX617" s="33"/>
      <c r="AY617" s="33"/>
      <c r="AZ617" s="33"/>
      <c r="BA617" s="33"/>
      <c r="BB617" s="33"/>
      <c r="BC617" s="33"/>
      <c r="BD617" s="33"/>
      <c r="BE617" s="33"/>
      <c r="BF617" s="33"/>
      <c r="BG617" s="33"/>
      <c r="BH617" s="33"/>
      <c r="BI617" s="33"/>
      <c r="BJ617" s="33"/>
      <c r="BK617" s="33"/>
      <c r="BL617" s="33"/>
      <c r="BM617" s="181"/>
      <c r="BN617" s="181"/>
      <c r="BO617" s="181"/>
      <c r="BP617" s="181"/>
      <c r="BQ617" s="33"/>
      <c r="BR617" s="33"/>
      <c r="BS617" s="33"/>
      <c r="BT617" s="33"/>
      <c r="BU617" s="33"/>
      <c r="BV617" s="33"/>
      <c r="BW617" s="365"/>
      <c r="BX617" s="365"/>
      <c r="BY617" s="365"/>
      <c r="BZ617" s="365"/>
      <c r="CA617" s="365"/>
      <c r="CB617" s="365"/>
      <c r="CC617" s="365"/>
      <c r="CD617" s="365"/>
      <c r="CE617" s="365"/>
      <c r="CF617" s="365"/>
      <c r="CG617" s="365"/>
      <c r="CH617" s="365"/>
      <c r="CI617" s="365"/>
      <c r="CJ617" s="365"/>
      <c r="CK617" s="365"/>
      <c r="CL617" s="365"/>
      <c r="CM617" s="365"/>
      <c r="CN617" s="365"/>
      <c r="CO617" s="365"/>
      <c r="CP617" s="365"/>
      <c r="CQ617" s="365"/>
      <c r="CR617" s="365"/>
      <c r="CS617" s="365"/>
      <c r="CT617" s="365"/>
      <c r="CU617" s="365"/>
      <c r="CV617" s="388"/>
      <c r="CW617" s="388" t="s">
        <v>659</v>
      </c>
      <c r="CX617" s="388"/>
      <c r="CY617" s="365"/>
      <c r="CZ617" s="365"/>
      <c r="DA617" s="365"/>
      <c r="DB617" s="424"/>
      <c r="DC617" s="424"/>
      <c r="DD617" s="424"/>
      <c r="DE617" s="365"/>
      <c r="DF617" s="365"/>
      <c r="DG617" s="365"/>
      <c r="DH617" s="365"/>
      <c r="DI617" s="365"/>
      <c r="DJ617" s="365"/>
      <c r="DK617" s="365"/>
      <c r="DL617" s="365"/>
      <c r="DM617" s="363"/>
    </row>
    <row r="618" spans="1:126" s="231" customFormat="1" ht="187.5" customHeight="1">
      <c r="A618" s="461"/>
      <c r="B618" s="414">
        <v>175</v>
      </c>
      <c r="C618" s="169" t="s">
        <v>518</v>
      </c>
      <c r="D618" s="169" t="s">
        <v>2</v>
      </c>
      <c r="E618" s="112"/>
      <c r="F618" s="29"/>
      <c r="G618" s="193"/>
      <c r="H618" s="169" t="s">
        <v>522</v>
      </c>
      <c r="I618" s="194" t="s">
        <v>1311</v>
      </c>
      <c r="J618" s="364"/>
      <c r="K618" s="364" t="s">
        <v>128</v>
      </c>
      <c r="L618" s="364" t="s">
        <v>115</v>
      </c>
      <c r="M618" s="5" t="s">
        <v>81</v>
      </c>
      <c r="N618" s="4" t="s">
        <v>171</v>
      </c>
      <c r="O618" s="478"/>
      <c r="P618" s="6"/>
      <c r="Q618" s="6"/>
      <c r="R618" s="6"/>
      <c r="S618" s="364" t="s">
        <v>28</v>
      </c>
      <c r="T618" s="6"/>
      <c r="U618" s="6"/>
      <c r="V618" s="6"/>
      <c r="W618" s="6"/>
      <c r="X618" s="6"/>
      <c r="Y618" s="60"/>
      <c r="Z618" s="60"/>
      <c r="AA618" s="6"/>
      <c r="AB618" s="33"/>
      <c r="AC618" s="33"/>
      <c r="AD618" s="33"/>
      <c r="AE618" s="33"/>
      <c r="AF618" s="33"/>
      <c r="AG618" s="33"/>
      <c r="AH618" s="33"/>
      <c r="AI618" s="33"/>
      <c r="AJ618" s="33"/>
      <c r="AK618" s="33"/>
      <c r="AL618" s="33"/>
      <c r="AM618" s="33"/>
      <c r="AN618" s="33"/>
      <c r="AO618" s="33"/>
      <c r="AP618" s="33"/>
      <c r="AQ618" s="33"/>
      <c r="AR618" s="33"/>
      <c r="AS618" s="33"/>
      <c r="AT618" s="33"/>
      <c r="AU618" s="33"/>
      <c r="AV618" s="33"/>
      <c r="AW618" s="33"/>
      <c r="AX618" s="33"/>
      <c r="AY618" s="33"/>
      <c r="AZ618" s="33"/>
      <c r="BA618" s="33"/>
      <c r="BB618" s="33"/>
      <c r="BC618" s="33"/>
      <c r="BD618" s="33"/>
      <c r="BE618" s="33"/>
      <c r="BF618" s="33"/>
      <c r="BG618" s="33"/>
      <c r="BH618" s="33"/>
      <c r="BI618" s="33"/>
      <c r="BJ618" s="33"/>
      <c r="BK618" s="33"/>
      <c r="BL618" s="33"/>
      <c r="BM618" s="33"/>
      <c r="BN618" s="33"/>
      <c r="BO618" s="33"/>
      <c r="BP618" s="33"/>
      <c r="BQ618" s="33"/>
      <c r="BR618" s="33"/>
      <c r="BS618" s="33"/>
      <c r="BT618" s="33"/>
      <c r="BU618" s="33"/>
      <c r="BV618" s="33"/>
      <c r="BW618" s="6"/>
      <c r="BX618" s="6"/>
      <c r="BY618" s="6"/>
      <c r="BZ618" s="6"/>
      <c r="CA618" s="6"/>
      <c r="CB618" s="6"/>
      <c r="CC618" s="6"/>
      <c r="CD618" s="6"/>
      <c r="CE618" s="6"/>
      <c r="CF618" s="6"/>
      <c r="CG618" s="6"/>
      <c r="CH618" s="6"/>
      <c r="CI618" s="6"/>
      <c r="CJ618" s="6"/>
      <c r="CK618" s="6"/>
      <c r="CL618" s="6"/>
      <c r="CM618" s="6"/>
      <c r="CN618" s="6"/>
      <c r="CO618" s="6"/>
      <c r="CP618" s="6"/>
      <c r="CQ618" s="6"/>
      <c r="CR618" s="6"/>
      <c r="CS618" s="6"/>
      <c r="CT618" s="313"/>
      <c r="CU618" s="313"/>
      <c r="CV618" s="388" t="s">
        <v>666</v>
      </c>
      <c r="CW618" s="388" t="s">
        <v>666</v>
      </c>
      <c r="CX618" s="388" t="s">
        <v>666</v>
      </c>
      <c r="CY618" s="313"/>
      <c r="CZ618" s="313"/>
      <c r="DA618" s="313"/>
      <c r="DB618" s="424"/>
      <c r="DC618" s="424"/>
      <c r="DD618" s="424"/>
      <c r="DE618" s="313"/>
      <c r="DF618" s="313"/>
      <c r="DG618" s="313"/>
      <c r="DH618" s="313"/>
      <c r="DI618" s="313"/>
      <c r="DJ618" s="6"/>
      <c r="DK618" s="6"/>
      <c r="DL618" s="121">
        <f t="shared" si="733"/>
        <v>1</v>
      </c>
      <c r="DM618" s="353"/>
    </row>
    <row r="619" spans="1:126" s="1" customFormat="1" ht="187.5" hidden="1" customHeight="1">
      <c r="A619" s="461"/>
      <c r="B619" s="414">
        <v>175</v>
      </c>
      <c r="C619" s="29" t="s">
        <v>518</v>
      </c>
      <c r="D619" s="29" t="s">
        <v>2</v>
      </c>
      <c r="E619" s="112" t="s">
        <v>523</v>
      </c>
      <c r="F619" s="29" t="s">
        <v>2</v>
      </c>
      <c r="G619" s="109"/>
      <c r="H619" s="30" t="s">
        <v>523</v>
      </c>
      <c r="I619" s="47" t="s">
        <v>881</v>
      </c>
      <c r="J619" s="6"/>
      <c r="K619" s="6" t="s">
        <v>128</v>
      </c>
      <c r="L619" s="6" t="s">
        <v>115</v>
      </c>
      <c r="M619" s="5" t="s">
        <v>81</v>
      </c>
      <c r="N619" s="4" t="s">
        <v>171</v>
      </c>
      <c r="O619" s="478"/>
      <c r="P619" s="6"/>
      <c r="Q619" s="6"/>
      <c r="R619" s="6"/>
      <c r="S619" s="6"/>
      <c r="T619" s="6" t="s">
        <v>28</v>
      </c>
      <c r="U619" s="6"/>
      <c r="V619" s="6"/>
      <c r="W619" s="6"/>
      <c r="X619" s="6"/>
      <c r="Y619" s="60"/>
      <c r="Z619" s="60"/>
      <c r="AA619" s="6"/>
      <c r="AB619" s="33"/>
      <c r="AC619" s="33"/>
      <c r="AD619" s="33"/>
      <c r="AE619" s="33"/>
      <c r="AF619" s="33"/>
      <c r="AG619" s="33"/>
      <c r="AH619" s="33"/>
      <c r="AI619" s="33"/>
      <c r="AJ619" s="33"/>
      <c r="AK619" s="33"/>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c r="BJ619" s="33"/>
      <c r="BK619" s="33"/>
      <c r="BL619" s="33"/>
      <c r="BM619" s="33"/>
      <c r="BN619" s="33"/>
      <c r="BO619" s="33"/>
      <c r="BP619" s="33"/>
      <c r="BQ619" s="33"/>
      <c r="BR619" s="33"/>
      <c r="BS619" s="33"/>
      <c r="BT619" s="33"/>
      <c r="BU619" s="33"/>
      <c r="BV619" s="33"/>
      <c r="BW619" s="6"/>
      <c r="BX619" s="6"/>
      <c r="BY619" s="6"/>
      <c r="BZ619" s="6"/>
      <c r="CA619" s="6"/>
      <c r="CB619" s="6"/>
      <c r="CC619" s="6"/>
      <c r="CD619" s="6"/>
      <c r="CE619" s="6"/>
      <c r="CF619" s="6"/>
      <c r="CG619" s="6"/>
      <c r="CH619" s="6"/>
      <c r="CI619" s="6"/>
      <c r="CJ619" s="6"/>
      <c r="CK619" s="6"/>
      <c r="CL619" s="6"/>
      <c r="CM619" s="6"/>
      <c r="CN619" s="6"/>
      <c r="CO619" s="6"/>
      <c r="CP619" s="6"/>
      <c r="CQ619" s="6"/>
      <c r="CR619" s="6"/>
      <c r="CS619" s="6"/>
      <c r="CT619" s="313"/>
      <c r="CU619" s="313"/>
      <c r="CV619" s="313"/>
      <c r="CW619" s="313"/>
      <c r="CX619" s="313"/>
      <c r="CY619" s="313"/>
      <c r="CZ619" s="313"/>
      <c r="DA619" s="313"/>
      <c r="DB619" s="424"/>
      <c r="DC619" s="424"/>
      <c r="DD619" s="424"/>
      <c r="DE619" s="313"/>
      <c r="DF619" s="313"/>
      <c r="DG619" s="313"/>
      <c r="DH619" s="313"/>
      <c r="DI619" s="313"/>
      <c r="DJ619" s="6"/>
      <c r="DK619" s="6"/>
      <c r="DL619" s="121">
        <f t="shared" si="733"/>
        <v>1</v>
      </c>
      <c r="DM619" s="4"/>
    </row>
    <row r="620" spans="1:126" s="1" customFormat="1" ht="88.5" hidden="1" customHeight="1">
      <c r="A620" s="461"/>
      <c r="B620" s="414">
        <v>175</v>
      </c>
      <c r="C620" s="29" t="s">
        <v>518</v>
      </c>
      <c r="D620" s="29" t="s">
        <v>2</v>
      </c>
      <c r="E620" s="112" t="s">
        <v>524</v>
      </c>
      <c r="F620" s="29" t="s">
        <v>2</v>
      </c>
      <c r="G620" s="109"/>
      <c r="H620" s="112" t="s">
        <v>524</v>
      </c>
      <c r="I620" s="47" t="s">
        <v>882</v>
      </c>
      <c r="J620" s="6"/>
      <c r="K620" s="6" t="s">
        <v>128</v>
      </c>
      <c r="L620" s="6" t="s">
        <v>115</v>
      </c>
      <c r="M620" s="5" t="s">
        <v>81</v>
      </c>
      <c r="N620" s="4" t="s">
        <v>171</v>
      </c>
      <c r="O620" s="478"/>
      <c r="P620" s="6"/>
      <c r="Q620" s="6"/>
      <c r="R620" s="6"/>
      <c r="S620" s="6"/>
      <c r="T620" s="6"/>
      <c r="U620" s="6" t="s">
        <v>28</v>
      </c>
      <c r="V620" s="6"/>
      <c r="W620" s="6"/>
      <c r="X620" s="6"/>
      <c r="Y620" s="60"/>
      <c r="Z620" s="60"/>
      <c r="AA620" s="6"/>
      <c r="AB620" s="33"/>
      <c r="AC620" s="33"/>
      <c r="AD620" s="33"/>
      <c r="AE620" s="33"/>
      <c r="AF620" s="33"/>
      <c r="AG620" s="33"/>
      <c r="AH620" s="33"/>
      <c r="AI620" s="33"/>
      <c r="AJ620" s="33"/>
      <c r="AK620" s="33"/>
      <c r="AL620" s="33"/>
      <c r="AM620" s="33"/>
      <c r="AN620" s="33"/>
      <c r="AO620" s="33"/>
      <c r="AP620" s="33"/>
      <c r="AQ620" s="33"/>
      <c r="AR620" s="33"/>
      <c r="AS620" s="33"/>
      <c r="AT620" s="33"/>
      <c r="AU620" s="33"/>
      <c r="AV620" s="33"/>
      <c r="AW620" s="33"/>
      <c r="AX620" s="33"/>
      <c r="AY620" s="33"/>
      <c r="AZ620" s="33"/>
      <c r="BA620" s="33"/>
      <c r="BB620" s="33"/>
      <c r="BC620" s="33"/>
      <c r="BD620" s="33"/>
      <c r="BE620" s="33"/>
      <c r="BF620" s="33"/>
      <c r="BG620" s="33"/>
      <c r="BH620" s="33"/>
      <c r="BI620" s="33"/>
      <c r="BJ620" s="33"/>
      <c r="BK620" s="33"/>
      <c r="BL620" s="33"/>
      <c r="BM620" s="33"/>
      <c r="BN620" s="33"/>
      <c r="BO620" s="33"/>
      <c r="BP620" s="33"/>
      <c r="BQ620" s="33"/>
      <c r="BR620" s="33"/>
      <c r="BS620" s="33"/>
      <c r="BT620" s="33"/>
      <c r="BU620" s="33"/>
      <c r="BV620" s="33"/>
      <c r="BW620" s="6"/>
      <c r="BX620" s="6"/>
      <c r="BY620" s="6"/>
      <c r="BZ620" s="6"/>
      <c r="CA620" s="6"/>
      <c r="CB620" s="6"/>
      <c r="CC620" s="6"/>
      <c r="CD620" s="6"/>
      <c r="CE620" s="6"/>
      <c r="CF620" s="6"/>
      <c r="CG620" s="6"/>
      <c r="CH620" s="6"/>
      <c r="CI620" s="6"/>
      <c r="CJ620" s="6"/>
      <c r="CK620" s="6"/>
      <c r="CL620" s="6"/>
      <c r="CM620" s="6"/>
      <c r="CN620" s="6"/>
      <c r="CO620" s="6"/>
      <c r="CP620" s="6"/>
      <c r="CQ620" s="6"/>
      <c r="CR620" s="6"/>
      <c r="CS620" s="6"/>
      <c r="CT620" s="313"/>
      <c r="CU620" s="313"/>
      <c r="CV620" s="313"/>
      <c r="CW620" s="313"/>
      <c r="CX620" s="313"/>
      <c r="CY620" s="313"/>
      <c r="CZ620" s="313"/>
      <c r="DA620" s="313"/>
      <c r="DB620" s="424"/>
      <c r="DC620" s="424"/>
      <c r="DD620" s="424"/>
      <c r="DE620" s="313"/>
      <c r="DF620" s="313"/>
      <c r="DG620" s="313"/>
      <c r="DH620" s="313"/>
      <c r="DI620" s="313"/>
      <c r="DJ620" s="6"/>
      <c r="DK620" s="6"/>
      <c r="DL620" s="121">
        <f t="shared" si="733"/>
        <v>1</v>
      </c>
      <c r="DM620" s="4"/>
    </row>
    <row r="621" spans="1:126" s="1" customFormat="1" ht="120.75" hidden="1" customHeight="1">
      <c r="A621" s="461"/>
      <c r="B621" s="414">
        <v>175</v>
      </c>
      <c r="C621" s="29" t="s">
        <v>518</v>
      </c>
      <c r="D621" s="29" t="s">
        <v>2</v>
      </c>
      <c r="E621" s="112" t="s">
        <v>525</v>
      </c>
      <c r="F621" s="29" t="s">
        <v>2</v>
      </c>
      <c r="G621" s="109"/>
      <c r="H621" s="112" t="s">
        <v>525</v>
      </c>
      <c r="I621" s="47" t="s">
        <v>883</v>
      </c>
      <c r="J621" s="6"/>
      <c r="K621" s="6" t="s">
        <v>128</v>
      </c>
      <c r="L621" s="6" t="s">
        <v>115</v>
      </c>
      <c r="M621" s="5" t="s">
        <v>81</v>
      </c>
      <c r="N621" s="4" t="s">
        <v>171</v>
      </c>
      <c r="O621" s="478"/>
      <c r="P621" s="6"/>
      <c r="Q621" s="6"/>
      <c r="R621" s="6"/>
      <c r="S621" s="6"/>
      <c r="T621" s="6"/>
      <c r="U621" s="6"/>
      <c r="V621" s="6" t="s">
        <v>28</v>
      </c>
      <c r="W621" s="6"/>
      <c r="X621" s="6"/>
      <c r="Y621" s="60"/>
      <c r="Z621" s="60"/>
      <c r="AA621" s="6"/>
      <c r="AB621" s="33"/>
      <c r="AC621" s="33"/>
      <c r="AD621" s="33"/>
      <c r="AE621" s="33"/>
      <c r="AF621" s="33"/>
      <c r="AG621" s="33"/>
      <c r="AH621" s="33"/>
      <c r="AI621" s="33"/>
      <c r="AJ621" s="33"/>
      <c r="AK621" s="33"/>
      <c r="AL621" s="33"/>
      <c r="AM621" s="33"/>
      <c r="AN621" s="33"/>
      <c r="AO621" s="33"/>
      <c r="AP621" s="33"/>
      <c r="AQ621" s="33"/>
      <c r="AR621" s="33"/>
      <c r="AS621" s="33"/>
      <c r="AT621" s="33"/>
      <c r="AU621" s="33"/>
      <c r="AV621" s="33"/>
      <c r="AW621" s="33"/>
      <c r="AX621" s="33"/>
      <c r="AY621" s="33"/>
      <c r="AZ621" s="33"/>
      <c r="BA621" s="33"/>
      <c r="BB621" s="33"/>
      <c r="BC621" s="33"/>
      <c r="BD621" s="33"/>
      <c r="BE621" s="33"/>
      <c r="BF621" s="33"/>
      <c r="BG621" s="33"/>
      <c r="BH621" s="33"/>
      <c r="BI621" s="33"/>
      <c r="BJ621" s="33"/>
      <c r="BK621" s="33"/>
      <c r="BL621" s="33"/>
      <c r="BM621" s="33"/>
      <c r="BN621" s="33"/>
      <c r="BO621" s="33"/>
      <c r="BP621" s="33"/>
      <c r="BQ621" s="33"/>
      <c r="BR621" s="33"/>
      <c r="BS621" s="33"/>
      <c r="BT621" s="33"/>
      <c r="BU621" s="33"/>
      <c r="BV621" s="33"/>
      <c r="BW621" s="6"/>
      <c r="BX621" s="6"/>
      <c r="BY621" s="6"/>
      <c r="BZ621" s="6"/>
      <c r="CA621" s="6"/>
      <c r="CB621" s="6"/>
      <c r="CC621" s="6"/>
      <c r="CD621" s="6"/>
      <c r="CE621" s="6"/>
      <c r="CF621" s="6"/>
      <c r="CG621" s="6"/>
      <c r="CH621" s="6"/>
      <c r="CI621" s="6"/>
      <c r="CJ621" s="6"/>
      <c r="CK621" s="6"/>
      <c r="CL621" s="6"/>
      <c r="CM621" s="6"/>
      <c r="CN621" s="6"/>
      <c r="CO621" s="6"/>
      <c r="CP621" s="6"/>
      <c r="CQ621" s="6"/>
      <c r="CR621" s="6"/>
      <c r="CS621" s="6"/>
      <c r="CT621" s="313"/>
      <c r="CU621" s="313"/>
      <c r="CV621" s="313"/>
      <c r="CW621" s="313"/>
      <c r="CX621" s="313"/>
      <c r="CY621" s="313"/>
      <c r="CZ621" s="313"/>
      <c r="DA621" s="313"/>
      <c r="DB621" s="424"/>
      <c r="DC621" s="424"/>
      <c r="DD621" s="424"/>
      <c r="DE621" s="313"/>
      <c r="DF621" s="313"/>
      <c r="DG621" s="313"/>
      <c r="DH621" s="313"/>
      <c r="DI621" s="313"/>
      <c r="DJ621" s="6"/>
      <c r="DK621" s="6"/>
      <c r="DL621" s="121">
        <f t="shared" si="733"/>
        <v>1</v>
      </c>
      <c r="DM621" s="4"/>
    </row>
    <row r="622" spans="1:126" s="1" customFormat="1" ht="166.5" hidden="1" customHeight="1">
      <c r="A622" s="461"/>
      <c r="B622" s="414">
        <v>175</v>
      </c>
      <c r="C622" s="29" t="s">
        <v>518</v>
      </c>
      <c r="D622" s="29" t="s">
        <v>2</v>
      </c>
      <c r="E622" s="112" t="s">
        <v>521</v>
      </c>
      <c r="F622" s="29" t="s">
        <v>2</v>
      </c>
      <c r="G622" s="109"/>
      <c r="H622" s="30" t="s">
        <v>521</v>
      </c>
      <c r="I622" s="47" t="s">
        <v>884</v>
      </c>
      <c r="J622" s="6"/>
      <c r="K622" s="6" t="s">
        <v>128</v>
      </c>
      <c r="L622" s="6" t="s">
        <v>115</v>
      </c>
      <c r="M622" s="5" t="s">
        <v>81</v>
      </c>
      <c r="N622" s="4" t="s">
        <v>171</v>
      </c>
      <c r="O622" s="478"/>
      <c r="P622" s="6"/>
      <c r="Q622" s="6"/>
      <c r="R622" s="6"/>
      <c r="S622" s="6"/>
      <c r="T622" s="6"/>
      <c r="U622" s="6"/>
      <c r="V622" s="6"/>
      <c r="W622" s="6" t="s">
        <v>28</v>
      </c>
      <c r="X622" s="6"/>
      <c r="Y622" s="60"/>
      <c r="Z622" s="60"/>
      <c r="AA622" s="6"/>
      <c r="AB622" s="33"/>
      <c r="AC622" s="33"/>
      <c r="AD622" s="33"/>
      <c r="AE622" s="33"/>
      <c r="AF622" s="33"/>
      <c r="AG622" s="33"/>
      <c r="AH622" s="33"/>
      <c r="AI622" s="33"/>
      <c r="AJ622" s="33"/>
      <c r="AK622" s="33"/>
      <c r="AL622" s="33"/>
      <c r="AM622" s="33"/>
      <c r="AN622" s="33"/>
      <c r="AO622" s="33"/>
      <c r="AP622" s="33"/>
      <c r="AQ622" s="33"/>
      <c r="AR622" s="33"/>
      <c r="AS622" s="33"/>
      <c r="AT622" s="33"/>
      <c r="AU622" s="33"/>
      <c r="AV622" s="33"/>
      <c r="AW622" s="33"/>
      <c r="AX622" s="33"/>
      <c r="AY622" s="33"/>
      <c r="AZ622" s="33"/>
      <c r="BA622" s="33"/>
      <c r="BB622" s="33"/>
      <c r="BC622" s="33"/>
      <c r="BD622" s="33"/>
      <c r="BE622" s="33"/>
      <c r="BF622" s="33"/>
      <c r="BG622" s="33"/>
      <c r="BH622" s="33"/>
      <c r="BI622" s="33"/>
      <c r="BJ622" s="33"/>
      <c r="BK622" s="33"/>
      <c r="BL622" s="33"/>
      <c r="BM622" s="33"/>
      <c r="BN622" s="33"/>
      <c r="BO622" s="33"/>
      <c r="BP622" s="33"/>
      <c r="BQ622" s="33"/>
      <c r="BR622" s="33"/>
      <c r="BS622" s="33"/>
      <c r="BT622" s="33"/>
      <c r="BU622" s="33"/>
      <c r="BV622" s="33"/>
      <c r="BW622" s="6"/>
      <c r="BX622" s="6"/>
      <c r="BY622" s="6"/>
      <c r="BZ622" s="6"/>
      <c r="CA622" s="6"/>
      <c r="CB622" s="6"/>
      <c r="CC622" s="6"/>
      <c r="CD622" s="6"/>
      <c r="CE622" s="6"/>
      <c r="CF622" s="6"/>
      <c r="CG622" s="6"/>
      <c r="CH622" s="6"/>
      <c r="CI622" s="6"/>
      <c r="CJ622" s="6"/>
      <c r="CK622" s="6"/>
      <c r="CL622" s="6"/>
      <c r="CM622" s="6"/>
      <c r="CN622" s="6"/>
      <c r="CO622" s="6"/>
      <c r="CP622" s="6"/>
      <c r="CQ622" s="6"/>
      <c r="CR622" s="6"/>
      <c r="CS622" s="6"/>
      <c r="CT622" s="313"/>
      <c r="CU622" s="313"/>
      <c r="CV622" s="313"/>
      <c r="CW622" s="313"/>
      <c r="CX622" s="313"/>
      <c r="CY622" s="313"/>
      <c r="CZ622" s="313"/>
      <c r="DA622" s="313"/>
      <c r="DB622" s="424"/>
      <c r="DC622" s="424"/>
      <c r="DD622" s="424"/>
      <c r="DE622" s="313"/>
      <c r="DF622" s="313"/>
      <c r="DG622" s="313"/>
      <c r="DH622" s="313"/>
      <c r="DI622" s="313"/>
      <c r="DJ622" s="6"/>
      <c r="DK622" s="6"/>
      <c r="DL622" s="121">
        <f t="shared" si="733"/>
        <v>1</v>
      </c>
      <c r="DM622" s="4"/>
    </row>
    <row r="623" spans="1:126" s="1" customFormat="1" ht="123" hidden="1" customHeight="1">
      <c r="A623" s="461"/>
      <c r="B623" s="414">
        <v>175</v>
      </c>
      <c r="C623" s="29" t="s">
        <v>518</v>
      </c>
      <c r="D623" s="29" t="s">
        <v>2</v>
      </c>
      <c r="E623" s="112" t="s">
        <v>526</v>
      </c>
      <c r="F623" s="29" t="s">
        <v>2</v>
      </c>
      <c r="G623" s="109"/>
      <c r="H623" s="30" t="s">
        <v>526</v>
      </c>
      <c r="I623" s="47" t="s">
        <v>885</v>
      </c>
      <c r="J623" s="6"/>
      <c r="K623" s="6" t="s">
        <v>128</v>
      </c>
      <c r="L623" s="6" t="s">
        <v>115</v>
      </c>
      <c r="M623" s="5" t="s">
        <v>81</v>
      </c>
      <c r="N623" s="4" t="s">
        <v>171</v>
      </c>
      <c r="O623" s="478"/>
      <c r="P623" s="6"/>
      <c r="Q623" s="6"/>
      <c r="R623" s="6"/>
      <c r="S623" s="6"/>
      <c r="T623" s="6"/>
      <c r="U623" s="6"/>
      <c r="V623" s="6"/>
      <c r="W623" s="6"/>
      <c r="X623" s="6" t="s">
        <v>28</v>
      </c>
      <c r="Y623" s="60"/>
      <c r="Z623" s="60"/>
      <c r="AA623" s="6"/>
      <c r="AB623" s="33"/>
      <c r="AC623" s="33"/>
      <c r="AD623" s="33"/>
      <c r="AE623" s="33"/>
      <c r="AF623" s="33"/>
      <c r="AG623" s="33"/>
      <c r="AH623" s="33"/>
      <c r="AI623" s="33"/>
      <c r="AJ623" s="33"/>
      <c r="AK623" s="33"/>
      <c r="AL623" s="33"/>
      <c r="AM623" s="33"/>
      <c r="AN623" s="33"/>
      <c r="AO623" s="33"/>
      <c r="AP623" s="33"/>
      <c r="AQ623" s="33"/>
      <c r="AR623" s="33"/>
      <c r="AS623" s="33"/>
      <c r="AT623" s="33"/>
      <c r="AU623" s="33"/>
      <c r="AV623" s="33"/>
      <c r="AW623" s="33"/>
      <c r="AX623" s="33"/>
      <c r="AY623" s="33"/>
      <c r="AZ623" s="33"/>
      <c r="BA623" s="33"/>
      <c r="BB623" s="33"/>
      <c r="BC623" s="33"/>
      <c r="BD623" s="33"/>
      <c r="BE623" s="33"/>
      <c r="BF623" s="33"/>
      <c r="BG623" s="33"/>
      <c r="BH623" s="33"/>
      <c r="BI623" s="33"/>
      <c r="BJ623" s="33"/>
      <c r="BK623" s="33"/>
      <c r="BL623" s="33"/>
      <c r="BM623" s="33"/>
      <c r="BN623" s="33"/>
      <c r="BO623" s="33"/>
      <c r="BP623" s="33"/>
      <c r="BQ623" s="33"/>
      <c r="BR623" s="33"/>
      <c r="BS623" s="33"/>
      <c r="BT623" s="33"/>
      <c r="BU623" s="33"/>
      <c r="BV623" s="33"/>
      <c r="BW623" s="6"/>
      <c r="BX623" s="6"/>
      <c r="BY623" s="6"/>
      <c r="BZ623" s="6"/>
      <c r="CA623" s="6"/>
      <c r="CB623" s="6"/>
      <c r="CC623" s="6"/>
      <c r="CD623" s="6"/>
      <c r="CE623" s="6"/>
      <c r="CF623" s="6"/>
      <c r="CG623" s="6"/>
      <c r="CH623" s="6"/>
      <c r="CI623" s="6"/>
      <c r="CJ623" s="6"/>
      <c r="CK623" s="6"/>
      <c r="CL623" s="6"/>
      <c r="CM623" s="6"/>
      <c r="CN623" s="6"/>
      <c r="CO623" s="6"/>
      <c r="CP623" s="6"/>
      <c r="CQ623" s="6"/>
      <c r="CR623" s="6"/>
      <c r="CS623" s="6"/>
      <c r="CT623" s="313"/>
      <c r="CU623" s="313"/>
      <c r="CV623" s="313"/>
      <c r="CW623" s="313"/>
      <c r="CX623" s="313"/>
      <c r="CY623" s="313"/>
      <c r="CZ623" s="313"/>
      <c r="DA623" s="313"/>
      <c r="DB623" s="424"/>
      <c r="DC623" s="424"/>
      <c r="DD623" s="424"/>
      <c r="DE623" s="313"/>
      <c r="DF623" s="313"/>
      <c r="DG623" s="313"/>
      <c r="DH623" s="313"/>
      <c r="DI623" s="313"/>
      <c r="DJ623" s="6"/>
      <c r="DK623" s="6"/>
      <c r="DL623" s="121">
        <f t="shared" si="733"/>
        <v>1</v>
      </c>
      <c r="DM623" s="4"/>
    </row>
    <row r="624" spans="1:126" s="110" customFormat="1" ht="270" hidden="1" customHeight="1">
      <c r="A624" s="461"/>
      <c r="B624" s="414">
        <v>175</v>
      </c>
      <c r="C624" s="29" t="s">
        <v>518</v>
      </c>
      <c r="D624" s="29" t="s">
        <v>2</v>
      </c>
      <c r="E624" s="112" t="s">
        <v>878</v>
      </c>
      <c r="F624" s="29" t="s">
        <v>2</v>
      </c>
      <c r="G624" s="109"/>
      <c r="H624" s="112" t="s">
        <v>878</v>
      </c>
      <c r="I624" s="47" t="s">
        <v>930</v>
      </c>
      <c r="J624" s="111"/>
      <c r="K624" s="125" t="s">
        <v>128</v>
      </c>
      <c r="L624" s="125" t="s">
        <v>115</v>
      </c>
      <c r="M624" s="126" t="s">
        <v>81</v>
      </c>
      <c r="N624" s="123" t="s">
        <v>171</v>
      </c>
      <c r="O624" s="478"/>
      <c r="P624" s="111"/>
      <c r="Q624" s="111"/>
      <c r="R624" s="111"/>
      <c r="S624" s="111"/>
      <c r="T624" s="111"/>
      <c r="U624" s="111"/>
      <c r="V624" s="111"/>
      <c r="W624" s="111"/>
      <c r="X624" s="111"/>
      <c r="Y624" s="111" t="s">
        <v>28</v>
      </c>
      <c r="Z624" s="111"/>
      <c r="AA624" s="111"/>
      <c r="AB624" s="33"/>
      <c r="AC624" s="33"/>
      <c r="AD624" s="33"/>
      <c r="AE624" s="33"/>
      <c r="AF624" s="33"/>
      <c r="AG624" s="33"/>
      <c r="AH624" s="33"/>
      <c r="AI624" s="33"/>
      <c r="AJ624" s="33"/>
      <c r="AK624" s="33"/>
      <c r="AL624" s="33"/>
      <c r="AM624" s="33"/>
      <c r="AN624" s="33"/>
      <c r="AO624" s="33"/>
      <c r="AP624" s="33"/>
      <c r="AQ624" s="33"/>
      <c r="AR624" s="33"/>
      <c r="AS624" s="33"/>
      <c r="AT624" s="33"/>
      <c r="AU624" s="33"/>
      <c r="AV624" s="33"/>
      <c r="AW624" s="33"/>
      <c r="AX624" s="33"/>
      <c r="AY624" s="33"/>
      <c r="AZ624" s="33"/>
      <c r="BA624" s="33"/>
      <c r="BB624" s="33"/>
      <c r="BC624" s="33"/>
      <c r="BD624" s="33"/>
      <c r="BE624" s="33"/>
      <c r="BF624" s="33"/>
      <c r="BG624" s="33"/>
      <c r="BH624" s="33"/>
      <c r="BI624" s="33"/>
      <c r="BJ624" s="33"/>
      <c r="BK624" s="33"/>
      <c r="BL624" s="33"/>
      <c r="BM624" s="33"/>
      <c r="BN624" s="33"/>
      <c r="BO624" s="33"/>
      <c r="BP624" s="33"/>
      <c r="BQ624" s="33"/>
      <c r="BR624" s="33"/>
      <c r="BS624" s="33"/>
      <c r="BT624" s="33"/>
      <c r="BU624" s="33"/>
      <c r="BV624" s="33"/>
      <c r="BW624" s="111"/>
      <c r="BX624" s="111"/>
      <c r="BY624" s="111"/>
      <c r="BZ624" s="111"/>
      <c r="CA624" s="111"/>
      <c r="CB624" s="111"/>
      <c r="CC624" s="111"/>
      <c r="CD624" s="111"/>
      <c r="CE624" s="111"/>
      <c r="CF624" s="111"/>
      <c r="CG624" s="111"/>
      <c r="CH624" s="111"/>
      <c r="CI624" s="111"/>
      <c r="CJ624" s="111"/>
      <c r="CK624" s="111"/>
      <c r="CL624" s="111"/>
      <c r="CM624" s="111"/>
      <c r="CN624" s="111"/>
      <c r="CO624" s="111"/>
      <c r="CP624" s="111"/>
      <c r="CQ624" s="111"/>
      <c r="CR624" s="111"/>
      <c r="CS624" s="111"/>
      <c r="CT624" s="313"/>
      <c r="CU624" s="313"/>
      <c r="CV624" s="313"/>
      <c r="CW624" s="313"/>
      <c r="CX624" s="313"/>
      <c r="CY624" s="313"/>
      <c r="CZ624" s="313"/>
      <c r="DA624" s="313"/>
      <c r="DB624" s="424"/>
      <c r="DC624" s="424"/>
      <c r="DD624" s="424"/>
      <c r="DE624" s="313"/>
      <c r="DF624" s="313"/>
      <c r="DG624" s="313"/>
      <c r="DH624" s="313"/>
      <c r="DI624" s="313"/>
      <c r="DJ624" s="111"/>
      <c r="DK624" s="111"/>
      <c r="DL624" s="121">
        <f t="shared" si="733"/>
        <v>1</v>
      </c>
      <c r="DM624" s="108"/>
    </row>
    <row r="625" spans="1:117" s="110" customFormat="1" ht="61.5" hidden="1" customHeight="1">
      <c r="A625" s="461"/>
      <c r="B625" s="414">
        <v>175</v>
      </c>
      <c r="C625" s="29" t="s">
        <v>518</v>
      </c>
      <c r="D625" s="29" t="s">
        <v>2</v>
      </c>
      <c r="E625" s="112" t="s">
        <v>879</v>
      </c>
      <c r="F625" s="29" t="s">
        <v>2</v>
      </c>
      <c r="G625" s="109"/>
      <c r="H625" s="112" t="s">
        <v>879</v>
      </c>
      <c r="I625" s="47" t="s">
        <v>887</v>
      </c>
      <c r="J625" s="111"/>
      <c r="K625" s="125" t="s">
        <v>128</v>
      </c>
      <c r="L625" s="125" t="s">
        <v>115</v>
      </c>
      <c r="M625" s="126" t="s">
        <v>81</v>
      </c>
      <c r="N625" s="123" t="s">
        <v>171</v>
      </c>
      <c r="O625" s="478"/>
      <c r="P625" s="111"/>
      <c r="Q625" s="111"/>
      <c r="R625" s="111"/>
      <c r="S625" s="111"/>
      <c r="T625" s="111"/>
      <c r="U625" s="111"/>
      <c r="V625" s="111"/>
      <c r="W625" s="111"/>
      <c r="X625" s="111"/>
      <c r="Y625" s="111"/>
      <c r="Z625" s="111" t="s">
        <v>28</v>
      </c>
      <c r="AA625" s="111"/>
      <c r="AB625" s="33"/>
      <c r="AC625" s="33"/>
      <c r="AD625" s="33"/>
      <c r="AE625" s="33"/>
      <c r="AF625" s="33"/>
      <c r="AG625" s="33"/>
      <c r="AH625" s="33"/>
      <c r="AI625" s="33"/>
      <c r="AJ625" s="33"/>
      <c r="AK625" s="33"/>
      <c r="AL625" s="33"/>
      <c r="AM625" s="33"/>
      <c r="AN625" s="33"/>
      <c r="AO625" s="33"/>
      <c r="AP625" s="33"/>
      <c r="AQ625" s="33"/>
      <c r="AR625" s="33"/>
      <c r="AS625" s="33"/>
      <c r="AT625" s="33"/>
      <c r="AU625" s="33"/>
      <c r="AV625" s="33"/>
      <c r="AW625" s="33"/>
      <c r="AX625" s="33"/>
      <c r="AY625" s="33"/>
      <c r="AZ625" s="33"/>
      <c r="BA625" s="33"/>
      <c r="BB625" s="33"/>
      <c r="BC625" s="33"/>
      <c r="BD625" s="33"/>
      <c r="BE625" s="33"/>
      <c r="BF625" s="33"/>
      <c r="BG625" s="33"/>
      <c r="BH625" s="33"/>
      <c r="BI625" s="33"/>
      <c r="BJ625" s="33"/>
      <c r="BK625" s="33"/>
      <c r="BL625" s="33"/>
      <c r="BM625" s="33"/>
      <c r="BN625" s="33"/>
      <c r="BO625" s="33"/>
      <c r="BP625" s="33"/>
      <c r="BQ625" s="33"/>
      <c r="BR625" s="33"/>
      <c r="BS625" s="33"/>
      <c r="BT625" s="33"/>
      <c r="BU625" s="33"/>
      <c r="BV625" s="33"/>
      <c r="BW625" s="111"/>
      <c r="BX625" s="111"/>
      <c r="BY625" s="111"/>
      <c r="BZ625" s="111"/>
      <c r="CA625" s="111"/>
      <c r="CB625" s="111"/>
      <c r="CC625" s="111"/>
      <c r="CD625" s="111"/>
      <c r="CE625" s="111"/>
      <c r="CF625" s="111"/>
      <c r="CG625" s="111"/>
      <c r="CH625" s="111"/>
      <c r="CI625" s="111"/>
      <c r="CJ625" s="111"/>
      <c r="CK625" s="111"/>
      <c r="CL625" s="111"/>
      <c r="CM625" s="111"/>
      <c r="CN625" s="111"/>
      <c r="CO625" s="111"/>
      <c r="CP625" s="111"/>
      <c r="CQ625" s="111"/>
      <c r="CR625" s="111"/>
      <c r="CS625" s="111"/>
      <c r="CT625" s="313"/>
      <c r="CU625" s="313"/>
      <c r="CV625" s="313"/>
      <c r="CW625" s="313"/>
      <c r="CX625" s="313"/>
      <c r="CY625" s="313"/>
      <c r="CZ625" s="313"/>
      <c r="DA625" s="313"/>
      <c r="DB625" s="424"/>
      <c r="DC625" s="424"/>
      <c r="DD625" s="424"/>
      <c r="DE625" s="313"/>
      <c r="DF625" s="313"/>
      <c r="DG625" s="313"/>
      <c r="DH625" s="313"/>
      <c r="DI625" s="313"/>
      <c r="DJ625" s="111"/>
      <c r="DK625" s="111"/>
      <c r="DL625" s="121">
        <f t="shared" si="733"/>
        <v>1</v>
      </c>
      <c r="DM625" s="108"/>
    </row>
    <row r="626" spans="1:117" s="1" customFormat="1" ht="39" hidden="1" customHeight="1">
      <c r="A626" s="462"/>
      <c r="B626" s="414">
        <v>175</v>
      </c>
      <c r="C626" s="29" t="s">
        <v>518</v>
      </c>
      <c r="D626" s="29" t="s">
        <v>2</v>
      </c>
      <c r="E626" s="30" t="s">
        <v>880</v>
      </c>
      <c r="F626" s="29" t="s">
        <v>2</v>
      </c>
      <c r="G626" s="5"/>
      <c r="H626" s="30" t="s">
        <v>880</v>
      </c>
      <c r="I626" s="47" t="s">
        <v>888</v>
      </c>
      <c r="J626" s="6"/>
      <c r="K626" s="125" t="s">
        <v>128</v>
      </c>
      <c r="L626" s="125" t="s">
        <v>115</v>
      </c>
      <c r="M626" s="126" t="s">
        <v>81</v>
      </c>
      <c r="N626" s="123" t="s">
        <v>171</v>
      </c>
      <c r="O626" s="478"/>
      <c r="P626" s="6"/>
      <c r="Q626" s="6"/>
      <c r="R626" s="6"/>
      <c r="S626" s="6"/>
      <c r="T626" s="6"/>
      <c r="U626" s="6"/>
      <c r="V626" s="6"/>
      <c r="W626" s="6"/>
      <c r="X626" s="6"/>
      <c r="Y626" s="60"/>
      <c r="Z626" s="60"/>
      <c r="AA626" s="6" t="s">
        <v>28</v>
      </c>
      <c r="AB626" s="33"/>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c r="BJ626" s="33"/>
      <c r="BK626" s="33"/>
      <c r="BL626" s="33"/>
      <c r="BM626" s="33"/>
      <c r="BN626" s="33"/>
      <c r="BO626" s="33"/>
      <c r="BP626" s="33"/>
      <c r="BQ626" s="33"/>
      <c r="BR626" s="33"/>
      <c r="BS626" s="33"/>
      <c r="BT626" s="33"/>
      <c r="BU626" s="33"/>
      <c r="BV626" s="33"/>
      <c r="BW626" s="6"/>
      <c r="BX626" s="6"/>
      <c r="BY626" s="6"/>
      <c r="BZ626" s="6"/>
      <c r="CA626" s="6"/>
      <c r="CB626" s="6"/>
      <c r="CC626" s="6"/>
      <c r="CD626" s="6"/>
      <c r="CE626" s="6"/>
      <c r="CF626" s="6"/>
      <c r="CG626" s="6"/>
      <c r="CH626" s="6"/>
      <c r="CI626" s="6"/>
      <c r="CJ626" s="6"/>
      <c r="CK626" s="6"/>
      <c r="CL626" s="6"/>
      <c r="CM626" s="6"/>
      <c r="CN626" s="6"/>
      <c r="CO626" s="6"/>
      <c r="CP626" s="6"/>
      <c r="CQ626" s="6"/>
      <c r="CR626" s="6"/>
      <c r="CS626" s="6"/>
      <c r="CT626" s="313"/>
      <c r="CU626" s="313"/>
      <c r="CV626" s="313"/>
      <c r="CW626" s="313"/>
      <c r="CX626" s="313"/>
      <c r="CY626" s="313"/>
      <c r="CZ626" s="313"/>
      <c r="DA626" s="313"/>
      <c r="DB626" s="424"/>
      <c r="DC626" s="424"/>
      <c r="DD626" s="424"/>
      <c r="DE626" s="313"/>
      <c r="DF626" s="313"/>
      <c r="DG626" s="313"/>
      <c r="DH626" s="313"/>
      <c r="DI626" s="313"/>
      <c r="DJ626" s="6"/>
      <c r="DK626" s="6"/>
      <c r="DL626" s="121">
        <f t="shared" si="733"/>
        <v>1</v>
      </c>
      <c r="DM626" s="4"/>
    </row>
    <row r="627" spans="1:117" s="10" customFormat="1" ht="70.5" hidden="1" customHeight="1">
      <c r="A627" s="520">
        <v>566</v>
      </c>
      <c r="B627" s="412">
        <v>176</v>
      </c>
      <c r="C627" s="476" t="s">
        <v>527</v>
      </c>
      <c r="D627" s="470" t="s">
        <v>0</v>
      </c>
      <c r="E627" s="472" t="s">
        <v>889</v>
      </c>
      <c r="F627" s="474" t="s">
        <v>2</v>
      </c>
      <c r="G627" s="470"/>
      <c r="H627" s="476" t="s">
        <v>890</v>
      </c>
      <c r="I627" s="194" t="s">
        <v>1240</v>
      </c>
      <c r="J627" s="176"/>
      <c r="K627" s="176" t="s">
        <v>128</v>
      </c>
      <c r="L627" s="176"/>
      <c r="M627" s="135"/>
      <c r="N627" s="132"/>
      <c r="O627" s="460" t="s">
        <v>28</v>
      </c>
      <c r="P627" s="458">
        <v>7</v>
      </c>
      <c r="Q627" s="176" t="s">
        <v>28</v>
      </c>
      <c r="R627" s="134"/>
      <c r="S627" s="134"/>
      <c r="T627" s="134"/>
      <c r="U627" s="134"/>
      <c r="V627" s="134"/>
      <c r="W627" s="134"/>
      <c r="X627" s="134"/>
      <c r="Y627" s="134"/>
      <c r="Z627" s="134"/>
      <c r="AA627" s="134"/>
      <c r="AB627" s="181"/>
      <c r="AC627" s="181" t="s">
        <v>659</v>
      </c>
      <c r="AD627" s="181"/>
      <c r="AE627" s="207">
        <v>2</v>
      </c>
      <c r="AF627" s="207">
        <v>2</v>
      </c>
      <c r="AG627" s="207">
        <v>2</v>
      </c>
      <c r="AH627" s="207">
        <v>2</v>
      </c>
      <c r="AI627" s="207">
        <v>2</v>
      </c>
      <c r="AJ627" s="207">
        <v>2</v>
      </c>
      <c r="AK627" s="207">
        <v>2</v>
      </c>
      <c r="AL627" s="207">
        <v>2</v>
      </c>
      <c r="AM627" s="207">
        <v>1</v>
      </c>
      <c r="AN627" s="207">
        <v>1</v>
      </c>
      <c r="AO627" s="207">
        <v>2</v>
      </c>
      <c r="AP627" s="207">
        <v>2</v>
      </c>
      <c r="AQ627" s="207">
        <v>2</v>
      </c>
      <c r="AR627" s="207">
        <v>2</v>
      </c>
      <c r="AS627" s="207">
        <v>2</v>
      </c>
      <c r="AT627" s="207">
        <v>1</v>
      </c>
      <c r="AU627" s="207">
        <v>2</v>
      </c>
      <c r="AV627" s="207">
        <v>1</v>
      </c>
      <c r="AW627" s="207">
        <v>1</v>
      </c>
      <c r="AX627" s="207">
        <v>2</v>
      </c>
      <c r="AY627" s="207">
        <v>1</v>
      </c>
      <c r="AZ627" s="207">
        <v>2</v>
      </c>
      <c r="BA627" s="207">
        <v>2</v>
      </c>
      <c r="BB627" s="207">
        <v>1</v>
      </c>
      <c r="BC627" s="209">
        <f t="shared" ref="BC627" si="734">COUNTIF(AE627:BB627,"2")</f>
        <v>17</v>
      </c>
      <c r="BD627" s="210">
        <f t="shared" ref="BD627" si="735">BC627/(BC627+BE627+BG627+BI627)</f>
        <v>0.70833333333333337</v>
      </c>
      <c r="BE627" s="209">
        <f t="shared" ref="BE627" si="736">COUNTIF(AE627:BB627,"1")</f>
        <v>7</v>
      </c>
      <c r="BF627" s="210">
        <f t="shared" ref="BF627" si="737">BE627/(BC627+BE627+BG627+BI627)</f>
        <v>0.29166666666666669</v>
      </c>
      <c r="BG627" s="209">
        <f t="shared" ref="BG627" si="738">COUNTIF(AE627:BB627,"0")</f>
        <v>0</v>
      </c>
      <c r="BH627" s="210">
        <f t="shared" ref="BH627" si="739">BG627/(BC627+BE627+BG627+BI627)</f>
        <v>0</v>
      </c>
      <c r="BI627" s="209">
        <f t="shared" ref="BI627" si="740">COUNTIF(AE627:BB627,"KĐG")</f>
        <v>0</v>
      </c>
      <c r="BJ627" s="210">
        <f t="shared" ref="BJ627" si="741">BI627/(BC627+BE627+BG627+BI627)</f>
        <v>0</v>
      </c>
      <c r="BK627" s="211">
        <f t="shared" ref="BK627" si="742">(((BC627*2)+(BE627*1)+(BG627*0)))/(BC627+BE627+BG627)</f>
        <v>1.7083333333333333</v>
      </c>
      <c r="BL627" s="212" t="str">
        <f t="shared" ref="BL627" si="743">IF(BJ627&gt;=50%,"KĐG",IF(BK627&gt;=1.6,"ĐMT",IF(BK627&gt;=1,"CCG","CĐ")))</f>
        <v>ĐMT</v>
      </c>
      <c r="BM627" s="33"/>
      <c r="BN627" s="33"/>
      <c r="BO627" s="33"/>
      <c r="BP627" s="33"/>
      <c r="BQ627" s="33"/>
      <c r="BR627" s="33"/>
      <c r="BS627" s="33"/>
      <c r="BT627" s="33"/>
      <c r="BU627" s="33"/>
      <c r="BV627" s="33"/>
      <c r="BW627" s="134"/>
      <c r="BX627" s="134"/>
      <c r="BY627" s="134"/>
      <c r="BZ627" s="134"/>
      <c r="CA627" s="134"/>
      <c r="CB627" s="134"/>
      <c r="CC627" s="134"/>
      <c r="CD627" s="134"/>
      <c r="CE627" s="134"/>
      <c r="CF627" s="134"/>
      <c r="CG627" s="134"/>
      <c r="CH627" s="134"/>
      <c r="CI627" s="134"/>
      <c r="CJ627" s="134"/>
      <c r="CK627" s="134"/>
      <c r="CL627" s="134"/>
      <c r="CM627" s="134"/>
      <c r="CN627" s="134"/>
      <c r="CO627" s="134"/>
      <c r="CP627" s="134"/>
      <c r="CQ627" s="134"/>
      <c r="CR627" s="134"/>
      <c r="CS627" s="134"/>
      <c r="CT627" s="313"/>
      <c r="CU627" s="313"/>
      <c r="CV627" s="313"/>
      <c r="CW627" s="313"/>
      <c r="CX627" s="313"/>
      <c r="CY627" s="313"/>
      <c r="CZ627" s="313"/>
      <c r="DA627" s="313"/>
      <c r="DB627" s="424"/>
      <c r="DC627" s="424"/>
      <c r="DD627" s="424"/>
      <c r="DE627" s="313"/>
      <c r="DF627" s="313"/>
      <c r="DG627" s="313"/>
      <c r="DH627" s="313"/>
      <c r="DI627" s="313"/>
      <c r="DJ627" s="134"/>
      <c r="DK627" s="134"/>
      <c r="DL627" s="134"/>
      <c r="DM627" s="168"/>
    </row>
    <row r="628" spans="1:117" s="10" customFormat="1" ht="338.25" hidden="1" customHeight="1">
      <c r="A628" s="521"/>
      <c r="B628" s="412">
        <v>176</v>
      </c>
      <c r="C628" s="477"/>
      <c r="D628" s="471"/>
      <c r="E628" s="473"/>
      <c r="F628" s="475"/>
      <c r="G628" s="471"/>
      <c r="H628" s="477"/>
      <c r="I628" s="194" t="s">
        <v>1184</v>
      </c>
      <c r="J628" s="176"/>
      <c r="K628" s="176" t="s">
        <v>128</v>
      </c>
      <c r="L628" s="176" t="s">
        <v>115</v>
      </c>
      <c r="M628" s="5" t="s">
        <v>81</v>
      </c>
      <c r="N628" s="4" t="s">
        <v>171</v>
      </c>
      <c r="O628" s="462"/>
      <c r="P628" s="459"/>
      <c r="Q628" s="176" t="s">
        <v>28</v>
      </c>
      <c r="R628" s="6"/>
      <c r="S628" s="6"/>
      <c r="T628" s="6"/>
      <c r="U628" s="6"/>
      <c r="V628" s="6"/>
      <c r="W628" s="6"/>
      <c r="X628" s="6"/>
      <c r="Y628" s="60"/>
      <c r="Z628" s="60"/>
      <c r="AA628" s="6"/>
      <c r="AB628" s="181" t="s">
        <v>666</v>
      </c>
      <c r="AC628" s="181" t="s">
        <v>666</v>
      </c>
      <c r="AD628" s="181" t="s">
        <v>666</v>
      </c>
      <c r="AE628" s="207"/>
      <c r="AF628" s="207"/>
      <c r="AG628" s="207"/>
      <c r="AH628" s="207"/>
      <c r="AI628" s="207"/>
      <c r="AJ628" s="207"/>
      <c r="AK628" s="207"/>
      <c r="AL628" s="207"/>
      <c r="AM628" s="207"/>
      <c r="AN628" s="207"/>
      <c r="AO628" s="207"/>
      <c r="AP628" s="207"/>
      <c r="AQ628" s="207"/>
      <c r="AR628" s="207"/>
      <c r="AS628" s="207"/>
      <c r="AT628" s="207"/>
      <c r="AU628" s="207"/>
      <c r="AV628" s="207"/>
      <c r="AW628" s="207"/>
      <c r="AX628" s="207"/>
      <c r="AY628" s="207"/>
      <c r="AZ628" s="207"/>
      <c r="BA628" s="207"/>
      <c r="BB628" s="207"/>
      <c r="BC628" s="209"/>
      <c r="BD628" s="210"/>
      <c r="BE628" s="209"/>
      <c r="BF628" s="210"/>
      <c r="BG628" s="209"/>
      <c r="BH628" s="210"/>
      <c r="BI628" s="209"/>
      <c r="BJ628" s="210"/>
      <c r="BK628" s="211"/>
      <c r="BL628" s="212"/>
      <c r="BM628" s="33"/>
      <c r="BN628" s="33"/>
      <c r="BO628" s="33"/>
      <c r="BP628" s="33"/>
      <c r="BQ628" s="33"/>
      <c r="BR628" s="33"/>
      <c r="BS628" s="33"/>
      <c r="BT628" s="33"/>
      <c r="BU628" s="33"/>
      <c r="BV628" s="33"/>
      <c r="BW628" s="6"/>
      <c r="BX628" s="6"/>
      <c r="BY628" s="6"/>
      <c r="BZ628" s="6"/>
      <c r="CA628" s="6"/>
      <c r="CB628" s="6"/>
      <c r="CC628" s="6"/>
      <c r="CD628" s="6"/>
      <c r="CE628" s="6"/>
      <c r="CF628" s="6"/>
      <c r="CG628" s="6"/>
      <c r="CH628" s="6"/>
      <c r="CI628" s="6"/>
      <c r="CJ628" s="6"/>
      <c r="CK628" s="6"/>
      <c r="CL628" s="6"/>
      <c r="CM628" s="6"/>
      <c r="CN628" s="6"/>
      <c r="CO628" s="6"/>
      <c r="CP628" s="6"/>
      <c r="CQ628" s="6"/>
      <c r="CR628" s="6"/>
      <c r="CS628" s="6"/>
      <c r="CT628" s="313"/>
      <c r="CU628" s="313"/>
      <c r="CV628" s="313"/>
      <c r="CW628" s="313"/>
      <c r="CX628" s="313"/>
      <c r="CY628" s="313"/>
      <c r="CZ628" s="313"/>
      <c r="DA628" s="313"/>
      <c r="DB628" s="424"/>
      <c r="DC628" s="424"/>
      <c r="DD628" s="424"/>
      <c r="DE628" s="313"/>
      <c r="DF628" s="313"/>
      <c r="DG628" s="313"/>
      <c r="DH628" s="313"/>
      <c r="DI628" s="313"/>
      <c r="DJ628" s="6"/>
      <c r="DK628" s="6"/>
      <c r="DL628" s="121">
        <f t="shared" ref="DL628:DL638" si="744">COUNTIF(Q628:AA628,"x")</f>
        <v>1</v>
      </c>
      <c r="DM628" s="168"/>
    </row>
    <row r="629" spans="1:117" s="231" customFormat="1" ht="87.75" hidden="1" customHeight="1">
      <c r="A629" s="521"/>
      <c r="B629" s="413"/>
      <c r="C629" s="169" t="s">
        <v>527</v>
      </c>
      <c r="D629" s="169" t="s">
        <v>0</v>
      </c>
      <c r="E629" s="112" t="s">
        <v>528</v>
      </c>
      <c r="F629" s="29" t="s">
        <v>2</v>
      </c>
      <c r="G629" s="170"/>
      <c r="H629" s="184" t="s">
        <v>529</v>
      </c>
      <c r="I629" s="194" t="s">
        <v>1265</v>
      </c>
      <c r="J629" s="256"/>
      <c r="K629" s="256" t="s">
        <v>128</v>
      </c>
      <c r="L629" s="256" t="s">
        <v>115</v>
      </c>
      <c r="M629" s="126" t="s">
        <v>81</v>
      </c>
      <c r="N629" s="123" t="s">
        <v>171</v>
      </c>
      <c r="O629" s="132"/>
      <c r="P629" s="134"/>
      <c r="Q629" s="111"/>
      <c r="R629" s="256" t="s">
        <v>28</v>
      </c>
      <c r="S629" s="111"/>
      <c r="T629" s="111"/>
      <c r="U629" s="111"/>
      <c r="V629" s="111"/>
      <c r="W629" s="111"/>
      <c r="X629" s="111"/>
      <c r="Y629" s="111"/>
      <c r="Z629" s="111"/>
      <c r="AA629" s="111"/>
      <c r="AB629" s="33"/>
      <c r="AC629" s="33"/>
      <c r="AD629" s="33"/>
      <c r="AE629" s="33"/>
      <c r="AF629" s="33"/>
      <c r="AG629" s="33"/>
      <c r="AH629" s="33"/>
      <c r="AI629" s="33"/>
      <c r="AJ629" s="33"/>
      <c r="AK629" s="33"/>
      <c r="AL629" s="33"/>
      <c r="AM629" s="33"/>
      <c r="AN629" s="33"/>
      <c r="AO629" s="33"/>
      <c r="AP629" s="33"/>
      <c r="AQ629" s="33"/>
      <c r="AR629" s="33"/>
      <c r="AS629" s="33"/>
      <c r="AT629" s="33"/>
      <c r="AU629" s="33"/>
      <c r="AV629" s="33"/>
      <c r="AW629" s="33"/>
      <c r="AX629" s="33"/>
      <c r="AY629" s="33"/>
      <c r="AZ629" s="33"/>
      <c r="BA629" s="33"/>
      <c r="BB629" s="33"/>
      <c r="BC629" s="33"/>
      <c r="BD629" s="33"/>
      <c r="BE629" s="33"/>
      <c r="BF629" s="33"/>
      <c r="BG629" s="33"/>
      <c r="BH629" s="33"/>
      <c r="BI629" s="33"/>
      <c r="BJ629" s="33"/>
      <c r="BK629" s="33"/>
      <c r="BL629" s="33"/>
      <c r="BM629" s="181" t="s">
        <v>666</v>
      </c>
      <c r="BN629" s="181" t="s">
        <v>666</v>
      </c>
      <c r="BO629" s="181" t="s">
        <v>666</v>
      </c>
      <c r="BP629" s="181" t="s">
        <v>666</v>
      </c>
      <c r="BQ629" s="320">
        <v>2</v>
      </c>
      <c r="BR629" s="320">
        <v>2</v>
      </c>
      <c r="BS629" s="320">
        <v>2</v>
      </c>
      <c r="BT629" s="320">
        <v>1</v>
      </c>
      <c r="BU629" s="320">
        <v>2</v>
      </c>
      <c r="BV629" s="320">
        <v>2</v>
      </c>
      <c r="BW629" s="320">
        <v>2</v>
      </c>
      <c r="BX629" s="320">
        <v>1</v>
      </c>
      <c r="BY629" s="320">
        <v>2</v>
      </c>
      <c r="BZ629" s="320">
        <v>2</v>
      </c>
      <c r="CA629" s="320">
        <v>2</v>
      </c>
      <c r="CB629" s="320">
        <v>2</v>
      </c>
      <c r="CC629" s="320">
        <v>2</v>
      </c>
      <c r="CD629" s="320">
        <v>2</v>
      </c>
      <c r="CE629" s="320">
        <v>1</v>
      </c>
      <c r="CF629" s="320">
        <v>2</v>
      </c>
      <c r="CG629" s="320">
        <v>2</v>
      </c>
      <c r="CH629" s="320">
        <v>1</v>
      </c>
      <c r="CI629" s="320">
        <v>2</v>
      </c>
      <c r="CJ629" s="320">
        <v>2</v>
      </c>
      <c r="CK629" s="320">
        <v>1</v>
      </c>
      <c r="CL629" s="348">
        <f>COUNTIF(BQ629:CK629,"2")</f>
        <v>16</v>
      </c>
      <c r="CM629" s="349">
        <f t="shared" ref="CM629" si="745">CL629/(CL629+CN629+CP629+CR629)</f>
        <v>0.76190476190476186</v>
      </c>
      <c r="CN629" s="348">
        <f>COUNTIF(BQ629:CK629,"1")</f>
        <v>5</v>
      </c>
      <c r="CO629" s="349">
        <f t="shared" ref="CO629" si="746">CN629/(CL629+CN629+CP629+CR629)</f>
        <v>0.23809523809523808</v>
      </c>
      <c r="CP629" s="348">
        <f>COUNTIF(BQ629:CK629,"0")</f>
        <v>0</v>
      </c>
      <c r="CQ629" s="349">
        <f t="shared" ref="CQ629" si="747">CP629/(CL629+CN629+CP629+CR629)</f>
        <v>0</v>
      </c>
      <c r="CR629" s="348">
        <f>COUNTIF(BQ629:CK629,"KĐG")</f>
        <v>0</v>
      </c>
      <c r="CS629" s="349">
        <f t="shared" ref="CS629" si="748">CR629/(CL629+CN629+CP629+CR629)</f>
        <v>0</v>
      </c>
      <c r="CT629" s="350">
        <f t="shared" ref="CT629" si="749">(((CL629*2)+(CN629*1)+(CP629*0)))/(CL629+CN629+CP629)</f>
        <v>1.7619047619047619</v>
      </c>
      <c r="CU629" s="351" t="str">
        <f t="shared" ref="CU629" si="750">IF(CS629&gt;=50%,"KĐG",IF(CT629&gt;=1.6,"ĐMT",IF(CT629&gt;=1,"CCG","CĐ")))</f>
        <v>ĐMT</v>
      </c>
      <c r="CV629" s="313"/>
      <c r="CW629" s="313"/>
      <c r="CX629" s="313"/>
      <c r="CY629" s="313"/>
      <c r="CZ629" s="313"/>
      <c r="DA629" s="313"/>
      <c r="DB629" s="424"/>
      <c r="DC629" s="424"/>
      <c r="DD629" s="424"/>
      <c r="DE629" s="313"/>
      <c r="DF629" s="313"/>
      <c r="DG629" s="313"/>
      <c r="DH629" s="313"/>
      <c r="DI629" s="313"/>
      <c r="DJ629" s="111"/>
      <c r="DK629" s="111"/>
      <c r="DL629" s="121">
        <f t="shared" si="744"/>
        <v>1</v>
      </c>
      <c r="DM629" s="261"/>
    </row>
    <row r="630" spans="1:117" s="231" customFormat="1" ht="198" customHeight="1">
      <c r="A630" s="521"/>
      <c r="B630" s="414">
        <v>176</v>
      </c>
      <c r="C630" s="169" t="s">
        <v>527</v>
      </c>
      <c r="D630" s="169" t="s">
        <v>0</v>
      </c>
      <c r="E630" s="184" t="s">
        <v>530</v>
      </c>
      <c r="F630" s="169" t="s">
        <v>2</v>
      </c>
      <c r="G630" s="377"/>
      <c r="H630" s="184" t="s">
        <v>531</v>
      </c>
      <c r="I630" s="194" t="s">
        <v>1344</v>
      </c>
      <c r="J630" s="364"/>
      <c r="K630" s="364" t="s">
        <v>128</v>
      </c>
      <c r="L630" s="364" t="s">
        <v>115</v>
      </c>
      <c r="M630" s="5" t="s">
        <v>81</v>
      </c>
      <c r="N630" s="4" t="s">
        <v>171</v>
      </c>
      <c r="O630" s="132"/>
      <c r="P630" s="134"/>
      <c r="Q630" s="6"/>
      <c r="R630" s="6"/>
      <c r="S630" s="364" t="s">
        <v>28</v>
      </c>
      <c r="T630" s="6"/>
      <c r="U630" s="6"/>
      <c r="V630" s="6"/>
      <c r="W630" s="6"/>
      <c r="X630" s="6"/>
      <c r="Y630" s="60"/>
      <c r="Z630" s="60"/>
      <c r="AA630" s="6"/>
      <c r="AB630" s="33"/>
      <c r="AC630" s="33"/>
      <c r="AD630" s="33"/>
      <c r="AE630" s="33"/>
      <c r="AF630" s="33"/>
      <c r="AG630" s="33"/>
      <c r="AH630" s="33"/>
      <c r="AI630" s="33"/>
      <c r="AJ630" s="33"/>
      <c r="AK630" s="33"/>
      <c r="AL630" s="33"/>
      <c r="AM630" s="33"/>
      <c r="AN630" s="33"/>
      <c r="AO630" s="33"/>
      <c r="AP630" s="33"/>
      <c r="AQ630" s="33"/>
      <c r="AR630" s="33"/>
      <c r="AS630" s="33"/>
      <c r="AT630" s="33"/>
      <c r="AU630" s="33"/>
      <c r="AV630" s="33"/>
      <c r="AW630" s="33"/>
      <c r="AX630" s="33"/>
      <c r="AY630" s="33"/>
      <c r="AZ630" s="33"/>
      <c r="BA630" s="33"/>
      <c r="BB630" s="33"/>
      <c r="BC630" s="33"/>
      <c r="BD630" s="33"/>
      <c r="BE630" s="33"/>
      <c r="BF630" s="33"/>
      <c r="BG630" s="33"/>
      <c r="BH630" s="33"/>
      <c r="BI630" s="33"/>
      <c r="BJ630" s="33"/>
      <c r="BK630" s="33"/>
      <c r="BL630" s="33"/>
      <c r="BM630" s="33"/>
      <c r="BN630" s="33"/>
      <c r="BO630" s="33"/>
      <c r="BP630" s="33"/>
      <c r="BQ630" s="33"/>
      <c r="BR630" s="33"/>
      <c r="BS630" s="33"/>
      <c r="BT630" s="33"/>
      <c r="BU630" s="33"/>
      <c r="BV630" s="33"/>
      <c r="BW630" s="6"/>
      <c r="BX630" s="6"/>
      <c r="BY630" s="6"/>
      <c r="BZ630" s="6"/>
      <c r="CA630" s="6"/>
      <c r="CB630" s="6"/>
      <c r="CC630" s="6"/>
      <c r="CD630" s="6"/>
      <c r="CE630" s="6"/>
      <c r="CF630" s="6"/>
      <c r="CG630" s="6"/>
      <c r="CH630" s="6"/>
      <c r="CI630" s="6"/>
      <c r="CJ630" s="6"/>
      <c r="CK630" s="6"/>
      <c r="CL630" s="6"/>
      <c r="CM630" s="6"/>
      <c r="CN630" s="6"/>
      <c r="CO630" s="6"/>
      <c r="CP630" s="6"/>
      <c r="CQ630" s="6"/>
      <c r="CR630" s="6"/>
      <c r="CS630" s="6"/>
      <c r="CT630" s="313"/>
      <c r="CU630" s="313"/>
      <c r="CV630" s="388" t="s">
        <v>666</v>
      </c>
      <c r="CW630" s="388" t="s">
        <v>666</v>
      </c>
      <c r="CX630" s="388" t="s">
        <v>666</v>
      </c>
      <c r="CY630" s="313"/>
      <c r="CZ630" s="313"/>
      <c r="DA630" s="313"/>
      <c r="DB630" s="424"/>
      <c r="DC630" s="424"/>
      <c r="DD630" s="424"/>
      <c r="DE630" s="313"/>
      <c r="DF630" s="313"/>
      <c r="DG630" s="313"/>
      <c r="DH630" s="313"/>
      <c r="DI630" s="313"/>
      <c r="DJ630" s="6"/>
      <c r="DK630" s="6"/>
      <c r="DL630" s="121">
        <f t="shared" si="744"/>
        <v>1</v>
      </c>
      <c r="DM630" s="353"/>
    </row>
    <row r="631" spans="1:117" s="1" customFormat="1" ht="195" hidden="1" customHeight="1">
      <c r="A631" s="521"/>
      <c r="B631" s="414">
        <v>176</v>
      </c>
      <c r="C631" s="29" t="s">
        <v>527</v>
      </c>
      <c r="D631" s="29" t="s">
        <v>0</v>
      </c>
      <c r="E631" s="112" t="s">
        <v>891</v>
      </c>
      <c r="F631" s="29" t="s">
        <v>2</v>
      </c>
      <c r="G631" s="5"/>
      <c r="H631" s="30" t="s">
        <v>585</v>
      </c>
      <c r="I631" s="47" t="s">
        <v>881</v>
      </c>
      <c r="J631" s="6"/>
      <c r="K631" s="6" t="s">
        <v>128</v>
      </c>
      <c r="L631" s="6" t="s">
        <v>115</v>
      </c>
      <c r="M631" s="5" t="s">
        <v>81</v>
      </c>
      <c r="N631" s="4" t="s">
        <v>171</v>
      </c>
      <c r="O631" s="132"/>
      <c r="P631" s="134"/>
      <c r="Q631" s="6"/>
      <c r="R631" s="6"/>
      <c r="S631" s="6"/>
      <c r="T631" s="6" t="s">
        <v>28</v>
      </c>
      <c r="U631" s="6"/>
      <c r="V631" s="6"/>
      <c r="W631" s="6"/>
      <c r="X631" s="6"/>
      <c r="Y631" s="60"/>
      <c r="Z631" s="60"/>
      <c r="AA631" s="6"/>
      <c r="AB631" s="33"/>
      <c r="AC631" s="33"/>
      <c r="AD631" s="33"/>
      <c r="AE631" s="33"/>
      <c r="AF631" s="33"/>
      <c r="AG631" s="33"/>
      <c r="AH631" s="33"/>
      <c r="AI631" s="33"/>
      <c r="AJ631" s="33"/>
      <c r="AK631" s="33"/>
      <c r="AL631" s="33"/>
      <c r="AM631" s="33"/>
      <c r="AN631" s="33"/>
      <c r="AO631" s="33"/>
      <c r="AP631" s="33"/>
      <c r="AQ631" s="33"/>
      <c r="AR631" s="33"/>
      <c r="AS631" s="33"/>
      <c r="AT631" s="33"/>
      <c r="AU631" s="33"/>
      <c r="AV631" s="33"/>
      <c r="AW631" s="33"/>
      <c r="AX631" s="33"/>
      <c r="AY631" s="33"/>
      <c r="AZ631" s="33"/>
      <c r="BA631" s="33"/>
      <c r="BB631" s="33"/>
      <c r="BC631" s="33"/>
      <c r="BD631" s="33"/>
      <c r="BE631" s="33"/>
      <c r="BF631" s="33"/>
      <c r="BG631" s="33"/>
      <c r="BH631" s="33"/>
      <c r="BI631" s="33"/>
      <c r="BJ631" s="33"/>
      <c r="BK631" s="33"/>
      <c r="BL631" s="33"/>
      <c r="BM631" s="33"/>
      <c r="BN631" s="33"/>
      <c r="BO631" s="33"/>
      <c r="BP631" s="33"/>
      <c r="BQ631" s="33"/>
      <c r="BR631" s="33"/>
      <c r="BS631" s="33"/>
      <c r="BT631" s="33"/>
      <c r="BU631" s="33"/>
      <c r="BV631" s="33"/>
      <c r="BW631" s="6"/>
      <c r="BX631" s="6"/>
      <c r="BY631" s="6"/>
      <c r="BZ631" s="6"/>
      <c r="CA631" s="6"/>
      <c r="CB631" s="6"/>
      <c r="CC631" s="6"/>
      <c r="CD631" s="6"/>
      <c r="CE631" s="6"/>
      <c r="CF631" s="6"/>
      <c r="CG631" s="6"/>
      <c r="CH631" s="6"/>
      <c r="CI631" s="6"/>
      <c r="CJ631" s="6"/>
      <c r="CK631" s="6"/>
      <c r="CL631" s="6"/>
      <c r="CM631" s="6"/>
      <c r="CN631" s="6"/>
      <c r="CO631" s="6"/>
      <c r="CP631" s="6"/>
      <c r="CQ631" s="6"/>
      <c r="CR631" s="6"/>
      <c r="CS631" s="6"/>
      <c r="CT631" s="313"/>
      <c r="CU631" s="313"/>
      <c r="CV631" s="313"/>
      <c r="CW631" s="313"/>
      <c r="CX631" s="313"/>
      <c r="CY631" s="313"/>
      <c r="CZ631" s="313"/>
      <c r="DA631" s="313"/>
      <c r="DB631" s="424"/>
      <c r="DC631" s="424"/>
      <c r="DD631" s="424"/>
      <c r="DE631" s="313"/>
      <c r="DF631" s="313"/>
      <c r="DG631" s="313"/>
      <c r="DH631" s="313"/>
      <c r="DI631" s="313"/>
      <c r="DJ631" s="6"/>
      <c r="DK631" s="6"/>
      <c r="DL631" s="121">
        <f t="shared" si="744"/>
        <v>1</v>
      </c>
      <c r="DM631" s="4"/>
    </row>
    <row r="632" spans="1:117" s="1" customFormat="1" ht="105.75" hidden="1" customHeight="1">
      <c r="A632" s="521"/>
      <c r="B632" s="414">
        <v>176</v>
      </c>
      <c r="C632" s="29" t="s">
        <v>527</v>
      </c>
      <c r="D632" s="29" t="s">
        <v>0</v>
      </c>
      <c r="E632" s="112" t="s">
        <v>892</v>
      </c>
      <c r="F632" s="29" t="s">
        <v>2</v>
      </c>
      <c r="G632" s="5"/>
      <c r="H632" s="112" t="s">
        <v>586</v>
      </c>
      <c r="I632" s="47" t="s">
        <v>882</v>
      </c>
      <c r="J632" s="6"/>
      <c r="K632" s="125" t="s">
        <v>128</v>
      </c>
      <c r="L632" s="125" t="s">
        <v>115</v>
      </c>
      <c r="M632" s="126" t="s">
        <v>81</v>
      </c>
      <c r="N632" s="123" t="s">
        <v>171</v>
      </c>
      <c r="O632" s="132"/>
      <c r="P632" s="6"/>
      <c r="Q632" s="6"/>
      <c r="R632" s="6"/>
      <c r="S632" s="6"/>
      <c r="T632" s="6"/>
      <c r="U632" s="6" t="s">
        <v>28</v>
      </c>
      <c r="V632" s="6"/>
      <c r="W632" s="6"/>
      <c r="X632" s="6"/>
      <c r="Y632" s="60"/>
      <c r="Z632" s="60"/>
      <c r="AA632" s="6"/>
      <c r="AB632" s="33"/>
      <c r="AC632" s="33"/>
      <c r="AD632" s="33"/>
      <c r="AE632" s="33"/>
      <c r="AF632" s="33"/>
      <c r="AG632" s="33"/>
      <c r="AH632" s="33"/>
      <c r="AI632" s="33"/>
      <c r="AJ632" s="33"/>
      <c r="AK632" s="33"/>
      <c r="AL632" s="33"/>
      <c r="AM632" s="33"/>
      <c r="AN632" s="33"/>
      <c r="AO632" s="33"/>
      <c r="AP632" s="33"/>
      <c r="AQ632" s="33"/>
      <c r="AR632" s="33"/>
      <c r="AS632" s="33"/>
      <c r="AT632" s="33"/>
      <c r="AU632" s="33"/>
      <c r="AV632" s="33"/>
      <c r="AW632" s="33"/>
      <c r="AX632" s="33"/>
      <c r="AY632" s="33"/>
      <c r="AZ632" s="33"/>
      <c r="BA632" s="33"/>
      <c r="BB632" s="33"/>
      <c r="BC632" s="33"/>
      <c r="BD632" s="33"/>
      <c r="BE632" s="33"/>
      <c r="BF632" s="33"/>
      <c r="BG632" s="33"/>
      <c r="BH632" s="33"/>
      <c r="BI632" s="33"/>
      <c r="BJ632" s="33"/>
      <c r="BK632" s="33"/>
      <c r="BL632" s="33"/>
      <c r="BM632" s="33"/>
      <c r="BN632" s="33"/>
      <c r="BO632" s="33"/>
      <c r="BP632" s="33"/>
      <c r="BQ632" s="33"/>
      <c r="BR632" s="33"/>
      <c r="BS632" s="33"/>
      <c r="BT632" s="33"/>
      <c r="BU632" s="33"/>
      <c r="BV632" s="33"/>
      <c r="BW632" s="6"/>
      <c r="BX632" s="6"/>
      <c r="BY632" s="6"/>
      <c r="BZ632" s="6"/>
      <c r="CA632" s="6"/>
      <c r="CB632" s="6"/>
      <c r="CC632" s="6"/>
      <c r="CD632" s="6"/>
      <c r="CE632" s="6"/>
      <c r="CF632" s="6"/>
      <c r="CG632" s="6"/>
      <c r="CH632" s="6"/>
      <c r="CI632" s="6"/>
      <c r="CJ632" s="6"/>
      <c r="CK632" s="6"/>
      <c r="CL632" s="6"/>
      <c r="CM632" s="6"/>
      <c r="CN632" s="6"/>
      <c r="CO632" s="6"/>
      <c r="CP632" s="6"/>
      <c r="CQ632" s="6"/>
      <c r="CR632" s="6"/>
      <c r="CS632" s="6"/>
      <c r="CT632" s="313"/>
      <c r="CU632" s="313"/>
      <c r="CV632" s="313"/>
      <c r="CW632" s="313"/>
      <c r="CX632" s="313"/>
      <c r="CY632" s="313"/>
      <c r="CZ632" s="313"/>
      <c r="DA632" s="313"/>
      <c r="DB632" s="424"/>
      <c r="DC632" s="424"/>
      <c r="DD632" s="424"/>
      <c r="DE632" s="313"/>
      <c r="DF632" s="313"/>
      <c r="DG632" s="313"/>
      <c r="DH632" s="313"/>
      <c r="DI632" s="313"/>
      <c r="DJ632" s="6"/>
      <c r="DK632" s="6"/>
      <c r="DL632" s="121">
        <f t="shared" si="744"/>
        <v>1</v>
      </c>
      <c r="DM632" s="4"/>
    </row>
    <row r="633" spans="1:117" s="1" customFormat="1" ht="125.25" hidden="1" customHeight="1">
      <c r="A633" s="521"/>
      <c r="B633" s="414">
        <v>176</v>
      </c>
      <c r="C633" s="29" t="s">
        <v>527</v>
      </c>
      <c r="D633" s="29" t="s">
        <v>0</v>
      </c>
      <c r="E633" s="112" t="s">
        <v>532</v>
      </c>
      <c r="F633" s="29" t="s">
        <v>2</v>
      </c>
      <c r="G633" s="5"/>
      <c r="H633" s="30" t="s">
        <v>587</v>
      </c>
      <c r="I633" s="47" t="s">
        <v>883</v>
      </c>
      <c r="J633" s="6"/>
      <c r="K633" s="6" t="s">
        <v>128</v>
      </c>
      <c r="L633" s="6" t="s">
        <v>115</v>
      </c>
      <c r="M633" s="5" t="s">
        <v>81</v>
      </c>
      <c r="N633" s="4" t="s">
        <v>171</v>
      </c>
      <c r="O633" s="132"/>
      <c r="P633" s="6"/>
      <c r="Q633" s="6"/>
      <c r="R633" s="6"/>
      <c r="S633" s="6"/>
      <c r="T633" s="6"/>
      <c r="U633" s="6"/>
      <c r="V633" s="6" t="s">
        <v>28</v>
      </c>
      <c r="W633" s="6"/>
      <c r="X633" s="6"/>
      <c r="Y633" s="60"/>
      <c r="Z633" s="60"/>
      <c r="AA633" s="6"/>
      <c r="AB633" s="33"/>
      <c r="AC633" s="33"/>
      <c r="AD633" s="33"/>
      <c r="AE633" s="33"/>
      <c r="AF633" s="33"/>
      <c r="AG633" s="33"/>
      <c r="AH633" s="33"/>
      <c r="AI633" s="33"/>
      <c r="AJ633" s="33"/>
      <c r="AK633" s="33"/>
      <c r="AL633" s="33"/>
      <c r="AM633" s="33"/>
      <c r="AN633" s="33"/>
      <c r="AO633" s="33"/>
      <c r="AP633" s="33"/>
      <c r="AQ633" s="33"/>
      <c r="AR633" s="33"/>
      <c r="AS633" s="33"/>
      <c r="AT633" s="33"/>
      <c r="AU633" s="33"/>
      <c r="AV633" s="33"/>
      <c r="AW633" s="33"/>
      <c r="AX633" s="33"/>
      <c r="AY633" s="33"/>
      <c r="AZ633" s="33"/>
      <c r="BA633" s="33"/>
      <c r="BB633" s="33"/>
      <c r="BC633" s="33"/>
      <c r="BD633" s="33"/>
      <c r="BE633" s="33"/>
      <c r="BF633" s="33"/>
      <c r="BG633" s="33"/>
      <c r="BH633" s="33"/>
      <c r="BI633" s="33"/>
      <c r="BJ633" s="33"/>
      <c r="BK633" s="33"/>
      <c r="BL633" s="33"/>
      <c r="BM633" s="33"/>
      <c r="BN633" s="33"/>
      <c r="BO633" s="33"/>
      <c r="BP633" s="33"/>
      <c r="BQ633" s="33"/>
      <c r="BR633" s="33"/>
      <c r="BS633" s="33"/>
      <c r="BT633" s="33"/>
      <c r="BU633" s="33"/>
      <c r="BV633" s="33"/>
      <c r="BW633" s="6"/>
      <c r="BX633" s="6"/>
      <c r="BY633" s="6"/>
      <c r="BZ633" s="6"/>
      <c r="CA633" s="6"/>
      <c r="CB633" s="6"/>
      <c r="CC633" s="6"/>
      <c r="CD633" s="6"/>
      <c r="CE633" s="6"/>
      <c r="CF633" s="6"/>
      <c r="CG633" s="6"/>
      <c r="CH633" s="6"/>
      <c r="CI633" s="6"/>
      <c r="CJ633" s="6"/>
      <c r="CK633" s="6"/>
      <c r="CL633" s="6"/>
      <c r="CM633" s="6"/>
      <c r="CN633" s="6"/>
      <c r="CO633" s="6"/>
      <c r="CP633" s="6"/>
      <c r="CQ633" s="6"/>
      <c r="CR633" s="6"/>
      <c r="CS633" s="6"/>
      <c r="CT633" s="313"/>
      <c r="CU633" s="313"/>
      <c r="CV633" s="313"/>
      <c r="CW633" s="313"/>
      <c r="CX633" s="313"/>
      <c r="CY633" s="313"/>
      <c r="CZ633" s="313"/>
      <c r="DA633" s="313"/>
      <c r="DB633" s="424"/>
      <c r="DC633" s="424"/>
      <c r="DD633" s="424"/>
      <c r="DE633" s="313"/>
      <c r="DF633" s="313"/>
      <c r="DG633" s="313"/>
      <c r="DH633" s="313"/>
      <c r="DI633" s="313"/>
      <c r="DJ633" s="6"/>
      <c r="DK633" s="6"/>
      <c r="DL633" s="121">
        <f t="shared" si="744"/>
        <v>1</v>
      </c>
      <c r="DM633" s="4"/>
    </row>
    <row r="634" spans="1:117" s="1" customFormat="1" ht="167.25" hidden="1" customHeight="1">
      <c r="A634" s="521"/>
      <c r="B634" s="414">
        <v>176</v>
      </c>
      <c r="C634" s="29" t="s">
        <v>527</v>
      </c>
      <c r="D634" s="29" t="s">
        <v>0</v>
      </c>
      <c r="E634" s="112" t="s">
        <v>893</v>
      </c>
      <c r="F634" s="29" t="s">
        <v>2</v>
      </c>
      <c r="G634" s="5"/>
      <c r="H634" s="30" t="s">
        <v>584</v>
      </c>
      <c r="I634" s="47" t="s">
        <v>884</v>
      </c>
      <c r="J634" s="6"/>
      <c r="K634" s="6" t="s">
        <v>128</v>
      </c>
      <c r="L634" s="6" t="s">
        <v>115</v>
      </c>
      <c r="M634" s="5" t="s">
        <v>81</v>
      </c>
      <c r="N634" s="4" t="s">
        <v>171</v>
      </c>
      <c r="O634" s="132"/>
      <c r="P634" s="6"/>
      <c r="Q634" s="6"/>
      <c r="R634" s="6"/>
      <c r="S634" s="6"/>
      <c r="T634" s="6"/>
      <c r="U634" s="6"/>
      <c r="V634" s="6"/>
      <c r="W634" s="6" t="s">
        <v>28</v>
      </c>
      <c r="X634" s="6"/>
      <c r="Y634" s="60"/>
      <c r="Z634" s="60"/>
      <c r="AA634" s="6"/>
      <c r="AB634" s="33"/>
      <c r="AC634" s="33"/>
      <c r="AD634" s="33"/>
      <c r="AE634" s="33"/>
      <c r="AF634" s="33"/>
      <c r="AG634" s="33"/>
      <c r="AH634" s="33"/>
      <c r="AI634" s="33"/>
      <c r="AJ634" s="33"/>
      <c r="AK634" s="33"/>
      <c r="AL634" s="33"/>
      <c r="AM634" s="33"/>
      <c r="AN634" s="33"/>
      <c r="AO634" s="33"/>
      <c r="AP634" s="33"/>
      <c r="AQ634" s="33"/>
      <c r="AR634" s="33"/>
      <c r="AS634" s="33"/>
      <c r="AT634" s="33"/>
      <c r="AU634" s="33"/>
      <c r="AV634" s="33"/>
      <c r="AW634" s="33"/>
      <c r="AX634" s="33"/>
      <c r="AY634" s="33"/>
      <c r="AZ634" s="33"/>
      <c r="BA634" s="33"/>
      <c r="BB634" s="33"/>
      <c r="BC634" s="33"/>
      <c r="BD634" s="33"/>
      <c r="BE634" s="33"/>
      <c r="BF634" s="33"/>
      <c r="BG634" s="33"/>
      <c r="BH634" s="33"/>
      <c r="BI634" s="33"/>
      <c r="BJ634" s="33"/>
      <c r="BK634" s="33"/>
      <c r="BL634" s="33"/>
      <c r="BM634" s="33"/>
      <c r="BN634" s="33"/>
      <c r="BO634" s="33"/>
      <c r="BP634" s="33"/>
      <c r="BQ634" s="33"/>
      <c r="BR634" s="33"/>
      <c r="BS634" s="33"/>
      <c r="BT634" s="33"/>
      <c r="BU634" s="33"/>
      <c r="BV634" s="33"/>
      <c r="BW634" s="6"/>
      <c r="BX634" s="6"/>
      <c r="BY634" s="6"/>
      <c r="BZ634" s="6"/>
      <c r="CA634" s="6"/>
      <c r="CB634" s="6"/>
      <c r="CC634" s="6"/>
      <c r="CD634" s="6"/>
      <c r="CE634" s="6"/>
      <c r="CF634" s="6"/>
      <c r="CG634" s="6"/>
      <c r="CH634" s="6"/>
      <c r="CI634" s="6"/>
      <c r="CJ634" s="6"/>
      <c r="CK634" s="6"/>
      <c r="CL634" s="6"/>
      <c r="CM634" s="6"/>
      <c r="CN634" s="6"/>
      <c r="CO634" s="6"/>
      <c r="CP634" s="6"/>
      <c r="CQ634" s="6"/>
      <c r="CR634" s="6"/>
      <c r="CS634" s="6"/>
      <c r="CT634" s="313"/>
      <c r="CU634" s="313"/>
      <c r="CV634" s="313"/>
      <c r="CW634" s="313"/>
      <c r="CX634" s="313"/>
      <c r="CY634" s="313"/>
      <c r="CZ634" s="313"/>
      <c r="DA634" s="313"/>
      <c r="DB634" s="424"/>
      <c r="DC634" s="424"/>
      <c r="DD634" s="424"/>
      <c r="DE634" s="313"/>
      <c r="DF634" s="313"/>
      <c r="DG634" s="313"/>
      <c r="DH634" s="313"/>
      <c r="DI634" s="313"/>
      <c r="DJ634" s="6"/>
      <c r="DK634" s="6"/>
      <c r="DL634" s="121">
        <f t="shared" si="744"/>
        <v>1</v>
      </c>
      <c r="DM634" s="4"/>
    </row>
    <row r="635" spans="1:117" s="1" customFormat="1" ht="125.25" hidden="1" customHeight="1">
      <c r="A635" s="521"/>
      <c r="B635" s="414">
        <v>176</v>
      </c>
      <c r="C635" s="29" t="s">
        <v>527</v>
      </c>
      <c r="D635" s="29" t="s">
        <v>0</v>
      </c>
      <c r="E635" s="112" t="s">
        <v>533</v>
      </c>
      <c r="F635" s="29" t="s">
        <v>2</v>
      </c>
      <c r="G635" s="5"/>
      <c r="H635" s="30" t="s">
        <v>894</v>
      </c>
      <c r="I635" s="47" t="s">
        <v>885</v>
      </c>
      <c r="J635" s="6"/>
      <c r="K635" s="6" t="s">
        <v>128</v>
      </c>
      <c r="L635" s="6" t="s">
        <v>115</v>
      </c>
      <c r="M635" s="5" t="s">
        <v>81</v>
      </c>
      <c r="N635" s="4" t="s">
        <v>171</v>
      </c>
      <c r="O635" s="132"/>
      <c r="P635" s="6"/>
      <c r="Q635" s="6"/>
      <c r="R635" s="6"/>
      <c r="S635" s="6"/>
      <c r="T635" s="6"/>
      <c r="U635" s="6"/>
      <c r="V635" s="6"/>
      <c r="W635" s="6"/>
      <c r="X635" s="6" t="s">
        <v>28</v>
      </c>
      <c r="Y635" s="60"/>
      <c r="Z635" s="60"/>
      <c r="AA635" s="6"/>
      <c r="AB635" s="33"/>
      <c r="AC635" s="33"/>
      <c r="AD635" s="33"/>
      <c r="AE635" s="33"/>
      <c r="AF635" s="33"/>
      <c r="AG635" s="33"/>
      <c r="AH635" s="33"/>
      <c r="AI635" s="33"/>
      <c r="AJ635" s="33"/>
      <c r="AK635" s="33"/>
      <c r="AL635" s="33"/>
      <c r="AM635" s="33"/>
      <c r="AN635" s="33"/>
      <c r="AO635" s="33"/>
      <c r="AP635" s="33"/>
      <c r="AQ635" s="33"/>
      <c r="AR635" s="33"/>
      <c r="AS635" s="33"/>
      <c r="AT635" s="33"/>
      <c r="AU635" s="33"/>
      <c r="AV635" s="33"/>
      <c r="AW635" s="33"/>
      <c r="AX635" s="33"/>
      <c r="AY635" s="33"/>
      <c r="AZ635" s="33"/>
      <c r="BA635" s="33"/>
      <c r="BB635" s="33"/>
      <c r="BC635" s="33"/>
      <c r="BD635" s="33"/>
      <c r="BE635" s="33"/>
      <c r="BF635" s="33"/>
      <c r="BG635" s="33"/>
      <c r="BH635" s="33"/>
      <c r="BI635" s="33"/>
      <c r="BJ635" s="33"/>
      <c r="BK635" s="33"/>
      <c r="BL635" s="33"/>
      <c r="BM635" s="33"/>
      <c r="BN635" s="33"/>
      <c r="BO635" s="33"/>
      <c r="BP635" s="33"/>
      <c r="BQ635" s="33"/>
      <c r="BR635" s="33"/>
      <c r="BS635" s="33"/>
      <c r="BT635" s="33"/>
      <c r="BU635" s="33"/>
      <c r="BV635" s="33"/>
      <c r="BW635" s="6"/>
      <c r="BX635" s="6"/>
      <c r="BY635" s="6"/>
      <c r="BZ635" s="6"/>
      <c r="CA635" s="6"/>
      <c r="CB635" s="6"/>
      <c r="CC635" s="6"/>
      <c r="CD635" s="6"/>
      <c r="CE635" s="6"/>
      <c r="CF635" s="6"/>
      <c r="CG635" s="6"/>
      <c r="CH635" s="6"/>
      <c r="CI635" s="6"/>
      <c r="CJ635" s="6"/>
      <c r="CK635" s="6"/>
      <c r="CL635" s="6"/>
      <c r="CM635" s="6"/>
      <c r="CN635" s="6"/>
      <c r="CO635" s="6"/>
      <c r="CP635" s="6"/>
      <c r="CQ635" s="6"/>
      <c r="CR635" s="6"/>
      <c r="CS635" s="6"/>
      <c r="CT635" s="313"/>
      <c r="CU635" s="313"/>
      <c r="CV635" s="313"/>
      <c r="CW635" s="313"/>
      <c r="CX635" s="313"/>
      <c r="CY635" s="313"/>
      <c r="CZ635" s="313"/>
      <c r="DA635" s="313"/>
      <c r="DB635" s="424"/>
      <c r="DC635" s="424"/>
      <c r="DD635" s="424"/>
      <c r="DE635" s="313"/>
      <c r="DF635" s="313"/>
      <c r="DG635" s="313"/>
      <c r="DH635" s="313"/>
      <c r="DI635" s="313"/>
      <c r="DJ635" s="6"/>
      <c r="DK635" s="6"/>
      <c r="DL635" s="121">
        <f t="shared" si="744"/>
        <v>1</v>
      </c>
      <c r="DM635" s="4"/>
    </row>
    <row r="636" spans="1:117" s="1" customFormat="1" ht="248.25" hidden="1" customHeight="1">
      <c r="A636" s="521"/>
      <c r="B636" s="414">
        <v>176</v>
      </c>
      <c r="C636" s="29" t="s">
        <v>527</v>
      </c>
      <c r="D636" s="29" t="s">
        <v>0</v>
      </c>
      <c r="E636" s="112" t="s">
        <v>895</v>
      </c>
      <c r="F636" s="29" t="s">
        <v>2</v>
      </c>
      <c r="G636" s="5"/>
      <c r="H636" s="30" t="s">
        <v>896</v>
      </c>
      <c r="I636" s="47" t="s">
        <v>886</v>
      </c>
      <c r="J636" s="6"/>
      <c r="K636" s="6" t="s">
        <v>128</v>
      </c>
      <c r="L636" s="6" t="s">
        <v>115</v>
      </c>
      <c r="M636" s="5" t="s">
        <v>81</v>
      </c>
      <c r="N636" s="4" t="s">
        <v>171</v>
      </c>
      <c r="O636" s="132"/>
      <c r="P636" s="6"/>
      <c r="Q636" s="6"/>
      <c r="R636" s="6"/>
      <c r="S636" s="6"/>
      <c r="T636" s="6"/>
      <c r="U636" s="6"/>
      <c r="V636" s="6"/>
      <c r="W636" s="6"/>
      <c r="X636" s="6"/>
      <c r="Y636" s="60" t="s">
        <v>28</v>
      </c>
      <c r="Z636" s="60"/>
      <c r="AA636" s="6"/>
      <c r="AB636" s="33"/>
      <c r="AC636" s="33"/>
      <c r="AD636" s="33"/>
      <c r="AE636" s="33"/>
      <c r="AF636" s="33"/>
      <c r="AG636" s="33"/>
      <c r="AH636" s="33"/>
      <c r="AI636" s="33"/>
      <c r="AJ636" s="33"/>
      <c r="AK636" s="33"/>
      <c r="AL636" s="33"/>
      <c r="AM636" s="33"/>
      <c r="AN636" s="33"/>
      <c r="AO636" s="33"/>
      <c r="AP636" s="33"/>
      <c r="AQ636" s="33"/>
      <c r="AR636" s="33"/>
      <c r="AS636" s="33"/>
      <c r="AT636" s="33"/>
      <c r="AU636" s="33"/>
      <c r="AV636" s="33"/>
      <c r="AW636" s="33"/>
      <c r="AX636" s="33"/>
      <c r="AY636" s="33"/>
      <c r="AZ636" s="33"/>
      <c r="BA636" s="33"/>
      <c r="BB636" s="33"/>
      <c r="BC636" s="33"/>
      <c r="BD636" s="33"/>
      <c r="BE636" s="33"/>
      <c r="BF636" s="33"/>
      <c r="BG636" s="33"/>
      <c r="BH636" s="33"/>
      <c r="BI636" s="33"/>
      <c r="BJ636" s="33"/>
      <c r="BK636" s="33"/>
      <c r="BL636" s="33"/>
      <c r="BM636" s="33"/>
      <c r="BN636" s="33"/>
      <c r="BO636" s="33"/>
      <c r="BP636" s="33"/>
      <c r="BQ636" s="33"/>
      <c r="BR636" s="33"/>
      <c r="BS636" s="33"/>
      <c r="BT636" s="33"/>
      <c r="BU636" s="33"/>
      <c r="BV636" s="33"/>
      <c r="BW636" s="6"/>
      <c r="BX636" s="6"/>
      <c r="BY636" s="6"/>
      <c r="BZ636" s="6"/>
      <c r="CA636" s="6"/>
      <c r="CB636" s="6"/>
      <c r="CC636" s="6"/>
      <c r="CD636" s="6"/>
      <c r="CE636" s="6"/>
      <c r="CF636" s="6"/>
      <c r="CG636" s="6"/>
      <c r="CH636" s="6"/>
      <c r="CI636" s="6"/>
      <c r="CJ636" s="6"/>
      <c r="CK636" s="6"/>
      <c r="CL636" s="6"/>
      <c r="CM636" s="6"/>
      <c r="CN636" s="6"/>
      <c r="CO636" s="6"/>
      <c r="CP636" s="6"/>
      <c r="CQ636" s="6"/>
      <c r="CR636" s="6"/>
      <c r="CS636" s="6"/>
      <c r="CT636" s="313"/>
      <c r="CU636" s="313"/>
      <c r="CV636" s="313"/>
      <c r="CW636" s="313"/>
      <c r="CX636" s="313"/>
      <c r="CY636" s="313"/>
      <c r="CZ636" s="313"/>
      <c r="DA636" s="313"/>
      <c r="DB636" s="424"/>
      <c r="DC636" s="424"/>
      <c r="DD636" s="424"/>
      <c r="DE636" s="313"/>
      <c r="DF636" s="313"/>
      <c r="DG636" s="313"/>
      <c r="DH636" s="313"/>
      <c r="DI636" s="313"/>
      <c r="DJ636" s="6"/>
      <c r="DK636" s="6"/>
      <c r="DL636" s="121">
        <f t="shared" si="744"/>
        <v>1</v>
      </c>
      <c r="DM636" s="4"/>
    </row>
    <row r="637" spans="1:117" s="110" customFormat="1" ht="99.75" hidden="1" customHeight="1">
      <c r="A637" s="521"/>
      <c r="B637" s="414">
        <v>176</v>
      </c>
      <c r="C637" s="29" t="s">
        <v>527</v>
      </c>
      <c r="D637" s="29" t="s">
        <v>0</v>
      </c>
      <c r="E637" s="112" t="s">
        <v>897</v>
      </c>
      <c r="F637" s="29" t="s">
        <v>2</v>
      </c>
      <c r="G637" s="109"/>
      <c r="H637" s="112" t="s">
        <v>898</v>
      </c>
      <c r="I637" s="47" t="s">
        <v>887</v>
      </c>
      <c r="J637" s="111"/>
      <c r="K637" s="125" t="s">
        <v>128</v>
      </c>
      <c r="L637" s="125" t="s">
        <v>115</v>
      </c>
      <c r="M637" s="126" t="s">
        <v>81</v>
      </c>
      <c r="N637" s="123" t="s">
        <v>171</v>
      </c>
      <c r="O637" s="132"/>
      <c r="P637" s="111"/>
      <c r="Q637" s="111"/>
      <c r="R637" s="111"/>
      <c r="S637" s="111"/>
      <c r="T637" s="111"/>
      <c r="U637" s="111"/>
      <c r="V637" s="111"/>
      <c r="W637" s="111"/>
      <c r="X637" s="111"/>
      <c r="Y637" s="111"/>
      <c r="Z637" s="111" t="s">
        <v>28</v>
      </c>
      <c r="AA637" s="111"/>
      <c r="AB637" s="33"/>
      <c r="AC637" s="33"/>
      <c r="AD637" s="33"/>
      <c r="AE637" s="33"/>
      <c r="AF637" s="33"/>
      <c r="AG637" s="33"/>
      <c r="AH637" s="33"/>
      <c r="AI637" s="33"/>
      <c r="AJ637" s="33"/>
      <c r="AK637" s="33"/>
      <c r="AL637" s="33"/>
      <c r="AM637" s="33"/>
      <c r="AN637" s="33"/>
      <c r="AO637" s="33"/>
      <c r="AP637" s="33"/>
      <c r="AQ637" s="33"/>
      <c r="AR637" s="33"/>
      <c r="AS637" s="33"/>
      <c r="AT637" s="33"/>
      <c r="AU637" s="33"/>
      <c r="AV637" s="33"/>
      <c r="AW637" s="33"/>
      <c r="AX637" s="33"/>
      <c r="AY637" s="33"/>
      <c r="AZ637" s="33"/>
      <c r="BA637" s="33"/>
      <c r="BB637" s="33"/>
      <c r="BC637" s="33"/>
      <c r="BD637" s="33"/>
      <c r="BE637" s="33"/>
      <c r="BF637" s="33"/>
      <c r="BG637" s="33"/>
      <c r="BH637" s="33"/>
      <c r="BI637" s="33"/>
      <c r="BJ637" s="33"/>
      <c r="BK637" s="33"/>
      <c r="BL637" s="33"/>
      <c r="BM637" s="33"/>
      <c r="BN637" s="33"/>
      <c r="BO637" s="33"/>
      <c r="BP637" s="33"/>
      <c r="BQ637" s="33"/>
      <c r="BR637" s="33"/>
      <c r="BS637" s="33"/>
      <c r="BT637" s="33"/>
      <c r="BU637" s="33"/>
      <c r="BV637" s="33"/>
      <c r="BW637" s="111"/>
      <c r="BX637" s="111"/>
      <c r="BY637" s="111"/>
      <c r="BZ637" s="111"/>
      <c r="CA637" s="111"/>
      <c r="CB637" s="111"/>
      <c r="CC637" s="111"/>
      <c r="CD637" s="111"/>
      <c r="CE637" s="111"/>
      <c r="CF637" s="111"/>
      <c r="CG637" s="111"/>
      <c r="CH637" s="111"/>
      <c r="CI637" s="111"/>
      <c r="CJ637" s="111"/>
      <c r="CK637" s="111"/>
      <c r="CL637" s="111"/>
      <c r="CM637" s="111"/>
      <c r="CN637" s="111"/>
      <c r="CO637" s="111"/>
      <c r="CP637" s="111"/>
      <c r="CQ637" s="111"/>
      <c r="CR637" s="111"/>
      <c r="CS637" s="111"/>
      <c r="CT637" s="313"/>
      <c r="CU637" s="313"/>
      <c r="CV637" s="313"/>
      <c r="CW637" s="313"/>
      <c r="CX637" s="313"/>
      <c r="CY637" s="313"/>
      <c r="CZ637" s="313"/>
      <c r="DA637" s="313"/>
      <c r="DB637" s="424"/>
      <c r="DC637" s="424"/>
      <c r="DD637" s="424"/>
      <c r="DE637" s="313"/>
      <c r="DF637" s="313"/>
      <c r="DG637" s="313"/>
      <c r="DH637" s="313"/>
      <c r="DI637" s="313"/>
      <c r="DJ637" s="111"/>
      <c r="DK637" s="111"/>
      <c r="DL637" s="121">
        <f t="shared" si="744"/>
        <v>1</v>
      </c>
      <c r="DM637" s="108"/>
    </row>
    <row r="638" spans="1:117" s="1" customFormat="1" ht="123" hidden="1" customHeight="1">
      <c r="A638" s="522"/>
      <c r="B638" s="414">
        <v>176</v>
      </c>
      <c r="C638" s="29" t="s">
        <v>527</v>
      </c>
      <c r="D638" s="29" t="s">
        <v>0</v>
      </c>
      <c r="E638" s="112" t="s">
        <v>899</v>
      </c>
      <c r="F638" s="29" t="s">
        <v>2</v>
      </c>
      <c r="G638" s="5"/>
      <c r="H638" s="30" t="s">
        <v>900</v>
      </c>
      <c r="I638" s="47" t="s">
        <v>888</v>
      </c>
      <c r="J638" s="6"/>
      <c r="K638" s="6" t="s">
        <v>128</v>
      </c>
      <c r="L638" s="6" t="s">
        <v>115</v>
      </c>
      <c r="M638" s="5" t="s">
        <v>81</v>
      </c>
      <c r="N638" s="4" t="s">
        <v>171</v>
      </c>
      <c r="O638" s="132"/>
      <c r="P638" s="6"/>
      <c r="Q638" s="6"/>
      <c r="R638" s="6"/>
      <c r="S638" s="6"/>
      <c r="T638" s="6"/>
      <c r="U638" s="6"/>
      <c r="V638" s="6"/>
      <c r="W638" s="6"/>
      <c r="X638" s="6"/>
      <c r="Y638" s="60"/>
      <c r="Z638" s="60"/>
      <c r="AA638" s="6" t="s">
        <v>28</v>
      </c>
      <c r="AB638" s="33"/>
      <c r="AC638" s="33"/>
      <c r="AD638" s="33"/>
      <c r="AE638" s="33"/>
      <c r="AF638" s="33"/>
      <c r="AG638" s="33"/>
      <c r="AH638" s="33"/>
      <c r="AI638" s="33"/>
      <c r="AJ638" s="33"/>
      <c r="AK638" s="33"/>
      <c r="AL638" s="33"/>
      <c r="AM638" s="33"/>
      <c r="AN638" s="33"/>
      <c r="AO638" s="33"/>
      <c r="AP638" s="33"/>
      <c r="AQ638" s="33"/>
      <c r="AR638" s="33"/>
      <c r="AS638" s="33"/>
      <c r="AT638" s="33"/>
      <c r="AU638" s="33"/>
      <c r="AV638" s="33"/>
      <c r="AW638" s="33"/>
      <c r="AX638" s="33"/>
      <c r="AY638" s="33"/>
      <c r="AZ638" s="33"/>
      <c r="BA638" s="33"/>
      <c r="BB638" s="33"/>
      <c r="BC638" s="33"/>
      <c r="BD638" s="33"/>
      <c r="BE638" s="33"/>
      <c r="BF638" s="33"/>
      <c r="BG638" s="33"/>
      <c r="BH638" s="33"/>
      <c r="BI638" s="33"/>
      <c r="BJ638" s="33"/>
      <c r="BK638" s="33"/>
      <c r="BL638" s="33"/>
      <c r="BM638" s="33"/>
      <c r="BN638" s="33"/>
      <c r="BO638" s="33"/>
      <c r="BP638" s="33"/>
      <c r="BQ638" s="33"/>
      <c r="BR638" s="33"/>
      <c r="BS638" s="33"/>
      <c r="BT638" s="33"/>
      <c r="BU638" s="33"/>
      <c r="BV638" s="33"/>
      <c r="BW638" s="6"/>
      <c r="BX638" s="6"/>
      <c r="BY638" s="6"/>
      <c r="BZ638" s="6"/>
      <c r="CA638" s="6"/>
      <c r="CB638" s="6"/>
      <c r="CC638" s="6"/>
      <c r="CD638" s="6"/>
      <c r="CE638" s="6"/>
      <c r="CF638" s="6"/>
      <c r="CG638" s="6"/>
      <c r="CH638" s="6"/>
      <c r="CI638" s="6"/>
      <c r="CJ638" s="6"/>
      <c r="CK638" s="6"/>
      <c r="CL638" s="6"/>
      <c r="CM638" s="6"/>
      <c r="CN638" s="6"/>
      <c r="CO638" s="6"/>
      <c r="CP638" s="6"/>
      <c r="CQ638" s="6"/>
      <c r="CR638" s="6"/>
      <c r="CS638" s="6"/>
      <c r="CT638" s="313"/>
      <c r="CU638" s="313"/>
      <c r="CV638" s="313"/>
      <c r="CW638" s="313"/>
      <c r="CX638" s="313"/>
      <c r="CY638" s="313"/>
      <c r="CZ638" s="313"/>
      <c r="DA638" s="313"/>
      <c r="DB638" s="424"/>
      <c r="DC638" s="424"/>
      <c r="DD638" s="424"/>
      <c r="DE638" s="313"/>
      <c r="DF638" s="313"/>
      <c r="DG638" s="313"/>
      <c r="DH638" s="313"/>
      <c r="DI638" s="313"/>
      <c r="DJ638" s="6"/>
      <c r="DK638" s="6"/>
      <c r="DL638" s="121">
        <f t="shared" si="744"/>
        <v>1</v>
      </c>
      <c r="DM638" s="4"/>
    </row>
    <row r="639" spans="1:117" s="10" customFormat="1" ht="33" hidden="1" customHeight="1">
      <c r="A639" s="460">
        <v>569</v>
      </c>
      <c r="B639" s="414">
        <v>177</v>
      </c>
      <c r="C639" s="476" t="s">
        <v>534</v>
      </c>
      <c r="D639" s="470" t="s">
        <v>0</v>
      </c>
      <c r="E639" s="472" t="s">
        <v>901</v>
      </c>
      <c r="F639" s="474" t="s">
        <v>2</v>
      </c>
      <c r="G639" s="470"/>
      <c r="H639" s="476" t="s">
        <v>1198</v>
      </c>
      <c r="I639" s="194" t="s">
        <v>1169</v>
      </c>
      <c r="J639" s="176"/>
      <c r="K639" s="176" t="s">
        <v>128</v>
      </c>
      <c r="L639" s="176"/>
      <c r="M639" s="131"/>
      <c r="N639" s="129"/>
      <c r="O639" s="460" t="s">
        <v>28</v>
      </c>
      <c r="P639" s="458">
        <v>6</v>
      </c>
      <c r="Q639" s="176" t="s">
        <v>28</v>
      </c>
      <c r="R639" s="130"/>
      <c r="S639" s="130"/>
      <c r="T639" s="130"/>
      <c r="U639" s="130"/>
      <c r="V639" s="130"/>
      <c r="W639" s="130"/>
      <c r="X639" s="130"/>
      <c r="Y639" s="130"/>
      <c r="Z639" s="130"/>
      <c r="AA639" s="130"/>
      <c r="AB639" s="181" t="s">
        <v>659</v>
      </c>
      <c r="AC639" s="181"/>
      <c r="AD639" s="181"/>
      <c r="AE639" s="207">
        <v>1</v>
      </c>
      <c r="AF639" s="207">
        <v>2</v>
      </c>
      <c r="AG639" s="207">
        <v>1</v>
      </c>
      <c r="AH639" s="207">
        <v>1</v>
      </c>
      <c r="AI639" s="207">
        <v>2</v>
      </c>
      <c r="AJ639" s="207">
        <v>2</v>
      </c>
      <c r="AK639" s="207">
        <v>2</v>
      </c>
      <c r="AL639" s="207">
        <v>2</v>
      </c>
      <c r="AM639" s="207">
        <v>1</v>
      </c>
      <c r="AN639" s="207">
        <v>1</v>
      </c>
      <c r="AO639" s="207">
        <v>2</v>
      </c>
      <c r="AP639" s="207">
        <v>2</v>
      </c>
      <c r="AQ639" s="207">
        <v>2</v>
      </c>
      <c r="AR639" s="207">
        <v>2</v>
      </c>
      <c r="AS639" s="207">
        <v>1</v>
      </c>
      <c r="AT639" s="207">
        <v>2</v>
      </c>
      <c r="AU639" s="207">
        <v>1</v>
      </c>
      <c r="AV639" s="207">
        <v>1</v>
      </c>
      <c r="AW639" s="207">
        <v>2</v>
      </c>
      <c r="AX639" s="207">
        <v>1</v>
      </c>
      <c r="AY639" s="207">
        <v>1</v>
      </c>
      <c r="AZ639" s="207">
        <v>2</v>
      </c>
      <c r="BA639" s="207">
        <v>2</v>
      </c>
      <c r="BB639" s="207">
        <v>1</v>
      </c>
      <c r="BC639" s="209">
        <f t="shared" ref="BC639" si="751">COUNTIF(AE639:BB639,"2")</f>
        <v>13</v>
      </c>
      <c r="BD639" s="210">
        <f t="shared" ref="BD639" si="752">BC639/(BC639+BE639+BG639+BI639)</f>
        <v>0.54166666666666663</v>
      </c>
      <c r="BE639" s="209">
        <f t="shared" ref="BE639" si="753">COUNTIF(AE639:BB639,"1")</f>
        <v>11</v>
      </c>
      <c r="BF639" s="210">
        <f t="shared" ref="BF639" si="754">BE639/(BC639+BE639+BG639+BI639)</f>
        <v>0.45833333333333331</v>
      </c>
      <c r="BG639" s="209">
        <f t="shared" ref="BG639" si="755">COUNTIF(AE639:BB639,"0")</f>
        <v>0</v>
      </c>
      <c r="BH639" s="210">
        <f t="shared" ref="BH639" si="756">BG639/(BC639+BE639+BG639+BI639)</f>
        <v>0</v>
      </c>
      <c r="BI639" s="209">
        <f t="shared" ref="BI639" si="757">COUNTIF(AE639:BB639,"KĐG")</f>
        <v>0</v>
      </c>
      <c r="BJ639" s="210">
        <f t="shared" ref="BJ639" si="758">BI639/(BC639+BE639+BG639+BI639)</f>
        <v>0</v>
      </c>
      <c r="BK639" s="211">
        <f t="shared" ref="BK639" si="759">(((BC639*2)+(BE639*1)+(BG639*0)))/(BC639+BE639+BG639)</f>
        <v>1.5416666666666667</v>
      </c>
      <c r="BL639" s="212" t="str">
        <f t="shared" ref="BL639" si="760">IF(BJ639&gt;=50%,"KĐG",IF(BK639&gt;=1.6,"ĐMT",IF(BK639&gt;=1,"CCG","CĐ")))</f>
        <v>CCG</v>
      </c>
      <c r="BM639" s="33"/>
      <c r="BN639" s="33"/>
      <c r="BO639" s="33"/>
      <c r="BP639" s="33"/>
      <c r="BQ639" s="33"/>
      <c r="BR639" s="33"/>
      <c r="BS639" s="33"/>
      <c r="BT639" s="33"/>
      <c r="BU639" s="33"/>
      <c r="BV639" s="33"/>
      <c r="BW639" s="130"/>
      <c r="BX639" s="130"/>
      <c r="BY639" s="130"/>
      <c r="BZ639" s="130"/>
      <c r="CA639" s="130"/>
      <c r="CB639" s="130"/>
      <c r="CC639" s="130"/>
      <c r="CD639" s="130"/>
      <c r="CE639" s="130"/>
      <c r="CF639" s="130"/>
      <c r="CG639" s="130"/>
      <c r="CH639" s="130"/>
      <c r="CI639" s="130"/>
      <c r="CJ639" s="130"/>
      <c r="CK639" s="130"/>
      <c r="CL639" s="130"/>
      <c r="CM639" s="130"/>
      <c r="CN639" s="130"/>
      <c r="CO639" s="130"/>
      <c r="CP639" s="130"/>
      <c r="CQ639" s="130"/>
      <c r="CR639" s="130"/>
      <c r="CS639" s="130"/>
      <c r="CT639" s="313"/>
      <c r="CU639" s="313"/>
      <c r="CV639" s="313"/>
      <c r="CW639" s="313"/>
      <c r="CX639" s="313"/>
      <c r="CY639" s="313"/>
      <c r="CZ639" s="313"/>
      <c r="DA639" s="313"/>
      <c r="DB639" s="424"/>
      <c r="DC639" s="424"/>
      <c r="DD639" s="424"/>
      <c r="DE639" s="313"/>
      <c r="DF639" s="313"/>
      <c r="DG639" s="313"/>
      <c r="DH639" s="313"/>
      <c r="DI639" s="313"/>
      <c r="DJ639" s="130"/>
      <c r="DK639" s="130"/>
      <c r="DL639" s="130"/>
      <c r="DM639" s="168"/>
    </row>
    <row r="640" spans="1:117" s="10" customFormat="1" ht="38.25" hidden="1" customHeight="1">
      <c r="A640" s="461"/>
      <c r="B640" s="414">
        <v>177</v>
      </c>
      <c r="C640" s="477"/>
      <c r="D640" s="471"/>
      <c r="E640" s="473"/>
      <c r="F640" s="475"/>
      <c r="G640" s="471"/>
      <c r="H640" s="477"/>
      <c r="I640" s="194" t="s">
        <v>1170</v>
      </c>
      <c r="J640" s="176"/>
      <c r="K640" s="176" t="s">
        <v>128</v>
      </c>
      <c r="L640" s="176" t="s">
        <v>115</v>
      </c>
      <c r="M640" s="5" t="s">
        <v>81</v>
      </c>
      <c r="N640" s="4" t="s">
        <v>171</v>
      </c>
      <c r="O640" s="461"/>
      <c r="P640" s="465"/>
      <c r="Q640" s="176" t="s">
        <v>28</v>
      </c>
      <c r="R640" s="6"/>
      <c r="S640" s="6"/>
      <c r="T640" s="6"/>
      <c r="U640" s="6"/>
      <c r="V640" s="6"/>
      <c r="W640" s="6"/>
      <c r="X640" s="6"/>
      <c r="Y640" s="60"/>
      <c r="Z640" s="60"/>
      <c r="AA640" s="6"/>
      <c r="AB640" s="181"/>
      <c r="AC640" s="181"/>
      <c r="AD640" s="181" t="s">
        <v>659</v>
      </c>
      <c r="AE640" s="207"/>
      <c r="AF640" s="207"/>
      <c r="AG640" s="207"/>
      <c r="AH640" s="207"/>
      <c r="AI640" s="207"/>
      <c r="AJ640" s="207"/>
      <c r="AK640" s="207"/>
      <c r="AL640" s="207"/>
      <c r="AM640" s="207"/>
      <c r="AN640" s="207"/>
      <c r="AO640" s="207"/>
      <c r="AP640" s="207"/>
      <c r="AQ640" s="207"/>
      <c r="AR640" s="207"/>
      <c r="AS640" s="207"/>
      <c r="AT640" s="207"/>
      <c r="AU640" s="207"/>
      <c r="AV640" s="207"/>
      <c r="AW640" s="207"/>
      <c r="AX640" s="207"/>
      <c r="AY640" s="207"/>
      <c r="AZ640" s="207"/>
      <c r="BA640" s="207"/>
      <c r="BB640" s="207"/>
      <c r="BC640" s="209"/>
      <c r="BD640" s="210"/>
      <c r="BE640" s="209"/>
      <c r="BF640" s="210"/>
      <c r="BG640" s="209"/>
      <c r="BH640" s="210"/>
      <c r="BI640" s="209"/>
      <c r="BJ640" s="210"/>
      <c r="BK640" s="211"/>
      <c r="BL640" s="212"/>
      <c r="BM640" s="33"/>
      <c r="BN640" s="33"/>
      <c r="BO640" s="33"/>
      <c r="BP640" s="33"/>
      <c r="BQ640" s="33"/>
      <c r="BR640" s="33"/>
      <c r="BS640" s="33"/>
      <c r="BT640" s="33"/>
      <c r="BU640" s="33"/>
      <c r="BV640" s="33"/>
      <c r="BW640" s="6"/>
      <c r="BX640" s="6"/>
      <c r="BY640" s="6"/>
      <c r="BZ640" s="6"/>
      <c r="CA640" s="6"/>
      <c r="CB640" s="6"/>
      <c r="CC640" s="6"/>
      <c r="CD640" s="6"/>
      <c r="CE640" s="6"/>
      <c r="CF640" s="6"/>
      <c r="CG640" s="6"/>
      <c r="CH640" s="6"/>
      <c r="CI640" s="6"/>
      <c r="CJ640" s="6"/>
      <c r="CK640" s="6"/>
      <c r="CL640" s="6"/>
      <c r="CM640" s="6"/>
      <c r="CN640" s="6"/>
      <c r="CO640" s="6"/>
      <c r="CP640" s="6"/>
      <c r="CQ640" s="6"/>
      <c r="CR640" s="6"/>
      <c r="CS640" s="6"/>
      <c r="CT640" s="313"/>
      <c r="CU640" s="313"/>
      <c r="CV640" s="313"/>
      <c r="CW640" s="313"/>
      <c r="CX640" s="313"/>
      <c r="CY640" s="313"/>
      <c r="CZ640" s="313"/>
      <c r="DA640" s="313"/>
      <c r="DB640" s="424"/>
      <c r="DC640" s="424"/>
      <c r="DD640" s="424"/>
      <c r="DE640" s="313"/>
      <c r="DF640" s="313"/>
      <c r="DG640" s="313"/>
      <c r="DH640" s="313"/>
      <c r="DI640" s="313"/>
      <c r="DJ640" s="6"/>
      <c r="DK640" s="6"/>
      <c r="DL640" s="121">
        <f>COUNTIF(Q640:AA640,"x")</f>
        <v>1</v>
      </c>
      <c r="DM640" s="168"/>
    </row>
    <row r="641" spans="1:126" s="248" customFormat="1" ht="48" hidden="1" customHeight="1">
      <c r="A641" s="461"/>
      <c r="B641" s="414">
        <v>177</v>
      </c>
      <c r="C641" s="476" t="s">
        <v>534</v>
      </c>
      <c r="D641" s="470" t="s">
        <v>0</v>
      </c>
      <c r="E641" s="255"/>
      <c r="F641" s="254"/>
      <c r="G641" s="470"/>
      <c r="H641" s="476" t="s">
        <v>1293</v>
      </c>
      <c r="I641" s="194" t="s">
        <v>1266</v>
      </c>
      <c r="J641" s="256"/>
      <c r="K641" s="284" t="s">
        <v>128</v>
      </c>
      <c r="L641" s="284" t="s">
        <v>115</v>
      </c>
      <c r="M641" s="258"/>
      <c r="N641" s="259"/>
      <c r="O641" s="461"/>
      <c r="P641" s="465"/>
      <c r="Q641" s="256"/>
      <c r="R641" s="256" t="s">
        <v>28</v>
      </c>
      <c r="S641" s="257"/>
      <c r="T641" s="257"/>
      <c r="U641" s="257"/>
      <c r="V641" s="257"/>
      <c r="W641" s="257"/>
      <c r="X641" s="257"/>
      <c r="Y641" s="257"/>
      <c r="Z641" s="257"/>
      <c r="AA641" s="257"/>
      <c r="AB641" s="181"/>
      <c r="AC641" s="181"/>
      <c r="AD641" s="181"/>
      <c r="AE641" s="207"/>
      <c r="AF641" s="207"/>
      <c r="AG641" s="207"/>
      <c r="AH641" s="207"/>
      <c r="AI641" s="207"/>
      <c r="AJ641" s="207"/>
      <c r="AK641" s="207"/>
      <c r="AL641" s="207"/>
      <c r="AM641" s="207"/>
      <c r="AN641" s="207"/>
      <c r="AO641" s="207"/>
      <c r="AP641" s="207"/>
      <c r="AQ641" s="207"/>
      <c r="AR641" s="207"/>
      <c r="AS641" s="207"/>
      <c r="AT641" s="207"/>
      <c r="AU641" s="207"/>
      <c r="AV641" s="207"/>
      <c r="AW641" s="207"/>
      <c r="AX641" s="207"/>
      <c r="AY641" s="207"/>
      <c r="AZ641" s="207"/>
      <c r="BA641" s="207"/>
      <c r="BB641" s="207"/>
      <c r="BC641" s="250"/>
      <c r="BD641" s="251"/>
      <c r="BE641" s="250"/>
      <c r="BF641" s="251"/>
      <c r="BG641" s="250"/>
      <c r="BH641" s="251"/>
      <c r="BI641" s="250"/>
      <c r="BJ641" s="251"/>
      <c r="BK641" s="252"/>
      <c r="BL641" s="212"/>
      <c r="BM641" s="181"/>
      <c r="BN641" s="181" t="s">
        <v>659</v>
      </c>
      <c r="BO641" s="181"/>
      <c r="BP641" s="181"/>
      <c r="BQ641" s="320">
        <v>2</v>
      </c>
      <c r="BR641" s="320">
        <v>2</v>
      </c>
      <c r="BS641" s="320">
        <v>2</v>
      </c>
      <c r="BT641" s="320">
        <v>1</v>
      </c>
      <c r="BU641" s="320">
        <v>2</v>
      </c>
      <c r="BV641" s="320">
        <v>2</v>
      </c>
      <c r="BW641" s="320">
        <v>2</v>
      </c>
      <c r="BX641" s="320">
        <v>1</v>
      </c>
      <c r="BY641" s="320">
        <v>2</v>
      </c>
      <c r="BZ641" s="320">
        <v>2</v>
      </c>
      <c r="CA641" s="320">
        <v>2</v>
      </c>
      <c r="CB641" s="320">
        <v>2</v>
      </c>
      <c r="CC641" s="320">
        <v>2</v>
      </c>
      <c r="CD641" s="320">
        <v>2</v>
      </c>
      <c r="CE641" s="320">
        <v>1</v>
      </c>
      <c r="CF641" s="320">
        <v>2</v>
      </c>
      <c r="CG641" s="320">
        <v>2</v>
      </c>
      <c r="CH641" s="320">
        <v>1</v>
      </c>
      <c r="CI641" s="320">
        <v>2</v>
      </c>
      <c r="CJ641" s="320">
        <v>2</v>
      </c>
      <c r="CK641" s="320">
        <v>1</v>
      </c>
      <c r="CL641" s="348">
        <f>COUNTIF(BQ641:CK641,"2")</f>
        <v>16</v>
      </c>
      <c r="CM641" s="349">
        <f t="shared" ref="CM641" si="761">CL641/(CL641+CN641+CP641+CR641)</f>
        <v>0.76190476190476186</v>
      </c>
      <c r="CN641" s="348">
        <f>COUNTIF(BQ641:CK641,"1")</f>
        <v>5</v>
      </c>
      <c r="CO641" s="349">
        <f t="shared" ref="CO641" si="762">CN641/(CL641+CN641+CP641+CR641)</f>
        <v>0.23809523809523808</v>
      </c>
      <c r="CP641" s="348">
        <f>COUNTIF(BQ641:CK641,"0")</f>
        <v>0</v>
      </c>
      <c r="CQ641" s="349">
        <f t="shared" ref="CQ641" si="763">CP641/(CL641+CN641+CP641+CR641)</f>
        <v>0</v>
      </c>
      <c r="CR641" s="348">
        <f>COUNTIF(BQ641:CK641,"KĐG")</f>
        <v>0</v>
      </c>
      <c r="CS641" s="349">
        <f t="shared" ref="CS641" si="764">CR641/(CL641+CN641+CP641+CR641)</f>
        <v>0</v>
      </c>
      <c r="CT641" s="350">
        <f t="shared" ref="CT641" si="765">(((CL641*2)+(CN641*1)+(CP641*0)))/(CL641+CN641+CP641)</f>
        <v>1.7619047619047619</v>
      </c>
      <c r="CU641" s="351" t="str">
        <f t="shared" ref="CU641" si="766">IF(CS641&gt;=50%,"KĐG",IF(CT641&gt;=1.6,"ĐMT",IF(CT641&gt;=1,"CCG","CĐ")))</f>
        <v>ĐMT</v>
      </c>
      <c r="CV641" s="313"/>
      <c r="CW641" s="313"/>
      <c r="CX641" s="313"/>
      <c r="CY641" s="313"/>
      <c r="CZ641" s="313"/>
      <c r="DA641" s="313"/>
      <c r="DB641" s="424"/>
      <c r="DC641" s="424"/>
      <c r="DD641" s="424"/>
      <c r="DE641" s="313"/>
      <c r="DF641" s="313"/>
      <c r="DG641" s="313"/>
      <c r="DH641" s="313"/>
      <c r="DI641" s="313"/>
      <c r="DJ641" s="257"/>
      <c r="DK641" s="257"/>
      <c r="DL641" s="257"/>
      <c r="DM641" s="261"/>
      <c r="DN641" s="308"/>
      <c r="DO641" s="308"/>
      <c r="DP641" s="308"/>
      <c r="DQ641" s="308"/>
      <c r="DR641" s="308"/>
      <c r="DS641" s="308"/>
      <c r="DT641" s="308"/>
      <c r="DU641" s="308"/>
      <c r="DV641" s="308"/>
    </row>
    <row r="642" spans="1:126" s="231" customFormat="1" ht="221.25" hidden="1" customHeight="1">
      <c r="A642" s="461"/>
      <c r="B642" s="414">
        <v>177</v>
      </c>
      <c r="C642" s="477"/>
      <c r="D642" s="471"/>
      <c r="E642" s="112" t="s">
        <v>535</v>
      </c>
      <c r="F642" s="29" t="s">
        <v>2</v>
      </c>
      <c r="G642" s="471"/>
      <c r="H642" s="477"/>
      <c r="I642" s="194" t="s">
        <v>902</v>
      </c>
      <c r="J642" s="256"/>
      <c r="K642" s="256" t="s">
        <v>128</v>
      </c>
      <c r="L642" s="256" t="s">
        <v>115</v>
      </c>
      <c r="M642" s="126" t="s">
        <v>81</v>
      </c>
      <c r="N642" s="123" t="s">
        <v>171</v>
      </c>
      <c r="O642" s="461"/>
      <c r="P642" s="465"/>
      <c r="Q642" s="111"/>
      <c r="R642" s="256" t="s">
        <v>28</v>
      </c>
      <c r="S642" s="111"/>
      <c r="T642" s="111"/>
      <c r="U642" s="111"/>
      <c r="V642" s="111"/>
      <c r="W642" s="111"/>
      <c r="X642" s="111"/>
      <c r="Y642" s="111"/>
      <c r="Z642" s="111"/>
      <c r="AA642" s="111"/>
      <c r="AB642" s="33"/>
      <c r="AC642" s="33"/>
      <c r="AD642" s="33"/>
      <c r="AE642" s="33"/>
      <c r="AF642" s="33"/>
      <c r="AG642" s="33"/>
      <c r="AH642" s="33"/>
      <c r="AI642" s="33"/>
      <c r="AJ642" s="33"/>
      <c r="AK642" s="33"/>
      <c r="AL642" s="33"/>
      <c r="AM642" s="33"/>
      <c r="AN642" s="33"/>
      <c r="AO642" s="33"/>
      <c r="AP642" s="33"/>
      <c r="AQ642" s="33"/>
      <c r="AR642" s="33"/>
      <c r="AS642" s="33"/>
      <c r="AT642" s="33"/>
      <c r="AU642" s="33"/>
      <c r="AV642" s="33"/>
      <c r="AW642" s="33"/>
      <c r="AX642" s="33"/>
      <c r="AY642" s="33"/>
      <c r="AZ642" s="33"/>
      <c r="BA642" s="33"/>
      <c r="BB642" s="33"/>
      <c r="BC642" s="33"/>
      <c r="BD642" s="33"/>
      <c r="BE642" s="33"/>
      <c r="BF642" s="33"/>
      <c r="BG642" s="33"/>
      <c r="BH642" s="33"/>
      <c r="BI642" s="33"/>
      <c r="BJ642" s="33"/>
      <c r="BK642" s="33"/>
      <c r="BL642" s="33"/>
      <c r="BM642" s="181" t="s">
        <v>665</v>
      </c>
      <c r="BN642" s="181" t="s">
        <v>665</v>
      </c>
      <c r="BO642" s="181" t="s">
        <v>665</v>
      </c>
      <c r="BP642" s="181" t="s">
        <v>665</v>
      </c>
      <c r="BQ642" s="33"/>
      <c r="BR642" s="33"/>
      <c r="BS642" s="33"/>
      <c r="BT642" s="33"/>
      <c r="BU642" s="33"/>
      <c r="BV642" s="33"/>
      <c r="BW642" s="321"/>
      <c r="BX642" s="321"/>
      <c r="BY642" s="321"/>
      <c r="BZ642" s="321"/>
      <c r="CA642" s="321"/>
      <c r="CB642" s="321"/>
      <c r="CC642" s="321"/>
      <c r="CD642" s="321"/>
      <c r="CE642" s="321"/>
      <c r="CF642" s="321"/>
      <c r="CG642" s="321"/>
      <c r="CH642" s="321"/>
      <c r="CI642" s="321"/>
      <c r="CJ642" s="321"/>
      <c r="CK642" s="321"/>
      <c r="CL642" s="321"/>
      <c r="CM642" s="321"/>
      <c r="CN642" s="321"/>
      <c r="CO642" s="321"/>
      <c r="CP642" s="321"/>
      <c r="CQ642" s="321"/>
      <c r="CR642" s="321"/>
      <c r="CS642" s="321"/>
      <c r="CT642" s="321"/>
      <c r="CU642" s="321"/>
      <c r="CV642" s="313"/>
      <c r="CW642" s="313"/>
      <c r="CX642" s="313"/>
      <c r="CY642" s="313"/>
      <c r="CZ642" s="313"/>
      <c r="DA642" s="313"/>
      <c r="DB642" s="424"/>
      <c r="DC642" s="424"/>
      <c r="DD642" s="424"/>
      <c r="DE642" s="313"/>
      <c r="DF642" s="313"/>
      <c r="DG642" s="313"/>
      <c r="DH642" s="313"/>
      <c r="DI642" s="313"/>
      <c r="DJ642" s="111"/>
      <c r="DK642" s="111"/>
      <c r="DL642" s="121">
        <f t="shared" ref="DL642:DL653" si="767">COUNTIF(Q642:AA642,"x")</f>
        <v>1</v>
      </c>
      <c r="DM642" s="261"/>
    </row>
    <row r="643" spans="1:126" s="231" customFormat="1" ht="69.75" customHeight="1">
      <c r="A643" s="461"/>
      <c r="B643" s="414">
        <v>177</v>
      </c>
      <c r="C643" s="476" t="s">
        <v>534</v>
      </c>
      <c r="D643" s="470" t="s">
        <v>0</v>
      </c>
      <c r="E643" s="112"/>
      <c r="F643" s="29"/>
      <c r="G643" s="470"/>
      <c r="H643" s="476" t="s">
        <v>536</v>
      </c>
      <c r="I643" s="194" t="s">
        <v>1313</v>
      </c>
      <c r="J643" s="364"/>
      <c r="K643" s="364" t="s">
        <v>128</v>
      </c>
      <c r="L643" s="364" t="s">
        <v>115</v>
      </c>
      <c r="M643" s="369"/>
      <c r="N643" s="361"/>
      <c r="O643" s="461"/>
      <c r="P643" s="465"/>
      <c r="Q643" s="365"/>
      <c r="R643" s="364"/>
      <c r="S643" s="364" t="s">
        <v>28</v>
      </c>
      <c r="T643" s="365"/>
      <c r="U643" s="365"/>
      <c r="V643" s="365"/>
      <c r="W643" s="365"/>
      <c r="X643" s="365"/>
      <c r="Y643" s="365"/>
      <c r="Z643" s="365"/>
      <c r="AA643" s="365"/>
      <c r="AB643" s="33"/>
      <c r="AC643" s="33"/>
      <c r="AD643" s="33"/>
      <c r="AE643" s="33"/>
      <c r="AF643" s="33"/>
      <c r="AG643" s="33"/>
      <c r="AH643" s="33"/>
      <c r="AI643" s="33"/>
      <c r="AJ643" s="33"/>
      <c r="AK643" s="33"/>
      <c r="AL643" s="33"/>
      <c r="AM643" s="33"/>
      <c r="AN643" s="33"/>
      <c r="AO643" s="33"/>
      <c r="AP643" s="33"/>
      <c r="AQ643" s="33"/>
      <c r="AR643" s="33"/>
      <c r="AS643" s="33"/>
      <c r="AT643" s="33"/>
      <c r="AU643" s="33"/>
      <c r="AV643" s="33"/>
      <c r="AW643" s="33"/>
      <c r="AX643" s="33"/>
      <c r="AY643" s="33"/>
      <c r="AZ643" s="33"/>
      <c r="BA643" s="33"/>
      <c r="BB643" s="33"/>
      <c r="BC643" s="33"/>
      <c r="BD643" s="33"/>
      <c r="BE643" s="33"/>
      <c r="BF643" s="33"/>
      <c r="BG643" s="33"/>
      <c r="BH643" s="33"/>
      <c r="BI643" s="33"/>
      <c r="BJ643" s="33"/>
      <c r="BK643" s="33"/>
      <c r="BL643" s="33"/>
      <c r="BM643" s="181"/>
      <c r="BN643" s="181"/>
      <c r="BO643" s="181"/>
      <c r="BP643" s="181"/>
      <c r="BQ643" s="33"/>
      <c r="BR643" s="33"/>
      <c r="BS643" s="33"/>
      <c r="BT643" s="33"/>
      <c r="BU643" s="33"/>
      <c r="BV643" s="33"/>
      <c r="BW643" s="365"/>
      <c r="BX643" s="365"/>
      <c r="BY643" s="365"/>
      <c r="BZ643" s="365"/>
      <c r="CA643" s="365"/>
      <c r="CB643" s="365"/>
      <c r="CC643" s="365"/>
      <c r="CD643" s="365"/>
      <c r="CE643" s="365"/>
      <c r="CF643" s="365"/>
      <c r="CG643" s="365"/>
      <c r="CH643" s="365"/>
      <c r="CI643" s="365"/>
      <c r="CJ643" s="365"/>
      <c r="CK643" s="365"/>
      <c r="CL643" s="365"/>
      <c r="CM643" s="365"/>
      <c r="CN643" s="365"/>
      <c r="CO643" s="365"/>
      <c r="CP643" s="365"/>
      <c r="CQ643" s="365"/>
      <c r="CR643" s="365"/>
      <c r="CS643" s="365"/>
      <c r="CT643" s="365"/>
      <c r="CU643" s="365"/>
      <c r="CV643" s="388" t="s">
        <v>659</v>
      </c>
      <c r="CW643" s="388"/>
      <c r="CX643" s="388"/>
      <c r="CY643" s="365"/>
      <c r="CZ643" s="365"/>
      <c r="DA643" s="365"/>
      <c r="DB643" s="424"/>
      <c r="DC643" s="424"/>
      <c r="DD643" s="424"/>
      <c r="DE643" s="365"/>
      <c r="DF643" s="365"/>
      <c r="DG643" s="365"/>
      <c r="DH643" s="365"/>
      <c r="DI643" s="365"/>
      <c r="DJ643" s="365"/>
      <c r="DK643" s="365"/>
      <c r="DL643" s="365"/>
      <c r="DM643" s="363"/>
    </row>
    <row r="644" spans="1:126" s="231" customFormat="1" ht="62.25" customHeight="1">
      <c r="A644" s="461"/>
      <c r="B644" s="414">
        <v>177</v>
      </c>
      <c r="C644" s="477"/>
      <c r="D644" s="471"/>
      <c r="E644" s="184" t="s">
        <v>536</v>
      </c>
      <c r="F644" s="169" t="s">
        <v>0</v>
      </c>
      <c r="G644" s="471"/>
      <c r="H644" s="477"/>
      <c r="I644" s="194" t="s">
        <v>1343</v>
      </c>
      <c r="J644" s="364"/>
      <c r="K644" s="364" t="s">
        <v>128</v>
      </c>
      <c r="L644" s="364" t="s">
        <v>115</v>
      </c>
      <c r="M644" s="126" t="s">
        <v>81</v>
      </c>
      <c r="N644" s="123" t="s">
        <v>171</v>
      </c>
      <c r="O644" s="461"/>
      <c r="P644" s="465"/>
      <c r="Q644" s="6"/>
      <c r="R644" s="6"/>
      <c r="S644" s="364" t="s">
        <v>28</v>
      </c>
      <c r="T644" s="6"/>
      <c r="U644" s="6"/>
      <c r="V644" s="6"/>
      <c r="W644" s="6"/>
      <c r="X644" s="6"/>
      <c r="Y644" s="60"/>
      <c r="Z644" s="60"/>
      <c r="AA644" s="6"/>
      <c r="AB644" s="33"/>
      <c r="AC644" s="33"/>
      <c r="AD644" s="33"/>
      <c r="AE644" s="33"/>
      <c r="AF644" s="33"/>
      <c r="AG644" s="33"/>
      <c r="AH644" s="33"/>
      <c r="AI644" s="33"/>
      <c r="AJ644" s="33"/>
      <c r="AK644" s="33"/>
      <c r="AL644" s="33"/>
      <c r="AM644" s="33"/>
      <c r="AN644" s="33"/>
      <c r="AO644" s="33"/>
      <c r="AP644" s="33"/>
      <c r="AQ644" s="33"/>
      <c r="AR644" s="33"/>
      <c r="AS644" s="33"/>
      <c r="AT644" s="33"/>
      <c r="AU644" s="33"/>
      <c r="AV644" s="33"/>
      <c r="AW644" s="33"/>
      <c r="AX644" s="33"/>
      <c r="AY644" s="33"/>
      <c r="AZ644" s="33"/>
      <c r="BA644" s="33"/>
      <c r="BB644" s="33"/>
      <c r="BC644" s="33"/>
      <c r="BD644" s="33"/>
      <c r="BE644" s="33"/>
      <c r="BF644" s="33"/>
      <c r="BG644" s="33"/>
      <c r="BH644" s="33"/>
      <c r="BI644" s="33"/>
      <c r="BJ644" s="33"/>
      <c r="BK644" s="33"/>
      <c r="BL644" s="33"/>
      <c r="BM644" s="33"/>
      <c r="BN644" s="33"/>
      <c r="BO644" s="33"/>
      <c r="BP644" s="33"/>
      <c r="BQ644" s="33"/>
      <c r="BR644" s="33"/>
      <c r="BS644" s="33"/>
      <c r="BT644" s="33"/>
      <c r="BU644" s="33"/>
      <c r="BV644" s="33"/>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313"/>
      <c r="CU644" s="313"/>
      <c r="CV644" s="388"/>
      <c r="CW644" s="388" t="s">
        <v>659</v>
      </c>
      <c r="CX644" s="388"/>
      <c r="CY644" s="313"/>
      <c r="CZ644" s="313"/>
      <c r="DA644" s="313"/>
      <c r="DB644" s="424"/>
      <c r="DC644" s="424"/>
      <c r="DD644" s="424"/>
      <c r="DE644" s="313"/>
      <c r="DF644" s="313"/>
      <c r="DG644" s="313"/>
      <c r="DH644" s="313"/>
      <c r="DI644" s="313"/>
      <c r="DJ644" s="6"/>
      <c r="DK644" s="6"/>
      <c r="DL644" s="121">
        <f t="shared" si="767"/>
        <v>1</v>
      </c>
      <c r="DM644" s="353"/>
    </row>
    <row r="645" spans="1:126" s="1" customFormat="1" ht="98.25" hidden="1" customHeight="1">
      <c r="A645" s="461"/>
      <c r="B645" s="414">
        <v>177</v>
      </c>
      <c r="C645" s="29" t="s">
        <v>534</v>
      </c>
      <c r="D645" s="29" t="s">
        <v>0</v>
      </c>
      <c r="E645" s="112" t="s">
        <v>537</v>
      </c>
      <c r="F645" s="29" t="s">
        <v>0</v>
      </c>
      <c r="G645" s="5"/>
      <c r="H645" s="30" t="s">
        <v>538</v>
      </c>
      <c r="I645" s="47" t="s">
        <v>916</v>
      </c>
      <c r="J645" s="6"/>
      <c r="K645" s="125" t="s">
        <v>128</v>
      </c>
      <c r="L645" s="125" t="s">
        <v>115</v>
      </c>
      <c r="M645" s="126" t="s">
        <v>81</v>
      </c>
      <c r="N645" s="123" t="s">
        <v>171</v>
      </c>
      <c r="O645" s="461"/>
      <c r="P645" s="465"/>
      <c r="Q645" s="6"/>
      <c r="R645" s="6"/>
      <c r="S645" s="6"/>
      <c r="T645" s="6"/>
      <c r="U645" s="6"/>
      <c r="V645" s="6"/>
      <c r="W645" s="6" t="s">
        <v>28</v>
      </c>
      <c r="X645" s="6"/>
      <c r="Y645" s="60"/>
      <c r="Z645" s="60"/>
      <c r="AA645" s="6"/>
      <c r="AB645" s="33"/>
      <c r="AC645" s="33"/>
      <c r="AD645" s="33"/>
      <c r="AE645" s="33"/>
      <c r="AF645" s="33"/>
      <c r="AG645" s="33"/>
      <c r="AH645" s="33"/>
      <c r="AI645" s="33"/>
      <c r="AJ645" s="33"/>
      <c r="AK645" s="33"/>
      <c r="AL645" s="33"/>
      <c r="AM645" s="33"/>
      <c r="AN645" s="33"/>
      <c r="AO645" s="33"/>
      <c r="AP645" s="33"/>
      <c r="AQ645" s="33"/>
      <c r="AR645" s="33"/>
      <c r="AS645" s="33"/>
      <c r="AT645" s="33"/>
      <c r="AU645" s="33"/>
      <c r="AV645" s="33"/>
      <c r="AW645" s="33"/>
      <c r="AX645" s="33"/>
      <c r="AY645" s="33"/>
      <c r="AZ645" s="33"/>
      <c r="BA645" s="33"/>
      <c r="BB645" s="33"/>
      <c r="BC645" s="33"/>
      <c r="BD645" s="33"/>
      <c r="BE645" s="33"/>
      <c r="BF645" s="33"/>
      <c r="BG645" s="33"/>
      <c r="BH645" s="33"/>
      <c r="BI645" s="33"/>
      <c r="BJ645" s="33"/>
      <c r="BK645" s="33"/>
      <c r="BL645" s="33"/>
      <c r="BM645" s="33"/>
      <c r="BN645" s="33"/>
      <c r="BO645" s="33"/>
      <c r="BP645" s="33"/>
      <c r="BQ645" s="33"/>
      <c r="BR645" s="33"/>
      <c r="BS645" s="33"/>
      <c r="BT645" s="33"/>
      <c r="BU645" s="33"/>
      <c r="BV645" s="33"/>
      <c r="BW645" s="6"/>
      <c r="BX645" s="6"/>
      <c r="BY645" s="6"/>
      <c r="BZ645" s="6"/>
      <c r="CA645" s="6"/>
      <c r="CB645" s="6"/>
      <c r="CC645" s="6"/>
      <c r="CD645" s="6"/>
      <c r="CE645" s="6"/>
      <c r="CF645" s="6"/>
      <c r="CG645" s="6"/>
      <c r="CH645" s="6"/>
      <c r="CI645" s="6"/>
      <c r="CJ645" s="6"/>
      <c r="CK645" s="6"/>
      <c r="CL645" s="6"/>
      <c r="CM645" s="6"/>
      <c r="CN645" s="6"/>
      <c r="CO645" s="6"/>
      <c r="CP645" s="6"/>
      <c r="CQ645" s="6"/>
      <c r="CR645" s="6"/>
      <c r="CS645" s="6"/>
      <c r="CT645" s="313"/>
      <c r="CU645" s="313"/>
      <c r="CV645" s="313"/>
      <c r="CW645" s="313"/>
      <c r="CX645" s="313"/>
      <c r="CY645" s="313"/>
      <c r="CZ645" s="313"/>
      <c r="DA645" s="313"/>
      <c r="DB645" s="424"/>
      <c r="DC645" s="424"/>
      <c r="DD645" s="424"/>
      <c r="DE645" s="313"/>
      <c r="DF645" s="313"/>
      <c r="DG645" s="313"/>
      <c r="DH645" s="313"/>
      <c r="DI645" s="313"/>
      <c r="DJ645" s="6"/>
      <c r="DK645" s="6"/>
      <c r="DL645" s="121">
        <f t="shared" si="767"/>
        <v>1</v>
      </c>
      <c r="DM645" s="4"/>
    </row>
    <row r="646" spans="1:126" s="1" customFormat="1" ht="218.25" hidden="1" customHeight="1">
      <c r="A646" s="461"/>
      <c r="B646" s="414">
        <v>177</v>
      </c>
      <c r="C646" s="29" t="s">
        <v>534</v>
      </c>
      <c r="D646" s="29" t="s">
        <v>0</v>
      </c>
      <c r="E646" s="112" t="s">
        <v>539</v>
      </c>
      <c r="F646" s="29" t="s">
        <v>2</v>
      </c>
      <c r="G646" s="5"/>
      <c r="H646" s="30" t="s">
        <v>539</v>
      </c>
      <c r="I646" s="47" t="s">
        <v>903</v>
      </c>
      <c r="J646" s="6"/>
      <c r="K646" s="125" t="s">
        <v>128</v>
      </c>
      <c r="L646" s="125" t="s">
        <v>115</v>
      </c>
      <c r="M646" s="126" t="s">
        <v>81</v>
      </c>
      <c r="N646" s="123" t="s">
        <v>171</v>
      </c>
      <c r="O646" s="461"/>
      <c r="P646" s="459"/>
      <c r="Q646" s="6"/>
      <c r="R646" s="6"/>
      <c r="S646" s="6"/>
      <c r="T646" s="6" t="s">
        <v>28</v>
      </c>
      <c r="U646" s="6"/>
      <c r="V646" s="6"/>
      <c r="W646" s="6"/>
      <c r="X646" s="6"/>
      <c r="Y646" s="60"/>
      <c r="Z646" s="60"/>
      <c r="AA646" s="6"/>
      <c r="AB646" s="33"/>
      <c r="AC646" s="33"/>
      <c r="AD646" s="33"/>
      <c r="AE646" s="33"/>
      <c r="AF646" s="33"/>
      <c r="AG646" s="33"/>
      <c r="AH646" s="33"/>
      <c r="AI646" s="33"/>
      <c r="AJ646" s="33"/>
      <c r="AK646" s="33"/>
      <c r="AL646" s="33"/>
      <c r="AM646" s="33"/>
      <c r="AN646" s="33"/>
      <c r="AO646" s="33"/>
      <c r="AP646" s="33"/>
      <c r="AQ646" s="33"/>
      <c r="AR646" s="33"/>
      <c r="AS646" s="33"/>
      <c r="AT646" s="33"/>
      <c r="AU646" s="33"/>
      <c r="AV646" s="33"/>
      <c r="AW646" s="33"/>
      <c r="AX646" s="33"/>
      <c r="AY646" s="33"/>
      <c r="AZ646" s="33"/>
      <c r="BA646" s="33"/>
      <c r="BB646" s="33"/>
      <c r="BC646" s="33"/>
      <c r="BD646" s="33"/>
      <c r="BE646" s="33"/>
      <c r="BF646" s="33"/>
      <c r="BG646" s="33"/>
      <c r="BH646" s="33"/>
      <c r="BI646" s="33"/>
      <c r="BJ646" s="33"/>
      <c r="BK646" s="33"/>
      <c r="BL646" s="33"/>
      <c r="BM646" s="33"/>
      <c r="BN646" s="33"/>
      <c r="BO646" s="33"/>
      <c r="BP646" s="33"/>
      <c r="BQ646" s="33"/>
      <c r="BR646" s="33"/>
      <c r="BS646" s="33"/>
      <c r="BT646" s="33"/>
      <c r="BU646" s="33"/>
      <c r="BV646" s="33"/>
      <c r="BW646" s="6"/>
      <c r="BX646" s="6"/>
      <c r="BY646" s="6"/>
      <c r="BZ646" s="6"/>
      <c r="CA646" s="6"/>
      <c r="CB646" s="6"/>
      <c r="CC646" s="6"/>
      <c r="CD646" s="6"/>
      <c r="CE646" s="6"/>
      <c r="CF646" s="6"/>
      <c r="CG646" s="6"/>
      <c r="CH646" s="6"/>
      <c r="CI646" s="6"/>
      <c r="CJ646" s="6"/>
      <c r="CK646" s="6"/>
      <c r="CL646" s="6"/>
      <c r="CM646" s="6"/>
      <c r="CN646" s="6"/>
      <c r="CO646" s="6"/>
      <c r="CP646" s="6"/>
      <c r="CQ646" s="6"/>
      <c r="CR646" s="6"/>
      <c r="CS646" s="6"/>
      <c r="CT646" s="313"/>
      <c r="CU646" s="313"/>
      <c r="CV646" s="313"/>
      <c r="CW646" s="313"/>
      <c r="CX646" s="313"/>
      <c r="CY646" s="313"/>
      <c r="CZ646" s="313"/>
      <c r="DA646" s="313"/>
      <c r="DB646" s="424"/>
      <c r="DC646" s="424"/>
      <c r="DD646" s="424"/>
      <c r="DE646" s="313"/>
      <c r="DF646" s="313"/>
      <c r="DG646" s="313"/>
      <c r="DH646" s="313"/>
      <c r="DI646" s="313"/>
      <c r="DJ646" s="6"/>
      <c r="DK646" s="6"/>
      <c r="DL646" s="121">
        <f t="shared" si="767"/>
        <v>1</v>
      </c>
      <c r="DM646" s="4"/>
    </row>
    <row r="647" spans="1:126" s="1" customFormat="1" ht="143.25" hidden="1" customHeight="1">
      <c r="A647" s="461"/>
      <c r="B647" s="414">
        <v>177</v>
      </c>
      <c r="C647" s="29" t="s">
        <v>534</v>
      </c>
      <c r="D647" s="29" t="s">
        <v>0</v>
      </c>
      <c r="E647" s="112" t="s">
        <v>540</v>
      </c>
      <c r="F647" s="29" t="s">
        <v>2</v>
      </c>
      <c r="G647" s="5"/>
      <c r="H647" s="30" t="s">
        <v>540</v>
      </c>
      <c r="I647" s="47" t="s">
        <v>904</v>
      </c>
      <c r="J647" s="6"/>
      <c r="K647" s="125" t="s">
        <v>128</v>
      </c>
      <c r="L647" s="125" t="s">
        <v>115</v>
      </c>
      <c r="M647" s="126" t="s">
        <v>81</v>
      </c>
      <c r="N647" s="123" t="s">
        <v>171</v>
      </c>
      <c r="O647" s="461"/>
      <c r="P647" s="6"/>
      <c r="Q647" s="6"/>
      <c r="R647" s="6"/>
      <c r="S647" s="6"/>
      <c r="T647" s="6"/>
      <c r="U647" s="6" t="s">
        <v>28</v>
      </c>
      <c r="V647" s="6"/>
      <c r="W647" s="6"/>
      <c r="X647" s="6"/>
      <c r="Y647" s="60"/>
      <c r="Z647" s="60"/>
      <c r="AA647" s="6"/>
      <c r="AB647" s="33"/>
      <c r="AC647" s="33"/>
      <c r="AD647" s="33"/>
      <c r="AE647" s="33"/>
      <c r="AF647" s="33"/>
      <c r="AG647" s="33"/>
      <c r="AH647" s="33"/>
      <c r="AI647" s="33"/>
      <c r="AJ647" s="33"/>
      <c r="AK647" s="33"/>
      <c r="AL647" s="33"/>
      <c r="AM647" s="33"/>
      <c r="AN647" s="33"/>
      <c r="AO647" s="33"/>
      <c r="AP647" s="33"/>
      <c r="AQ647" s="33"/>
      <c r="AR647" s="33"/>
      <c r="AS647" s="33"/>
      <c r="AT647" s="33"/>
      <c r="AU647" s="33"/>
      <c r="AV647" s="33"/>
      <c r="AW647" s="33"/>
      <c r="AX647" s="33"/>
      <c r="AY647" s="33"/>
      <c r="AZ647" s="33"/>
      <c r="BA647" s="33"/>
      <c r="BB647" s="33"/>
      <c r="BC647" s="33"/>
      <c r="BD647" s="33"/>
      <c r="BE647" s="33"/>
      <c r="BF647" s="33"/>
      <c r="BG647" s="33"/>
      <c r="BH647" s="33"/>
      <c r="BI647" s="33"/>
      <c r="BJ647" s="33"/>
      <c r="BK647" s="33"/>
      <c r="BL647" s="33"/>
      <c r="BM647" s="33"/>
      <c r="BN647" s="33"/>
      <c r="BO647" s="33"/>
      <c r="BP647" s="33"/>
      <c r="BQ647" s="33"/>
      <c r="BR647" s="33"/>
      <c r="BS647" s="33"/>
      <c r="BT647" s="33"/>
      <c r="BU647" s="33"/>
      <c r="BV647" s="33"/>
      <c r="BW647" s="6"/>
      <c r="BX647" s="6"/>
      <c r="BY647" s="6"/>
      <c r="BZ647" s="6"/>
      <c r="CA647" s="6"/>
      <c r="CB647" s="6"/>
      <c r="CC647" s="6"/>
      <c r="CD647" s="6"/>
      <c r="CE647" s="6"/>
      <c r="CF647" s="6"/>
      <c r="CG647" s="6"/>
      <c r="CH647" s="6"/>
      <c r="CI647" s="6"/>
      <c r="CJ647" s="6"/>
      <c r="CK647" s="6"/>
      <c r="CL647" s="6"/>
      <c r="CM647" s="6"/>
      <c r="CN647" s="6"/>
      <c r="CO647" s="6"/>
      <c r="CP647" s="6"/>
      <c r="CQ647" s="6"/>
      <c r="CR647" s="6"/>
      <c r="CS647" s="6"/>
      <c r="CT647" s="313"/>
      <c r="CU647" s="313"/>
      <c r="CV647" s="313"/>
      <c r="CW647" s="313"/>
      <c r="CX647" s="313"/>
      <c r="CY647" s="313"/>
      <c r="CZ647" s="313"/>
      <c r="DA647" s="313"/>
      <c r="DB647" s="424"/>
      <c r="DC647" s="424"/>
      <c r="DD647" s="424"/>
      <c r="DE647" s="313"/>
      <c r="DF647" s="313"/>
      <c r="DG647" s="313"/>
      <c r="DH647" s="313"/>
      <c r="DI647" s="313"/>
      <c r="DJ647" s="6"/>
      <c r="DK647" s="6"/>
      <c r="DL647" s="121">
        <f t="shared" si="767"/>
        <v>1</v>
      </c>
      <c r="DM647" s="4"/>
    </row>
    <row r="648" spans="1:126" s="1" customFormat="1" ht="234" hidden="1" customHeight="1">
      <c r="A648" s="461"/>
      <c r="B648" s="414">
        <v>177</v>
      </c>
      <c r="C648" s="29" t="s">
        <v>534</v>
      </c>
      <c r="D648" s="29" t="s">
        <v>0</v>
      </c>
      <c r="E648" s="30" t="s">
        <v>541</v>
      </c>
      <c r="F648" s="29" t="s">
        <v>2</v>
      </c>
      <c r="G648" s="5"/>
      <c r="H648" s="30" t="s">
        <v>541</v>
      </c>
      <c r="I648" s="47" t="s">
        <v>905</v>
      </c>
      <c r="J648" s="6"/>
      <c r="K648" s="125" t="s">
        <v>128</v>
      </c>
      <c r="L648" s="125" t="s">
        <v>115</v>
      </c>
      <c r="M648" s="126" t="s">
        <v>81</v>
      </c>
      <c r="N648" s="123" t="s">
        <v>171</v>
      </c>
      <c r="O648" s="461"/>
      <c r="P648" s="6"/>
      <c r="Q648" s="6"/>
      <c r="R648" s="6"/>
      <c r="S648" s="6"/>
      <c r="T648" s="6"/>
      <c r="U648" s="6"/>
      <c r="V648" s="6" t="s">
        <v>28</v>
      </c>
      <c r="W648" s="6"/>
      <c r="X648" s="6"/>
      <c r="Y648" s="60"/>
      <c r="Z648" s="60"/>
      <c r="AA648" s="6"/>
      <c r="AB648" s="33"/>
      <c r="AC648" s="33"/>
      <c r="AD648" s="33"/>
      <c r="AE648" s="33"/>
      <c r="AF648" s="33"/>
      <c r="AG648" s="33"/>
      <c r="AH648" s="33"/>
      <c r="AI648" s="33"/>
      <c r="AJ648" s="33"/>
      <c r="AK648" s="33"/>
      <c r="AL648" s="33"/>
      <c r="AM648" s="33"/>
      <c r="AN648" s="33"/>
      <c r="AO648" s="33"/>
      <c r="AP648" s="33"/>
      <c r="AQ648" s="33"/>
      <c r="AR648" s="33"/>
      <c r="AS648" s="33"/>
      <c r="AT648" s="33"/>
      <c r="AU648" s="33"/>
      <c r="AV648" s="33"/>
      <c r="AW648" s="33"/>
      <c r="AX648" s="33"/>
      <c r="AY648" s="33"/>
      <c r="AZ648" s="33"/>
      <c r="BA648" s="33"/>
      <c r="BB648" s="33"/>
      <c r="BC648" s="33"/>
      <c r="BD648" s="33"/>
      <c r="BE648" s="33"/>
      <c r="BF648" s="33"/>
      <c r="BG648" s="33"/>
      <c r="BH648" s="33"/>
      <c r="BI648" s="33"/>
      <c r="BJ648" s="33"/>
      <c r="BK648" s="33"/>
      <c r="BL648" s="33"/>
      <c r="BM648" s="33"/>
      <c r="BN648" s="33"/>
      <c r="BO648" s="33"/>
      <c r="BP648" s="33"/>
      <c r="BQ648" s="33"/>
      <c r="BR648" s="33"/>
      <c r="BS648" s="33"/>
      <c r="BT648" s="33"/>
      <c r="BU648" s="33"/>
      <c r="BV648" s="33"/>
      <c r="BW648" s="6"/>
      <c r="BX648" s="6"/>
      <c r="BY648" s="6"/>
      <c r="BZ648" s="6"/>
      <c r="CA648" s="6"/>
      <c r="CB648" s="6"/>
      <c r="CC648" s="6"/>
      <c r="CD648" s="6"/>
      <c r="CE648" s="6"/>
      <c r="CF648" s="6"/>
      <c r="CG648" s="6"/>
      <c r="CH648" s="6"/>
      <c r="CI648" s="6"/>
      <c r="CJ648" s="6"/>
      <c r="CK648" s="6"/>
      <c r="CL648" s="6"/>
      <c r="CM648" s="6"/>
      <c r="CN648" s="6"/>
      <c r="CO648" s="6"/>
      <c r="CP648" s="6"/>
      <c r="CQ648" s="6"/>
      <c r="CR648" s="6"/>
      <c r="CS648" s="6"/>
      <c r="CT648" s="313"/>
      <c r="CU648" s="313"/>
      <c r="CV648" s="313"/>
      <c r="CW648" s="313"/>
      <c r="CX648" s="313"/>
      <c r="CY648" s="313"/>
      <c r="CZ648" s="313"/>
      <c r="DA648" s="313"/>
      <c r="DB648" s="424"/>
      <c r="DC648" s="424"/>
      <c r="DD648" s="424"/>
      <c r="DE648" s="313"/>
      <c r="DF648" s="313"/>
      <c r="DG648" s="313"/>
      <c r="DH648" s="313"/>
      <c r="DI648" s="313"/>
      <c r="DJ648" s="6"/>
      <c r="DK648" s="6"/>
      <c r="DL648" s="121">
        <f t="shared" si="767"/>
        <v>1</v>
      </c>
      <c r="DM648" s="4"/>
    </row>
    <row r="649" spans="1:126" s="110" customFormat="1" ht="121.5" hidden="1" customHeight="1">
      <c r="A649" s="461"/>
      <c r="B649" s="414">
        <v>177</v>
      </c>
      <c r="C649" s="29" t="s">
        <v>534</v>
      </c>
      <c r="D649" s="29" t="s">
        <v>0</v>
      </c>
      <c r="E649" s="112" t="s">
        <v>906</v>
      </c>
      <c r="F649" s="29" t="s">
        <v>2</v>
      </c>
      <c r="G649" s="109"/>
      <c r="H649" s="112" t="s">
        <v>907</v>
      </c>
      <c r="I649" s="47" t="s">
        <v>908</v>
      </c>
      <c r="J649" s="111"/>
      <c r="K649" s="125" t="s">
        <v>128</v>
      </c>
      <c r="L649" s="125" t="s">
        <v>115</v>
      </c>
      <c r="M649" s="126" t="s">
        <v>81</v>
      </c>
      <c r="N649" s="123" t="s">
        <v>171</v>
      </c>
      <c r="O649" s="461"/>
      <c r="P649" s="111"/>
      <c r="Q649" s="111"/>
      <c r="R649" s="111"/>
      <c r="S649" s="111"/>
      <c r="T649" s="111"/>
      <c r="U649" s="111"/>
      <c r="V649" s="111"/>
      <c r="W649" s="111"/>
      <c r="X649" s="111" t="s">
        <v>28</v>
      </c>
      <c r="Y649" s="111"/>
      <c r="Z649" s="111"/>
      <c r="AA649" s="111"/>
      <c r="AB649" s="33"/>
      <c r="AC649" s="33"/>
      <c r="AD649" s="33"/>
      <c r="AE649" s="33"/>
      <c r="AF649" s="33"/>
      <c r="AG649" s="33"/>
      <c r="AH649" s="33"/>
      <c r="AI649" s="33"/>
      <c r="AJ649" s="33"/>
      <c r="AK649" s="33"/>
      <c r="AL649" s="33"/>
      <c r="AM649" s="33"/>
      <c r="AN649" s="33"/>
      <c r="AO649" s="33"/>
      <c r="AP649" s="33"/>
      <c r="AQ649" s="33"/>
      <c r="AR649" s="33"/>
      <c r="AS649" s="33"/>
      <c r="AT649" s="33"/>
      <c r="AU649" s="33"/>
      <c r="AV649" s="33"/>
      <c r="AW649" s="33"/>
      <c r="AX649" s="33"/>
      <c r="AY649" s="33"/>
      <c r="AZ649" s="33"/>
      <c r="BA649" s="33"/>
      <c r="BB649" s="33"/>
      <c r="BC649" s="33"/>
      <c r="BD649" s="33"/>
      <c r="BE649" s="33"/>
      <c r="BF649" s="33"/>
      <c r="BG649" s="33"/>
      <c r="BH649" s="33"/>
      <c r="BI649" s="33"/>
      <c r="BJ649" s="33"/>
      <c r="BK649" s="33"/>
      <c r="BL649" s="33"/>
      <c r="BM649" s="33"/>
      <c r="BN649" s="33"/>
      <c r="BO649" s="33"/>
      <c r="BP649" s="33"/>
      <c r="BQ649" s="33"/>
      <c r="BR649" s="33"/>
      <c r="BS649" s="33"/>
      <c r="BT649" s="33"/>
      <c r="BU649" s="33"/>
      <c r="BV649" s="33"/>
      <c r="BW649" s="111"/>
      <c r="BX649" s="111"/>
      <c r="BY649" s="111"/>
      <c r="BZ649" s="111"/>
      <c r="CA649" s="111"/>
      <c r="CB649" s="111"/>
      <c r="CC649" s="111"/>
      <c r="CD649" s="111"/>
      <c r="CE649" s="111"/>
      <c r="CF649" s="111"/>
      <c r="CG649" s="111"/>
      <c r="CH649" s="111"/>
      <c r="CI649" s="111"/>
      <c r="CJ649" s="111"/>
      <c r="CK649" s="111"/>
      <c r="CL649" s="111"/>
      <c r="CM649" s="111"/>
      <c r="CN649" s="111"/>
      <c r="CO649" s="111"/>
      <c r="CP649" s="111"/>
      <c r="CQ649" s="111"/>
      <c r="CR649" s="111"/>
      <c r="CS649" s="111"/>
      <c r="CT649" s="313"/>
      <c r="CU649" s="313"/>
      <c r="CV649" s="313"/>
      <c r="CW649" s="313"/>
      <c r="CX649" s="313"/>
      <c r="CY649" s="313"/>
      <c r="CZ649" s="313"/>
      <c r="DA649" s="313"/>
      <c r="DB649" s="424"/>
      <c r="DC649" s="424"/>
      <c r="DD649" s="424"/>
      <c r="DE649" s="313"/>
      <c r="DF649" s="313"/>
      <c r="DG649" s="313"/>
      <c r="DH649" s="313"/>
      <c r="DI649" s="313"/>
      <c r="DJ649" s="111"/>
      <c r="DK649" s="111"/>
      <c r="DL649" s="122">
        <f t="shared" si="767"/>
        <v>1</v>
      </c>
      <c r="DM649" s="108"/>
    </row>
    <row r="650" spans="1:126" s="110" customFormat="1" ht="88.5" hidden="1" customHeight="1">
      <c r="A650" s="461"/>
      <c r="B650" s="414">
        <v>177</v>
      </c>
      <c r="C650" s="29" t="s">
        <v>534</v>
      </c>
      <c r="D650" s="29" t="s">
        <v>0</v>
      </c>
      <c r="E650" s="112" t="s">
        <v>912</v>
      </c>
      <c r="F650" s="29" t="s">
        <v>2</v>
      </c>
      <c r="G650" s="109"/>
      <c r="H650" s="112" t="s">
        <v>912</v>
      </c>
      <c r="I650" s="47" t="s">
        <v>911</v>
      </c>
      <c r="J650" s="111"/>
      <c r="K650" s="125" t="s">
        <v>128</v>
      </c>
      <c r="L650" s="125" t="s">
        <v>115</v>
      </c>
      <c r="M650" s="126" t="s">
        <v>81</v>
      </c>
      <c r="N650" s="123" t="s">
        <v>171</v>
      </c>
      <c r="O650" s="461"/>
      <c r="P650" s="111"/>
      <c r="Q650" s="111"/>
      <c r="R650" s="111"/>
      <c r="S650" s="111"/>
      <c r="T650" s="111"/>
      <c r="U650" s="111"/>
      <c r="V650" s="111"/>
      <c r="W650" s="111"/>
      <c r="X650" s="111"/>
      <c r="Y650" s="111" t="s">
        <v>28</v>
      </c>
      <c r="Z650" s="111"/>
      <c r="AA650" s="111"/>
      <c r="AB650" s="33"/>
      <c r="AC650" s="33"/>
      <c r="AD650" s="33"/>
      <c r="AE650" s="33"/>
      <c r="AF650" s="33"/>
      <c r="AG650" s="33"/>
      <c r="AH650" s="33"/>
      <c r="AI650" s="33"/>
      <c r="AJ650" s="33"/>
      <c r="AK650" s="33"/>
      <c r="AL650" s="33"/>
      <c r="AM650" s="33"/>
      <c r="AN650" s="33"/>
      <c r="AO650" s="33"/>
      <c r="AP650" s="33"/>
      <c r="AQ650" s="33"/>
      <c r="AR650" s="33"/>
      <c r="AS650" s="33"/>
      <c r="AT650" s="33"/>
      <c r="AU650" s="33"/>
      <c r="AV650" s="33"/>
      <c r="AW650" s="33"/>
      <c r="AX650" s="33"/>
      <c r="AY650" s="33"/>
      <c r="AZ650" s="33"/>
      <c r="BA650" s="33"/>
      <c r="BB650" s="33"/>
      <c r="BC650" s="33"/>
      <c r="BD650" s="33"/>
      <c r="BE650" s="33"/>
      <c r="BF650" s="33"/>
      <c r="BG650" s="33"/>
      <c r="BH650" s="33"/>
      <c r="BI650" s="33"/>
      <c r="BJ650" s="33"/>
      <c r="BK650" s="33"/>
      <c r="BL650" s="33"/>
      <c r="BM650" s="33"/>
      <c r="BN650" s="33"/>
      <c r="BO650" s="33"/>
      <c r="BP650" s="33"/>
      <c r="BQ650" s="33"/>
      <c r="BR650" s="33"/>
      <c r="BS650" s="33"/>
      <c r="BT650" s="33"/>
      <c r="BU650" s="33"/>
      <c r="BV650" s="33"/>
      <c r="BW650" s="111"/>
      <c r="BX650" s="111"/>
      <c r="BY650" s="111"/>
      <c r="BZ650" s="111"/>
      <c r="CA650" s="111"/>
      <c r="CB650" s="111"/>
      <c r="CC650" s="111"/>
      <c r="CD650" s="111"/>
      <c r="CE650" s="111"/>
      <c r="CF650" s="111"/>
      <c r="CG650" s="111"/>
      <c r="CH650" s="111"/>
      <c r="CI650" s="111"/>
      <c r="CJ650" s="111"/>
      <c r="CK650" s="111"/>
      <c r="CL650" s="111"/>
      <c r="CM650" s="111"/>
      <c r="CN650" s="111"/>
      <c r="CO650" s="111"/>
      <c r="CP650" s="111"/>
      <c r="CQ650" s="111"/>
      <c r="CR650" s="111"/>
      <c r="CS650" s="111"/>
      <c r="CT650" s="313"/>
      <c r="CU650" s="313"/>
      <c r="CV650" s="313"/>
      <c r="CW650" s="313"/>
      <c r="CX650" s="313"/>
      <c r="CY650" s="313"/>
      <c r="CZ650" s="313"/>
      <c r="DA650" s="313"/>
      <c r="DB650" s="424"/>
      <c r="DC650" s="424"/>
      <c r="DD650" s="424"/>
      <c r="DE650" s="313"/>
      <c r="DF650" s="313"/>
      <c r="DG650" s="313"/>
      <c r="DH650" s="313"/>
      <c r="DI650" s="313"/>
      <c r="DJ650" s="111"/>
      <c r="DK650" s="111"/>
      <c r="DL650" s="122">
        <f t="shared" si="767"/>
        <v>1</v>
      </c>
      <c r="DM650" s="108"/>
    </row>
    <row r="651" spans="1:126" s="110" customFormat="1" ht="77.25" hidden="1" customHeight="1">
      <c r="A651" s="461"/>
      <c r="B651" s="414">
        <v>177</v>
      </c>
      <c r="C651" s="29" t="s">
        <v>534</v>
      </c>
      <c r="D651" s="29" t="s">
        <v>0</v>
      </c>
      <c r="E651" s="112" t="s">
        <v>913</v>
      </c>
      <c r="F651" s="29" t="s">
        <v>2</v>
      </c>
      <c r="G651" s="109"/>
      <c r="H651" s="112" t="s">
        <v>913</v>
      </c>
      <c r="I651" s="47" t="s">
        <v>910</v>
      </c>
      <c r="J651" s="111"/>
      <c r="K651" s="125" t="s">
        <v>128</v>
      </c>
      <c r="L651" s="125" t="s">
        <v>115</v>
      </c>
      <c r="M651" s="126" t="s">
        <v>81</v>
      </c>
      <c r="N651" s="123" t="s">
        <v>171</v>
      </c>
      <c r="O651" s="461"/>
      <c r="P651" s="111"/>
      <c r="Q651" s="111"/>
      <c r="R651" s="111"/>
      <c r="S651" s="111"/>
      <c r="T651" s="111"/>
      <c r="U651" s="111"/>
      <c r="V651" s="111"/>
      <c r="W651" s="111"/>
      <c r="X651" s="111"/>
      <c r="Y651" s="111"/>
      <c r="Z651" s="111" t="s">
        <v>28</v>
      </c>
      <c r="AA651" s="111"/>
      <c r="AB651" s="33"/>
      <c r="AC651" s="33"/>
      <c r="AD651" s="33"/>
      <c r="AE651" s="33"/>
      <c r="AF651" s="33"/>
      <c r="AG651" s="33"/>
      <c r="AH651" s="33"/>
      <c r="AI651" s="33"/>
      <c r="AJ651" s="33"/>
      <c r="AK651" s="33"/>
      <c r="AL651" s="33"/>
      <c r="AM651" s="33"/>
      <c r="AN651" s="33"/>
      <c r="AO651" s="33"/>
      <c r="AP651" s="33"/>
      <c r="AQ651" s="33"/>
      <c r="AR651" s="33"/>
      <c r="AS651" s="33"/>
      <c r="AT651" s="33"/>
      <c r="AU651" s="33"/>
      <c r="AV651" s="33"/>
      <c r="AW651" s="33"/>
      <c r="AX651" s="33"/>
      <c r="AY651" s="33"/>
      <c r="AZ651" s="33"/>
      <c r="BA651" s="33"/>
      <c r="BB651" s="33"/>
      <c r="BC651" s="33"/>
      <c r="BD651" s="33"/>
      <c r="BE651" s="33"/>
      <c r="BF651" s="33"/>
      <c r="BG651" s="33"/>
      <c r="BH651" s="33"/>
      <c r="BI651" s="33"/>
      <c r="BJ651" s="33"/>
      <c r="BK651" s="33"/>
      <c r="BL651" s="33"/>
      <c r="BM651" s="33"/>
      <c r="BN651" s="33"/>
      <c r="BO651" s="33"/>
      <c r="BP651" s="33"/>
      <c r="BQ651" s="33"/>
      <c r="BR651" s="33"/>
      <c r="BS651" s="33"/>
      <c r="BT651" s="33"/>
      <c r="BU651" s="33"/>
      <c r="BV651" s="33"/>
      <c r="BW651" s="111"/>
      <c r="BX651" s="111"/>
      <c r="BY651" s="111"/>
      <c r="BZ651" s="111"/>
      <c r="CA651" s="111"/>
      <c r="CB651" s="111"/>
      <c r="CC651" s="111"/>
      <c r="CD651" s="111"/>
      <c r="CE651" s="111"/>
      <c r="CF651" s="111"/>
      <c r="CG651" s="111"/>
      <c r="CH651" s="111"/>
      <c r="CI651" s="111"/>
      <c r="CJ651" s="111"/>
      <c r="CK651" s="111"/>
      <c r="CL651" s="111"/>
      <c r="CM651" s="111"/>
      <c r="CN651" s="111"/>
      <c r="CO651" s="111"/>
      <c r="CP651" s="111"/>
      <c r="CQ651" s="111"/>
      <c r="CR651" s="111"/>
      <c r="CS651" s="111"/>
      <c r="CT651" s="313"/>
      <c r="CU651" s="313"/>
      <c r="CV651" s="313"/>
      <c r="CW651" s="313"/>
      <c r="CX651" s="313"/>
      <c r="CY651" s="313"/>
      <c r="CZ651" s="313"/>
      <c r="DA651" s="313"/>
      <c r="DB651" s="424"/>
      <c r="DC651" s="424"/>
      <c r="DD651" s="424"/>
      <c r="DE651" s="313"/>
      <c r="DF651" s="313"/>
      <c r="DG651" s="313"/>
      <c r="DH651" s="313"/>
      <c r="DI651" s="313"/>
      <c r="DJ651" s="111"/>
      <c r="DK651" s="111"/>
      <c r="DL651" s="122">
        <f t="shared" si="767"/>
        <v>1</v>
      </c>
      <c r="DM651" s="108"/>
    </row>
    <row r="652" spans="1:126" s="1" customFormat="1" ht="124.5" hidden="1" customHeight="1">
      <c r="A652" s="462"/>
      <c r="B652" s="414">
        <v>177</v>
      </c>
      <c r="C652" s="29" t="s">
        <v>534</v>
      </c>
      <c r="D652" s="29" t="s">
        <v>0</v>
      </c>
      <c r="E652" s="30" t="s">
        <v>542</v>
      </c>
      <c r="F652" s="29" t="s">
        <v>2</v>
      </c>
      <c r="G652" s="5"/>
      <c r="H652" s="30" t="s">
        <v>542</v>
      </c>
      <c r="I652" s="47" t="s">
        <v>909</v>
      </c>
      <c r="J652" s="6"/>
      <c r="K652" s="125" t="s">
        <v>128</v>
      </c>
      <c r="L652" s="125" t="s">
        <v>115</v>
      </c>
      <c r="M652" s="126" t="s">
        <v>81</v>
      </c>
      <c r="N652" s="123" t="s">
        <v>171</v>
      </c>
      <c r="O652" s="462"/>
      <c r="P652" s="6"/>
      <c r="Q652" s="6"/>
      <c r="R652" s="6"/>
      <c r="S652" s="6"/>
      <c r="T652" s="6"/>
      <c r="U652" s="6"/>
      <c r="V652" s="6"/>
      <c r="W652" s="6"/>
      <c r="X652" s="6"/>
      <c r="Y652" s="60"/>
      <c r="Z652" s="60"/>
      <c r="AA652" s="6" t="s">
        <v>28</v>
      </c>
      <c r="AB652" s="33"/>
      <c r="AC652" s="33"/>
      <c r="AD652" s="33"/>
      <c r="AE652" s="33"/>
      <c r="AF652" s="33"/>
      <c r="AG652" s="33"/>
      <c r="AH652" s="33"/>
      <c r="AI652" s="33"/>
      <c r="AJ652" s="33"/>
      <c r="AK652" s="33"/>
      <c r="AL652" s="33"/>
      <c r="AM652" s="33"/>
      <c r="AN652" s="33"/>
      <c r="AO652" s="33"/>
      <c r="AP652" s="33"/>
      <c r="AQ652" s="33"/>
      <c r="AR652" s="33"/>
      <c r="AS652" s="33"/>
      <c r="AT652" s="33"/>
      <c r="AU652" s="33"/>
      <c r="AV652" s="33"/>
      <c r="AW652" s="33"/>
      <c r="AX652" s="33"/>
      <c r="AY652" s="33"/>
      <c r="AZ652" s="33"/>
      <c r="BA652" s="33"/>
      <c r="BB652" s="33"/>
      <c r="BC652" s="33"/>
      <c r="BD652" s="33"/>
      <c r="BE652" s="33"/>
      <c r="BF652" s="33"/>
      <c r="BG652" s="33"/>
      <c r="BH652" s="33"/>
      <c r="BI652" s="33"/>
      <c r="BJ652" s="33"/>
      <c r="BK652" s="33"/>
      <c r="BL652" s="33"/>
      <c r="BM652" s="33"/>
      <c r="BN652" s="33"/>
      <c r="BO652" s="33"/>
      <c r="BP652" s="33"/>
      <c r="BQ652" s="33"/>
      <c r="BR652" s="33"/>
      <c r="BS652" s="33"/>
      <c r="BT652" s="33"/>
      <c r="BU652" s="33"/>
      <c r="BV652" s="33"/>
      <c r="BW652" s="6"/>
      <c r="BX652" s="6"/>
      <c r="BY652" s="6"/>
      <c r="BZ652" s="6"/>
      <c r="CA652" s="6"/>
      <c r="CB652" s="6"/>
      <c r="CC652" s="6"/>
      <c r="CD652" s="6"/>
      <c r="CE652" s="6"/>
      <c r="CF652" s="6"/>
      <c r="CG652" s="6"/>
      <c r="CH652" s="6"/>
      <c r="CI652" s="6"/>
      <c r="CJ652" s="6"/>
      <c r="CK652" s="6"/>
      <c r="CL652" s="6"/>
      <c r="CM652" s="6"/>
      <c r="CN652" s="6"/>
      <c r="CO652" s="6"/>
      <c r="CP652" s="6"/>
      <c r="CQ652" s="6"/>
      <c r="CR652" s="6"/>
      <c r="CS652" s="6"/>
      <c r="CT652" s="313"/>
      <c r="CU652" s="313"/>
      <c r="CV652" s="313"/>
      <c r="CW652" s="313"/>
      <c r="CX652" s="313"/>
      <c r="CY652" s="313"/>
      <c r="CZ652" s="313"/>
      <c r="DA652" s="313"/>
      <c r="DB652" s="424"/>
      <c r="DC652" s="424"/>
      <c r="DD652" s="424"/>
      <c r="DE652" s="313"/>
      <c r="DF652" s="313"/>
      <c r="DG652" s="313"/>
      <c r="DH652" s="313"/>
      <c r="DI652" s="313"/>
      <c r="DJ652" s="6"/>
      <c r="DK652" s="6"/>
      <c r="DL652" s="6">
        <f t="shared" si="767"/>
        <v>1</v>
      </c>
      <c r="DM652" s="4"/>
    </row>
    <row r="653" spans="1:126" s="10" customFormat="1" ht="41.25" hidden="1" customHeight="1">
      <c r="A653" s="460">
        <v>572</v>
      </c>
      <c r="B653" s="414">
        <v>178</v>
      </c>
      <c r="C653" s="169" t="s">
        <v>543</v>
      </c>
      <c r="D653" s="170" t="s">
        <v>3</v>
      </c>
      <c r="E653" s="112" t="s">
        <v>544</v>
      </c>
      <c r="F653" s="135" t="s">
        <v>3</v>
      </c>
      <c r="G653" s="170"/>
      <c r="H653" s="184" t="s">
        <v>544</v>
      </c>
      <c r="I653" s="194" t="s">
        <v>1199</v>
      </c>
      <c r="J653" s="176"/>
      <c r="K653" s="176" t="s">
        <v>128</v>
      </c>
      <c r="L653" s="176" t="s">
        <v>115</v>
      </c>
      <c r="M653" s="5" t="s">
        <v>81</v>
      </c>
      <c r="N653" s="4" t="s">
        <v>171</v>
      </c>
      <c r="O653" s="478" t="s">
        <v>28</v>
      </c>
      <c r="P653" s="506">
        <v>11</v>
      </c>
      <c r="Q653" s="176" t="s">
        <v>28</v>
      </c>
      <c r="R653" s="6"/>
      <c r="S653" s="6"/>
      <c r="T653" s="6"/>
      <c r="U653" s="6"/>
      <c r="V653" s="6"/>
      <c r="W653" s="6"/>
      <c r="X653" s="6"/>
      <c r="Y653" s="60"/>
      <c r="Z653" s="60"/>
      <c r="AA653" s="6"/>
      <c r="AB653" s="181" t="s">
        <v>665</v>
      </c>
      <c r="AC653" s="181" t="s">
        <v>665</v>
      </c>
      <c r="AD653" s="181" t="s">
        <v>665</v>
      </c>
      <c r="AE653" s="207">
        <v>1</v>
      </c>
      <c r="AF653" s="207">
        <v>2</v>
      </c>
      <c r="AG653" s="207">
        <v>1</v>
      </c>
      <c r="AH653" s="207">
        <v>1</v>
      </c>
      <c r="AI653" s="207">
        <v>2</v>
      </c>
      <c r="AJ653" s="207">
        <v>2</v>
      </c>
      <c r="AK653" s="207">
        <v>2</v>
      </c>
      <c r="AL653" s="207">
        <v>2</v>
      </c>
      <c r="AM653" s="207">
        <v>1</v>
      </c>
      <c r="AN653" s="207">
        <v>1</v>
      </c>
      <c r="AO653" s="207">
        <v>1</v>
      </c>
      <c r="AP653" s="207">
        <v>2</v>
      </c>
      <c r="AQ653" s="207">
        <v>2</v>
      </c>
      <c r="AR653" s="207">
        <v>2</v>
      </c>
      <c r="AS653" s="207">
        <v>2</v>
      </c>
      <c r="AT653" s="207">
        <v>1</v>
      </c>
      <c r="AU653" s="207">
        <v>1</v>
      </c>
      <c r="AV653" s="207">
        <v>2</v>
      </c>
      <c r="AW653" s="207">
        <v>2</v>
      </c>
      <c r="AX653" s="207">
        <v>1</v>
      </c>
      <c r="AY653" s="207">
        <v>1</v>
      </c>
      <c r="AZ653" s="207">
        <v>2</v>
      </c>
      <c r="BA653" s="207">
        <v>2</v>
      </c>
      <c r="BB653" s="207">
        <v>1</v>
      </c>
      <c r="BC653" s="209">
        <f t="shared" ref="BC653" si="768">COUNTIF(AE653:BB653,"2")</f>
        <v>13</v>
      </c>
      <c r="BD653" s="210">
        <f t="shared" ref="BD653" si="769">BC653/(BC653+BE653+BG653+BI653)</f>
        <v>0.54166666666666663</v>
      </c>
      <c r="BE653" s="209">
        <f>COUNTIF(AE653:BB653,"1")</f>
        <v>11</v>
      </c>
      <c r="BF653" s="210">
        <f t="shared" ref="BF653" si="770">BE653/(BC653+BE653+BG653+BI653)</f>
        <v>0.45833333333333331</v>
      </c>
      <c r="BG653" s="209">
        <f>COUNTIF(AE653:BB653,"0")</f>
        <v>0</v>
      </c>
      <c r="BH653" s="210">
        <f t="shared" ref="BH653" si="771">BG653/(BC653+BE653+BG653+BI653)</f>
        <v>0</v>
      </c>
      <c r="BI653" s="209">
        <f>COUNTIF(AE653:BB653,"KĐG")</f>
        <v>0</v>
      </c>
      <c r="BJ653" s="210">
        <f t="shared" ref="BJ653" si="772">BI653/(BC653+BE653+BG653+BI653)</f>
        <v>0</v>
      </c>
      <c r="BK653" s="211">
        <f t="shared" ref="BK653" si="773">(((BC653*2)+(BE653*1)+(BG653*0)))/(BC653+BE653+BG653)</f>
        <v>1.5416666666666667</v>
      </c>
      <c r="BL653" s="212" t="str">
        <f t="shared" ref="BL653" si="774">IF(BJ653&gt;=50%,"KĐG",IF(BK653&gt;=1.6,"ĐMT",IF(BK653&gt;=1,"CCG","CĐ")))</f>
        <v>CCG</v>
      </c>
      <c r="BM653" s="33"/>
      <c r="BN653" s="33"/>
      <c r="BO653" s="33"/>
      <c r="BP653" s="33"/>
      <c r="BQ653" s="33"/>
      <c r="BR653" s="33"/>
      <c r="BS653" s="33"/>
      <c r="BT653" s="33"/>
      <c r="BU653" s="33"/>
      <c r="BV653" s="33"/>
      <c r="BW653" s="6"/>
      <c r="BX653" s="6"/>
      <c r="BY653" s="6"/>
      <c r="BZ653" s="6"/>
      <c r="CA653" s="6"/>
      <c r="CB653" s="6"/>
      <c r="CC653" s="6"/>
      <c r="CD653" s="6"/>
      <c r="CE653" s="6"/>
      <c r="CF653" s="6"/>
      <c r="CG653" s="6"/>
      <c r="CH653" s="6"/>
      <c r="CI653" s="6"/>
      <c r="CJ653" s="6"/>
      <c r="CK653" s="6"/>
      <c r="CL653" s="6"/>
      <c r="CM653" s="6"/>
      <c r="CN653" s="6"/>
      <c r="CO653" s="6"/>
      <c r="CP653" s="6"/>
      <c r="CQ653" s="6"/>
      <c r="CR653" s="6"/>
      <c r="CS653" s="6"/>
      <c r="CT653" s="313"/>
      <c r="CU653" s="313"/>
      <c r="CV653" s="313"/>
      <c r="CW653" s="313"/>
      <c r="CX653" s="313"/>
      <c r="CY653" s="313"/>
      <c r="CZ653" s="313"/>
      <c r="DA653" s="313"/>
      <c r="DB653" s="424"/>
      <c r="DC653" s="424"/>
      <c r="DD653" s="424"/>
      <c r="DE653" s="313"/>
      <c r="DF653" s="313"/>
      <c r="DG653" s="313"/>
      <c r="DH653" s="313"/>
      <c r="DI653" s="313"/>
      <c r="DJ653" s="6"/>
      <c r="DK653" s="6"/>
      <c r="DL653" s="6">
        <f t="shared" si="767"/>
        <v>1</v>
      </c>
      <c r="DM653" s="168"/>
    </row>
    <row r="654" spans="1:126" s="248" customFormat="1" ht="40.5" hidden="1" customHeight="1">
      <c r="A654" s="461"/>
      <c r="B654" s="414">
        <v>178</v>
      </c>
      <c r="C654" s="476" t="s">
        <v>543</v>
      </c>
      <c r="D654" s="470" t="s">
        <v>3</v>
      </c>
      <c r="E654" s="112"/>
      <c r="F654" s="258"/>
      <c r="G654" s="470"/>
      <c r="H654" s="470" t="s">
        <v>545</v>
      </c>
      <c r="I654" s="194" t="s">
        <v>1299</v>
      </c>
      <c r="J654" s="256"/>
      <c r="K654" s="256" t="s">
        <v>128</v>
      </c>
      <c r="L654" s="256" t="s">
        <v>115</v>
      </c>
      <c r="M654" s="258"/>
      <c r="N654" s="259"/>
      <c r="O654" s="478"/>
      <c r="P654" s="506"/>
      <c r="Q654" s="256"/>
      <c r="R654" s="256" t="s">
        <v>28</v>
      </c>
      <c r="S654" s="257"/>
      <c r="T654" s="257"/>
      <c r="U654" s="257"/>
      <c r="V654" s="257"/>
      <c r="W654" s="257"/>
      <c r="X654" s="257"/>
      <c r="Y654" s="257"/>
      <c r="Z654" s="257"/>
      <c r="AA654" s="257"/>
      <c r="AB654" s="181"/>
      <c r="AC654" s="181"/>
      <c r="AD654" s="181"/>
      <c r="AE654" s="207"/>
      <c r="AF654" s="207"/>
      <c r="AG654" s="207"/>
      <c r="AH654" s="207"/>
      <c r="AI654" s="207"/>
      <c r="AJ654" s="207"/>
      <c r="AK654" s="207"/>
      <c r="AL654" s="207"/>
      <c r="AM654" s="207"/>
      <c r="AN654" s="207"/>
      <c r="AO654" s="207"/>
      <c r="AP654" s="207"/>
      <c r="AQ654" s="207"/>
      <c r="AR654" s="207"/>
      <c r="AS654" s="207"/>
      <c r="AT654" s="207"/>
      <c r="AU654" s="207"/>
      <c r="AV654" s="207"/>
      <c r="AW654" s="207"/>
      <c r="AX654" s="207"/>
      <c r="AY654" s="207"/>
      <c r="AZ654" s="207"/>
      <c r="BA654" s="207"/>
      <c r="BB654" s="207"/>
      <c r="BC654" s="250"/>
      <c r="BD654" s="251"/>
      <c r="BE654" s="250"/>
      <c r="BF654" s="251"/>
      <c r="BG654" s="250"/>
      <c r="BH654" s="251"/>
      <c r="BI654" s="250"/>
      <c r="BJ654" s="251"/>
      <c r="BK654" s="252"/>
      <c r="BL654" s="212"/>
      <c r="BM654" s="181" t="s">
        <v>659</v>
      </c>
      <c r="BN654" s="181"/>
      <c r="BO654" s="181"/>
      <c r="BP654" s="181"/>
      <c r="BQ654" s="320">
        <v>2</v>
      </c>
      <c r="BR654" s="320">
        <v>2</v>
      </c>
      <c r="BS654" s="320">
        <v>2</v>
      </c>
      <c r="BT654" s="320">
        <v>1</v>
      </c>
      <c r="BU654" s="320">
        <v>2</v>
      </c>
      <c r="BV654" s="320">
        <v>2</v>
      </c>
      <c r="BW654" s="320">
        <v>2</v>
      </c>
      <c r="BX654" s="320">
        <v>1</v>
      </c>
      <c r="BY654" s="320">
        <v>2</v>
      </c>
      <c r="BZ654" s="320">
        <v>2</v>
      </c>
      <c r="CA654" s="320">
        <v>2</v>
      </c>
      <c r="CB654" s="320">
        <v>2</v>
      </c>
      <c r="CC654" s="320">
        <v>2</v>
      </c>
      <c r="CD654" s="320">
        <v>2</v>
      </c>
      <c r="CE654" s="320">
        <v>1</v>
      </c>
      <c r="CF654" s="320">
        <v>2</v>
      </c>
      <c r="CG654" s="320">
        <v>2</v>
      </c>
      <c r="CH654" s="320">
        <v>1</v>
      </c>
      <c r="CI654" s="320">
        <v>2</v>
      </c>
      <c r="CJ654" s="320">
        <v>2</v>
      </c>
      <c r="CK654" s="320">
        <v>1</v>
      </c>
      <c r="CL654" s="348">
        <f>COUNTIF(BQ654:CK654,"2")</f>
        <v>16</v>
      </c>
      <c r="CM654" s="349">
        <f t="shared" ref="CM654" si="775">CL654/(CL654+CN654+CP654+CR654)</f>
        <v>0.76190476190476186</v>
      </c>
      <c r="CN654" s="348">
        <f>COUNTIF(BQ654:CK654,"1")</f>
        <v>5</v>
      </c>
      <c r="CO654" s="349">
        <f t="shared" ref="CO654" si="776">CN654/(CL654+CN654+CP654+CR654)</f>
        <v>0.23809523809523808</v>
      </c>
      <c r="CP654" s="348">
        <f>COUNTIF(BQ654:CK654,"0")</f>
        <v>0</v>
      </c>
      <c r="CQ654" s="349">
        <f t="shared" ref="CQ654" si="777">CP654/(CL654+CN654+CP654+CR654)</f>
        <v>0</v>
      </c>
      <c r="CR654" s="348">
        <f>COUNTIF(BQ654:CK654,"KĐG")</f>
        <v>0</v>
      </c>
      <c r="CS654" s="349">
        <f t="shared" ref="CS654" si="778">CR654/(CL654+CN654+CP654+CR654)</f>
        <v>0</v>
      </c>
      <c r="CT654" s="350">
        <f t="shared" ref="CT654" si="779">(((CL654*2)+(CN654*1)+(CP654*0)))/(CL654+CN654+CP654)</f>
        <v>1.7619047619047619</v>
      </c>
      <c r="CU654" s="351" t="str">
        <f t="shared" ref="CU654" si="780">IF(CS654&gt;=50%,"KĐG",IF(CT654&gt;=1.6,"ĐMT",IF(CT654&gt;=1,"CCG","CĐ")))</f>
        <v>ĐMT</v>
      </c>
      <c r="CV654" s="313"/>
      <c r="CW654" s="313"/>
      <c r="CX654" s="313"/>
      <c r="CY654" s="313"/>
      <c r="CZ654" s="313"/>
      <c r="DA654" s="313"/>
      <c r="DB654" s="424"/>
      <c r="DC654" s="424"/>
      <c r="DD654" s="424"/>
      <c r="DE654" s="313"/>
      <c r="DF654" s="313"/>
      <c r="DG654" s="313"/>
      <c r="DH654" s="313"/>
      <c r="DI654" s="313"/>
      <c r="DJ654" s="257"/>
      <c r="DK654" s="257"/>
      <c r="DL654" s="257"/>
      <c r="DM654" s="261"/>
      <c r="DN654" s="308"/>
      <c r="DO654" s="308"/>
      <c r="DP654" s="308"/>
      <c r="DQ654" s="308"/>
      <c r="DR654" s="308"/>
      <c r="DS654" s="308"/>
      <c r="DT654" s="308"/>
      <c r="DU654" s="308"/>
      <c r="DV654" s="308"/>
    </row>
    <row r="655" spans="1:126" s="231" customFormat="1" ht="96.75" hidden="1" customHeight="1">
      <c r="A655" s="461"/>
      <c r="B655" s="414">
        <v>178</v>
      </c>
      <c r="C655" s="477"/>
      <c r="D655" s="471"/>
      <c r="E655" s="30" t="s">
        <v>545</v>
      </c>
      <c r="F655" s="109" t="s">
        <v>3</v>
      </c>
      <c r="G655" s="471"/>
      <c r="H655" s="471"/>
      <c r="I655" s="194" t="s">
        <v>1267</v>
      </c>
      <c r="J655" s="256"/>
      <c r="K655" s="256" t="s">
        <v>128</v>
      </c>
      <c r="L655" s="256" t="s">
        <v>115</v>
      </c>
      <c r="M655" s="5" t="s">
        <v>81</v>
      </c>
      <c r="N655" s="4" t="s">
        <v>171</v>
      </c>
      <c r="O655" s="478"/>
      <c r="P655" s="506"/>
      <c r="Q655" s="6"/>
      <c r="R655" s="256" t="s">
        <v>28</v>
      </c>
      <c r="S655" s="6"/>
      <c r="T655" s="6"/>
      <c r="U655" s="6"/>
      <c r="V655" s="6"/>
      <c r="W655" s="6"/>
      <c r="X655" s="6"/>
      <c r="Y655" s="60"/>
      <c r="Z655" s="60"/>
      <c r="AA655" s="6"/>
      <c r="AB655" s="33"/>
      <c r="AC655" s="33"/>
      <c r="AD655" s="33"/>
      <c r="AE655" s="33"/>
      <c r="AF655" s="33"/>
      <c r="AG655" s="33"/>
      <c r="AH655" s="33"/>
      <c r="AI655" s="33"/>
      <c r="AJ655" s="33"/>
      <c r="AK655" s="33"/>
      <c r="AL655" s="33"/>
      <c r="AM655" s="33"/>
      <c r="AN655" s="33"/>
      <c r="AO655" s="33"/>
      <c r="AP655" s="33"/>
      <c r="AQ655" s="33"/>
      <c r="AR655" s="33"/>
      <c r="AS655" s="33"/>
      <c r="AT655" s="33"/>
      <c r="AU655" s="33"/>
      <c r="AV655" s="33"/>
      <c r="AW655" s="33"/>
      <c r="AX655" s="33"/>
      <c r="AY655" s="33"/>
      <c r="AZ655" s="33"/>
      <c r="BA655" s="33"/>
      <c r="BB655" s="33"/>
      <c r="BC655" s="33"/>
      <c r="BD655" s="33"/>
      <c r="BE655" s="33"/>
      <c r="BF655" s="33"/>
      <c r="BG655" s="33"/>
      <c r="BH655" s="33"/>
      <c r="BI655" s="33"/>
      <c r="BJ655" s="33"/>
      <c r="BK655" s="33"/>
      <c r="BL655" s="33"/>
      <c r="BM655" s="181" t="s">
        <v>665</v>
      </c>
      <c r="BN655" s="181" t="s">
        <v>665</v>
      </c>
      <c r="BO655" s="181" t="s">
        <v>665</v>
      </c>
      <c r="BP655" s="181" t="s">
        <v>665</v>
      </c>
      <c r="BQ655" s="33"/>
      <c r="BR655" s="33"/>
      <c r="BS655" s="33"/>
      <c r="BT655" s="33"/>
      <c r="BU655" s="33"/>
      <c r="BV655" s="33"/>
      <c r="BW655" s="321"/>
      <c r="BX655" s="321"/>
      <c r="BY655" s="321"/>
      <c r="BZ655" s="321"/>
      <c r="CA655" s="321"/>
      <c r="CB655" s="321"/>
      <c r="CC655" s="321"/>
      <c r="CD655" s="321"/>
      <c r="CE655" s="321"/>
      <c r="CF655" s="321"/>
      <c r="CG655" s="321"/>
      <c r="CH655" s="321"/>
      <c r="CI655" s="321"/>
      <c r="CJ655" s="321"/>
      <c r="CK655" s="321"/>
      <c r="CL655" s="321"/>
      <c r="CM655" s="321"/>
      <c r="CN655" s="321"/>
      <c r="CO655" s="321"/>
      <c r="CP655" s="321"/>
      <c r="CQ655" s="321"/>
      <c r="CR655" s="321"/>
      <c r="CS655" s="321"/>
      <c r="CT655" s="321"/>
      <c r="CU655" s="321"/>
      <c r="CV655" s="313"/>
      <c r="CW655" s="313"/>
      <c r="CX655" s="313"/>
      <c r="CY655" s="313"/>
      <c r="CZ655" s="313"/>
      <c r="DA655" s="313"/>
      <c r="DB655" s="424"/>
      <c r="DC655" s="424"/>
      <c r="DD655" s="424"/>
      <c r="DE655" s="313"/>
      <c r="DF655" s="313"/>
      <c r="DG655" s="313"/>
      <c r="DH655" s="313"/>
      <c r="DI655" s="313"/>
      <c r="DJ655" s="6"/>
      <c r="DK655" s="6"/>
      <c r="DL655" s="6">
        <f t="shared" ref="DL655:DL673" si="781">COUNTIF(Q655:AA655,"x")</f>
        <v>1</v>
      </c>
      <c r="DM655" s="261"/>
    </row>
    <row r="656" spans="1:126" s="1" customFormat="1" ht="178.5" hidden="1" customHeight="1">
      <c r="A656" s="461"/>
      <c r="B656" s="414">
        <v>178</v>
      </c>
      <c r="C656" s="29" t="s">
        <v>543</v>
      </c>
      <c r="D656" s="109" t="s">
        <v>3</v>
      </c>
      <c r="E656" s="30" t="s">
        <v>546</v>
      </c>
      <c r="F656" s="109" t="s">
        <v>3</v>
      </c>
      <c r="G656" s="5"/>
      <c r="H656" s="112" t="s">
        <v>546</v>
      </c>
      <c r="I656" s="47" t="s">
        <v>917</v>
      </c>
      <c r="J656" s="6"/>
      <c r="K656" s="6" t="s">
        <v>128</v>
      </c>
      <c r="L656" s="6" t="s">
        <v>115</v>
      </c>
      <c r="M656" s="5" t="s">
        <v>81</v>
      </c>
      <c r="N656" s="4" t="s">
        <v>171</v>
      </c>
      <c r="O656" s="478"/>
      <c r="P656" s="6"/>
      <c r="Q656" s="6"/>
      <c r="R656" s="6"/>
      <c r="S656" s="6"/>
      <c r="T656" s="6"/>
      <c r="U656" s="6"/>
      <c r="V656" s="6"/>
      <c r="W656" s="6" t="s">
        <v>28</v>
      </c>
      <c r="X656" s="6"/>
      <c r="Y656" s="60"/>
      <c r="Z656" s="60"/>
      <c r="AA656" s="6"/>
      <c r="AB656" s="33"/>
      <c r="AC656" s="33"/>
      <c r="AD656" s="33"/>
      <c r="AE656" s="33"/>
      <c r="AF656" s="33"/>
      <c r="AG656" s="33"/>
      <c r="AH656" s="33"/>
      <c r="AI656" s="33"/>
      <c r="AJ656" s="33"/>
      <c r="AK656" s="33"/>
      <c r="AL656" s="33"/>
      <c r="AM656" s="33"/>
      <c r="AN656" s="33"/>
      <c r="AO656" s="33"/>
      <c r="AP656" s="33"/>
      <c r="AQ656" s="33"/>
      <c r="AR656" s="33"/>
      <c r="AS656" s="33"/>
      <c r="AT656" s="33"/>
      <c r="AU656" s="33"/>
      <c r="AV656" s="33"/>
      <c r="AW656" s="33"/>
      <c r="AX656" s="33"/>
      <c r="AY656" s="33"/>
      <c r="AZ656" s="33"/>
      <c r="BA656" s="33"/>
      <c r="BB656" s="33"/>
      <c r="BC656" s="33"/>
      <c r="BD656" s="33"/>
      <c r="BE656" s="33"/>
      <c r="BF656" s="33"/>
      <c r="BG656" s="33"/>
      <c r="BH656" s="33"/>
      <c r="BI656" s="33"/>
      <c r="BJ656" s="33"/>
      <c r="BK656" s="33"/>
      <c r="BL656" s="33"/>
      <c r="BM656" s="33"/>
      <c r="BN656" s="33"/>
      <c r="BO656" s="33"/>
      <c r="BP656" s="33"/>
      <c r="BQ656" s="33"/>
      <c r="BR656" s="33"/>
      <c r="BS656" s="33"/>
      <c r="BT656" s="33"/>
      <c r="BU656" s="33"/>
      <c r="BV656" s="33"/>
      <c r="BW656" s="6"/>
      <c r="BX656" s="6"/>
      <c r="BY656" s="6"/>
      <c r="BZ656" s="6"/>
      <c r="CA656" s="6"/>
      <c r="CB656" s="6"/>
      <c r="CC656" s="6"/>
      <c r="CD656" s="6"/>
      <c r="CE656" s="6"/>
      <c r="CF656" s="6"/>
      <c r="CG656" s="6"/>
      <c r="CH656" s="6"/>
      <c r="CI656" s="6"/>
      <c r="CJ656" s="6"/>
      <c r="CK656" s="6"/>
      <c r="CL656" s="6"/>
      <c r="CM656" s="6"/>
      <c r="CN656" s="6"/>
      <c r="CO656" s="6"/>
      <c r="CP656" s="6"/>
      <c r="CQ656" s="6"/>
      <c r="CR656" s="6"/>
      <c r="CS656" s="6"/>
      <c r="CT656" s="313"/>
      <c r="CU656" s="313"/>
      <c r="CV656" s="313"/>
      <c r="CW656" s="313"/>
      <c r="CX656" s="313"/>
      <c r="CY656" s="313"/>
      <c r="CZ656" s="313"/>
      <c r="DA656" s="313"/>
      <c r="DB656" s="424"/>
      <c r="DC656" s="424"/>
      <c r="DD656" s="424"/>
      <c r="DE656" s="313"/>
      <c r="DF656" s="313"/>
      <c r="DG656" s="313"/>
      <c r="DH656" s="313"/>
      <c r="DI656" s="313"/>
      <c r="DJ656" s="6"/>
      <c r="DK656" s="6"/>
      <c r="DL656" s="6">
        <f t="shared" si="781"/>
        <v>1</v>
      </c>
      <c r="DM656" s="4"/>
    </row>
    <row r="657" spans="1:117" s="231" customFormat="1" ht="90.75" customHeight="1">
      <c r="A657" s="461"/>
      <c r="B657" s="414">
        <v>178</v>
      </c>
      <c r="C657" s="169" t="s">
        <v>543</v>
      </c>
      <c r="D657" s="377" t="s">
        <v>3</v>
      </c>
      <c r="E657" s="184" t="s">
        <v>547</v>
      </c>
      <c r="F657" s="170" t="s">
        <v>3</v>
      </c>
      <c r="G657" s="377"/>
      <c r="H657" s="184" t="s">
        <v>547</v>
      </c>
      <c r="I657" s="194" t="s">
        <v>1329</v>
      </c>
      <c r="J657" s="364"/>
      <c r="K657" s="364" t="s">
        <v>128</v>
      </c>
      <c r="L657" s="364" t="s">
        <v>115</v>
      </c>
      <c r="M657" s="5" t="s">
        <v>81</v>
      </c>
      <c r="N657" s="4" t="s">
        <v>171</v>
      </c>
      <c r="O657" s="478"/>
      <c r="P657" s="6"/>
      <c r="Q657" s="6"/>
      <c r="R657" s="6"/>
      <c r="S657" s="364" t="s">
        <v>28</v>
      </c>
      <c r="T657" s="6"/>
      <c r="U657" s="6"/>
      <c r="V657" s="6"/>
      <c r="W657" s="6"/>
      <c r="X657" s="6"/>
      <c r="Y657" s="60"/>
      <c r="Z657" s="60"/>
      <c r="AA657" s="6"/>
      <c r="AB657" s="33"/>
      <c r="AC657" s="33"/>
      <c r="AD657" s="33"/>
      <c r="AE657" s="33"/>
      <c r="AF657" s="33"/>
      <c r="AG657" s="33"/>
      <c r="AH657" s="33"/>
      <c r="AI657" s="33"/>
      <c r="AJ657" s="33"/>
      <c r="AK657" s="33"/>
      <c r="AL657" s="33"/>
      <c r="AM657" s="33"/>
      <c r="AN657" s="33"/>
      <c r="AO657" s="33"/>
      <c r="AP657" s="33"/>
      <c r="AQ657" s="33"/>
      <c r="AR657" s="33"/>
      <c r="AS657" s="33"/>
      <c r="AT657" s="33"/>
      <c r="AU657" s="33"/>
      <c r="AV657" s="33"/>
      <c r="AW657" s="33"/>
      <c r="AX657" s="33"/>
      <c r="AY657" s="33"/>
      <c r="AZ657" s="33"/>
      <c r="BA657" s="33"/>
      <c r="BB657" s="33"/>
      <c r="BC657" s="33"/>
      <c r="BD657" s="33"/>
      <c r="BE657" s="33"/>
      <c r="BF657" s="33"/>
      <c r="BG657" s="33"/>
      <c r="BH657" s="33"/>
      <c r="BI657" s="33"/>
      <c r="BJ657" s="33"/>
      <c r="BK657" s="33"/>
      <c r="BL657" s="33"/>
      <c r="BM657" s="33"/>
      <c r="BN657" s="33"/>
      <c r="BO657" s="33"/>
      <c r="BP657" s="33"/>
      <c r="BQ657" s="33"/>
      <c r="BR657" s="33"/>
      <c r="BS657" s="33"/>
      <c r="BT657" s="33"/>
      <c r="BU657" s="33"/>
      <c r="BV657" s="33"/>
      <c r="BW657" s="6"/>
      <c r="BX657" s="6"/>
      <c r="BY657" s="6"/>
      <c r="BZ657" s="6"/>
      <c r="CA657" s="6"/>
      <c r="CB657" s="6"/>
      <c r="CC657" s="6"/>
      <c r="CD657" s="6"/>
      <c r="CE657" s="6"/>
      <c r="CF657" s="6"/>
      <c r="CG657" s="6"/>
      <c r="CH657" s="6"/>
      <c r="CI657" s="6"/>
      <c r="CJ657" s="6"/>
      <c r="CK657" s="6"/>
      <c r="CL657" s="6"/>
      <c r="CM657" s="6"/>
      <c r="CN657" s="6"/>
      <c r="CO657" s="6"/>
      <c r="CP657" s="6"/>
      <c r="CQ657" s="6"/>
      <c r="CR657" s="6"/>
      <c r="CS657" s="6"/>
      <c r="CT657" s="313"/>
      <c r="CU657" s="313"/>
      <c r="CV657" s="388" t="s">
        <v>665</v>
      </c>
      <c r="CW657" s="388" t="s">
        <v>665</v>
      </c>
      <c r="CX657" s="388" t="s">
        <v>1317</v>
      </c>
      <c r="CY657" s="313"/>
      <c r="CZ657" s="313"/>
      <c r="DA657" s="313"/>
      <c r="DB657" s="424"/>
      <c r="DC657" s="424"/>
      <c r="DD657" s="424"/>
      <c r="DE657" s="313"/>
      <c r="DF657" s="313"/>
      <c r="DG657" s="313"/>
      <c r="DH657" s="313"/>
      <c r="DI657" s="313"/>
      <c r="DJ657" s="6"/>
      <c r="DK657" s="6"/>
      <c r="DL657" s="6">
        <f t="shared" si="781"/>
        <v>1</v>
      </c>
      <c r="DM657" s="353"/>
    </row>
    <row r="658" spans="1:117" s="1" customFormat="1" ht="195" hidden="1" customHeight="1">
      <c r="A658" s="461"/>
      <c r="B658" s="414">
        <v>178</v>
      </c>
      <c r="C658" s="29" t="s">
        <v>543</v>
      </c>
      <c r="D658" s="109" t="s">
        <v>3</v>
      </c>
      <c r="E658" s="30" t="s">
        <v>548</v>
      </c>
      <c r="F658" s="109" t="s">
        <v>3</v>
      </c>
      <c r="G658" s="5"/>
      <c r="H658" s="112" t="s">
        <v>548</v>
      </c>
      <c r="I658" s="47" t="s">
        <v>918</v>
      </c>
      <c r="J658" s="6"/>
      <c r="K658" s="6" t="s">
        <v>128</v>
      </c>
      <c r="L658" s="6" t="s">
        <v>115</v>
      </c>
      <c r="M658" s="5" t="s">
        <v>81</v>
      </c>
      <c r="N658" s="4" t="s">
        <v>171</v>
      </c>
      <c r="O658" s="478"/>
      <c r="P658" s="6"/>
      <c r="Q658" s="6"/>
      <c r="R658" s="6"/>
      <c r="S658" s="6"/>
      <c r="T658" s="6" t="s">
        <v>28</v>
      </c>
      <c r="U658" s="6"/>
      <c r="V658" s="6"/>
      <c r="W658" s="6"/>
      <c r="X658" s="6"/>
      <c r="Y658" s="60"/>
      <c r="Z658" s="60"/>
      <c r="AA658" s="6"/>
      <c r="AB658" s="33"/>
      <c r="AC658" s="33"/>
      <c r="AD658" s="33"/>
      <c r="AE658" s="33"/>
      <c r="AF658" s="33"/>
      <c r="AG658" s="33"/>
      <c r="AH658" s="33"/>
      <c r="AI658" s="33"/>
      <c r="AJ658" s="33"/>
      <c r="AK658" s="33"/>
      <c r="AL658" s="33"/>
      <c r="AM658" s="33"/>
      <c r="AN658" s="33"/>
      <c r="AO658" s="33"/>
      <c r="AP658" s="33"/>
      <c r="AQ658" s="33"/>
      <c r="AR658" s="33"/>
      <c r="AS658" s="33"/>
      <c r="AT658" s="33"/>
      <c r="AU658" s="33"/>
      <c r="AV658" s="33"/>
      <c r="AW658" s="33"/>
      <c r="AX658" s="33"/>
      <c r="AY658" s="33"/>
      <c r="AZ658" s="33"/>
      <c r="BA658" s="33"/>
      <c r="BB658" s="33"/>
      <c r="BC658" s="33"/>
      <c r="BD658" s="33"/>
      <c r="BE658" s="33"/>
      <c r="BF658" s="33"/>
      <c r="BG658" s="33"/>
      <c r="BH658" s="33"/>
      <c r="BI658" s="33"/>
      <c r="BJ658" s="33"/>
      <c r="BK658" s="33"/>
      <c r="BL658" s="33"/>
      <c r="BM658" s="33"/>
      <c r="BN658" s="33"/>
      <c r="BO658" s="33"/>
      <c r="BP658" s="33"/>
      <c r="BQ658" s="33"/>
      <c r="BR658" s="33"/>
      <c r="BS658" s="33"/>
      <c r="BT658" s="33"/>
      <c r="BU658" s="33"/>
      <c r="BV658" s="33"/>
      <c r="BW658" s="6"/>
      <c r="BX658" s="6"/>
      <c r="BY658" s="6"/>
      <c r="BZ658" s="6"/>
      <c r="CA658" s="6"/>
      <c r="CB658" s="6"/>
      <c r="CC658" s="6"/>
      <c r="CD658" s="6"/>
      <c r="CE658" s="6"/>
      <c r="CF658" s="6"/>
      <c r="CG658" s="6"/>
      <c r="CH658" s="6"/>
      <c r="CI658" s="6"/>
      <c r="CJ658" s="6"/>
      <c r="CK658" s="6"/>
      <c r="CL658" s="6"/>
      <c r="CM658" s="6"/>
      <c r="CN658" s="6"/>
      <c r="CO658" s="6"/>
      <c r="CP658" s="6"/>
      <c r="CQ658" s="6"/>
      <c r="CR658" s="6"/>
      <c r="CS658" s="6"/>
      <c r="CT658" s="313"/>
      <c r="CU658" s="313"/>
      <c r="CV658" s="313"/>
      <c r="CW658" s="313"/>
      <c r="CX658" s="313"/>
      <c r="CY658" s="313"/>
      <c r="CZ658" s="313"/>
      <c r="DA658" s="313"/>
      <c r="DB658" s="424"/>
      <c r="DC658" s="424"/>
      <c r="DD658" s="424"/>
      <c r="DE658" s="313"/>
      <c r="DF658" s="313"/>
      <c r="DG658" s="313"/>
      <c r="DH658" s="313"/>
      <c r="DI658" s="313"/>
      <c r="DJ658" s="6"/>
      <c r="DK658" s="6"/>
      <c r="DL658" s="6">
        <f t="shared" si="781"/>
        <v>1</v>
      </c>
      <c r="DM658" s="4"/>
    </row>
    <row r="659" spans="1:117" s="1" customFormat="1" ht="116.25" hidden="1" customHeight="1">
      <c r="A659" s="461"/>
      <c r="B659" s="414">
        <v>178</v>
      </c>
      <c r="C659" s="29" t="s">
        <v>543</v>
      </c>
      <c r="D659" s="109" t="s">
        <v>3</v>
      </c>
      <c r="E659" s="30" t="s">
        <v>549</v>
      </c>
      <c r="F659" s="109" t="s">
        <v>3</v>
      </c>
      <c r="G659" s="5"/>
      <c r="H659" s="112" t="s">
        <v>549</v>
      </c>
      <c r="I659" s="47" t="s">
        <v>919</v>
      </c>
      <c r="J659" s="6"/>
      <c r="K659" s="6" t="s">
        <v>128</v>
      </c>
      <c r="L659" s="6" t="s">
        <v>115</v>
      </c>
      <c r="M659" s="5" t="s">
        <v>81</v>
      </c>
      <c r="N659" s="4" t="s">
        <v>171</v>
      </c>
      <c r="O659" s="478"/>
      <c r="P659" s="6"/>
      <c r="Q659" s="6"/>
      <c r="R659" s="6"/>
      <c r="S659" s="6"/>
      <c r="T659" s="6"/>
      <c r="U659" s="6" t="s">
        <v>28</v>
      </c>
      <c r="V659" s="6"/>
      <c r="W659" s="6"/>
      <c r="X659" s="6"/>
      <c r="Y659" s="60"/>
      <c r="Z659" s="60"/>
      <c r="AA659" s="6"/>
      <c r="AB659" s="33"/>
      <c r="AC659" s="33"/>
      <c r="AD659" s="33"/>
      <c r="AE659" s="33"/>
      <c r="AF659" s="33"/>
      <c r="AG659" s="33"/>
      <c r="AH659" s="33"/>
      <c r="AI659" s="33"/>
      <c r="AJ659" s="33"/>
      <c r="AK659" s="33"/>
      <c r="AL659" s="33"/>
      <c r="AM659" s="33"/>
      <c r="AN659" s="33"/>
      <c r="AO659" s="33"/>
      <c r="AP659" s="33"/>
      <c r="AQ659" s="33"/>
      <c r="AR659" s="33"/>
      <c r="AS659" s="33"/>
      <c r="AT659" s="33"/>
      <c r="AU659" s="33"/>
      <c r="AV659" s="33"/>
      <c r="AW659" s="33"/>
      <c r="AX659" s="33"/>
      <c r="AY659" s="33"/>
      <c r="AZ659" s="33"/>
      <c r="BA659" s="33"/>
      <c r="BB659" s="33"/>
      <c r="BC659" s="33"/>
      <c r="BD659" s="33"/>
      <c r="BE659" s="33"/>
      <c r="BF659" s="33"/>
      <c r="BG659" s="33"/>
      <c r="BH659" s="33"/>
      <c r="BI659" s="33"/>
      <c r="BJ659" s="33"/>
      <c r="BK659" s="33"/>
      <c r="BL659" s="33"/>
      <c r="BM659" s="33"/>
      <c r="BN659" s="33"/>
      <c r="BO659" s="33"/>
      <c r="BP659" s="33"/>
      <c r="BQ659" s="33"/>
      <c r="BR659" s="33"/>
      <c r="BS659" s="33"/>
      <c r="BT659" s="33"/>
      <c r="BU659" s="33"/>
      <c r="BV659" s="33"/>
      <c r="BW659" s="6"/>
      <c r="BX659" s="6"/>
      <c r="BY659" s="6"/>
      <c r="BZ659" s="6"/>
      <c r="CA659" s="6"/>
      <c r="CB659" s="6"/>
      <c r="CC659" s="6"/>
      <c r="CD659" s="6"/>
      <c r="CE659" s="6"/>
      <c r="CF659" s="6"/>
      <c r="CG659" s="6"/>
      <c r="CH659" s="6"/>
      <c r="CI659" s="6"/>
      <c r="CJ659" s="6"/>
      <c r="CK659" s="6"/>
      <c r="CL659" s="6"/>
      <c r="CM659" s="6"/>
      <c r="CN659" s="6"/>
      <c r="CO659" s="6"/>
      <c r="CP659" s="6"/>
      <c r="CQ659" s="6"/>
      <c r="CR659" s="6"/>
      <c r="CS659" s="6"/>
      <c r="CT659" s="313"/>
      <c r="CU659" s="313"/>
      <c r="CV659" s="313"/>
      <c r="CW659" s="313"/>
      <c r="CX659" s="313"/>
      <c r="CY659" s="313"/>
      <c r="CZ659" s="313"/>
      <c r="DA659" s="313"/>
      <c r="DB659" s="424"/>
      <c r="DC659" s="424"/>
      <c r="DD659" s="424"/>
      <c r="DE659" s="313"/>
      <c r="DF659" s="313"/>
      <c r="DG659" s="313"/>
      <c r="DH659" s="313"/>
      <c r="DI659" s="313"/>
      <c r="DJ659" s="6"/>
      <c r="DK659" s="6"/>
      <c r="DL659" s="6">
        <f t="shared" si="781"/>
        <v>1</v>
      </c>
      <c r="DM659" s="4"/>
    </row>
    <row r="660" spans="1:117" s="1" customFormat="1" ht="114.75" hidden="1" customHeight="1">
      <c r="A660" s="461"/>
      <c r="B660" s="414">
        <v>178</v>
      </c>
      <c r="C660" s="29" t="s">
        <v>543</v>
      </c>
      <c r="D660" s="109" t="s">
        <v>3</v>
      </c>
      <c r="E660" s="30" t="s">
        <v>550</v>
      </c>
      <c r="F660" s="109" t="s">
        <v>3</v>
      </c>
      <c r="G660" s="5"/>
      <c r="H660" s="112" t="s">
        <v>550</v>
      </c>
      <c r="I660" s="47" t="s">
        <v>920</v>
      </c>
      <c r="J660" s="6"/>
      <c r="K660" s="6" t="s">
        <v>128</v>
      </c>
      <c r="L660" s="6" t="s">
        <v>115</v>
      </c>
      <c r="M660" s="5" t="s">
        <v>81</v>
      </c>
      <c r="N660" s="4" t="s">
        <v>171</v>
      </c>
      <c r="O660" s="478"/>
      <c r="P660" s="6"/>
      <c r="Q660" s="6"/>
      <c r="R660" s="6"/>
      <c r="S660" s="6"/>
      <c r="T660" s="6"/>
      <c r="U660" s="6"/>
      <c r="V660" s="6" t="s">
        <v>28</v>
      </c>
      <c r="W660" s="6"/>
      <c r="X660" s="6"/>
      <c r="Y660" s="60"/>
      <c r="Z660" s="60"/>
      <c r="AA660" s="6"/>
      <c r="AB660" s="33"/>
      <c r="AC660" s="33"/>
      <c r="AD660" s="33"/>
      <c r="AE660" s="33"/>
      <c r="AF660" s="33"/>
      <c r="AG660" s="33"/>
      <c r="AH660" s="33"/>
      <c r="AI660" s="33"/>
      <c r="AJ660" s="33"/>
      <c r="AK660" s="33"/>
      <c r="AL660" s="33"/>
      <c r="AM660" s="33"/>
      <c r="AN660" s="33"/>
      <c r="AO660" s="33"/>
      <c r="AP660" s="33"/>
      <c r="AQ660" s="33"/>
      <c r="AR660" s="33"/>
      <c r="AS660" s="33"/>
      <c r="AT660" s="33"/>
      <c r="AU660" s="33"/>
      <c r="AV660" s="33"/>
      <c r="AW660" s="33"/>
      <c r="AX660" s="33"/>
      <c r="AY660" s="33"/>
      <c r="AZ660" s="33"/>
      <c r="BA660" s="33"/>
      <c r="BB660" s="33"/>
      <c r="BC660" s="33"/>
      <c r="BD660" s="33"/>
      <c r="BE660" s="33"/>
      <c r="BF660" s="33"/>
      <c r="BG660" s="33"/>
      <c r="BH660" s="33"/>
      <c r="BI660" s="33"/>
      <c r="BJ660" s="33"/>
      <c r="BK660" s="33"/>
      <c r="BL660" s="33"/>
      <c r="BM660" s="33"/>
      <c r="BN660" s="33"/>
      <c r="BO660" s="33"/>
      <c r="BP660" s="33"/>
      <c r="BQ660" s="33"/>
      <c r="BR660" s="33"/>
      <c r="BS660" s="33"/>
      <c r="BT660" s="33"/>
      <c r="BU660" s="33"/>
      <c r="BV660" s="33"/>
      <c r="BW660" s="6"/>
      <c r="BX660" s="6"/>
      <c r="BY660" s="6"/>
      <c r="BZ660" s="6"/>
      <c r="CA660" s="6"/>
      <c r="CB660" s="6"/>
      <c r="CC660" s="6"/>
      <c r="CD660" s="6"/>
      <c r="CE660" s="6"/>
      <c r="CF660" s="6"/>
      <c r="CG660" s="6"/>
      <c r="CH660" s="6"/>
      <c r="CI660" s="6"/>
      <c r="CJ660" s="6"/>
      <c r="CK660" s="6"/>
      <c r="CL660" s="6"/>
      <c r="CM660" s="6"/>
      <c r="CN660" s="6"/>
      <c r="CO660" s="6"/>
      <c r="CP660" s="6"/>
      <c r="CQ660" s="6"/>
      <c r="CR660" s="6"/>
      <c r="CS660" s="6"/>
      <c r="CT660" s="313"/>
      <c r="CU660" s="313"/>
      <c r="CV660" s="313"/>
      <c r="CW660" s="313"/>
      <c r="CX660" s="313"/>
      <c r="CY660" s="313"/>
      <c r="CZ660" s="313"/>
      <c r="DA660" s="313"/>
      <c r="DB660" s="424"/>
      <c r="DC660" s="424"/>
      <c r="DD660" s="424"/>
      <c r="DE660" s="313"/>
      <c r="DF660" s="313"/>
      <c r="DG660" s="313"/>
      <c r="DH660" s="313"/>
      <c r="DI660" s="313"/>
      <c r="DJ660" s="6"/>
      <c r="DK660" s="6"/>
      <c r="DL660" s="6">
        <f t="shared" si="781"/>
        <v>1</v>
      </c>
      <c r="DM660" s="4"/>
    </row>
    <row r="661" spans="1:117" s="1" customFormat="1" ht="77.25" hidden="1" customHeight="1">
      <c r="A661" s="461"/>
      <c r="B661" s="414">
        <v>178</v>
      </c>
      <c r="C661" s="29" t="s">
        <v>543</v>
      </c>
      <c r="D661" s="109" t="s">
        <v>3</v>
      </c>
      <c r="E661" s="30" t="s">
        <v>551</v>
      </c>
      <c r="F661" s="109" t="s">
        <v>3</v>
      </c>
      <c r="G661" s="5"/>
      <c r="H661" s="112" t="s">
        <v>551</v>
      </c>
      <c r="I661" s="47" t="s">
        <v>948</v>
      </c>
      <c r="J661" s="6"/>
      <c r="K661" s="6" t="s">
        <v>128</v>
      </c>
      <c r="L661" s="6" t="s">
        <v>115</v>
      </c>
      <c r="M661" s="5" t="s">
        <v>81</v>
      </c>
      <c r="N661" s="4" t="s">
        <v>171</v>
      </c>
      <c r="O661" s="478"/>
      <c r="P661" s="6"/>
      <c r="Q661" s="6"/>
      <c r="R661" s="6"/>
      <c r="S661" s="6"/>
      <c r="T661" s="6"/>
      <c r="U661" s="6"/>
      <c r="V661" s="6"/>
      <c r="W661" s="6"/>
      <c r="X661" s="6" t="s">
        <v>28</v>
      </c>
      <c r="Y661" s="60"/>
      <c r="Z661" s="60"/>
      <c r="AA661" s="6"/>
      <c r="AB661" s="33"/>
      <c r="AC661" s="33"/>
      <c r="AD661" s="33"/>
      <c r="AE661" s="33"/>
      <c r="AF661" s="33"/>
      <c r="AG661" s="33"/>
      <c r="AH661" s="33"/>
      <c r="AI661" s="33"/>
      <c r="AJ661" s="33"/>
      <c r="AK661" s="33"/>
      <c r="AL661" s="33"/>
      <c r="AM661" s="33"/>
      <c r="AN661" s="33"/>
      <c r="AO661" s="33"/>
      <c r="AP661" s="33"/>
      <c r="AQ661" s="33"/>
      <c r="AR661" s="33"/>
      <c r="AS661" s="33"/>
      <c r="AT661" s="33"/>
      <c r="AU661" s="33"/>
      <c r="AV661" s="33"/>
      <c r="AW661" s="33"/>
      <c r="AX661" s="33"/>
      <c r="AY661" s="33"/>
      <c r="AZ661" s="33"/>
      <c r="BA661" s="33"/>
      <c r="BB661" s="33"/>
      <c r="BC661" s="33"/>
      <c r="BD661" s="33"/>
      <c r="BE661" s="33"/>
      <c r="BF661" s="33"/>
      <c r="BG661" s="33"/>
      <c r="BH661" s="33"/>
      <c r="BI661" s="33"/>
      <c r="BJ661" s="33"/>
      <c r="BK661" s="33"/>
      <c r="BL661" s="33"/>
      <c r="BM661" s="33"/>
      <c r="BN661" s="33"/>
      <c r="BO661" s="33"/>
      <c r="BP661" s="33"/>
      <c r="BQ661" s="33"/>
      <c r="BR661" s="33"/>
      <c r="BS661" s="33"/>
      <c r="BT661" s="33"/>
      <c r="BU661" s="33"/>
      <c r="BV661" s="33"/>
      <c r="BW661" s="6"/>
      <c r="BX661" s="6"/>
      <c r="BY661" s="6"/>
      <c r="BZ661" s="6"/>
      <c r="CA661" s="6"/>
      <c r="CB661" s="6"/>
      <c r="CC661" s="6"/>
      <c r="CD661" s="6"/>
      <c r="CE661" s="6"/>
      <c r="CF661" s="6"/>
      <c r="CG661" s="6"/>
      <c r="CH661" s="6"/>
      <c r="CI661" s="6"/>
      <c r="CJ661" s="6"/>
      <c r="CK661" s="6"/>
      <c r="CL661" s="6"/>
      <c r="CM661" s="6"/>
      <c r="CN661" s="6"/>
      <c r="CO661" s="6"/>
      <c r="CP661" s="6"/>
      <c r="CQ661" s="6"/>
      <c r="CR661" s="6"/>
      <c r="CS661" s="6"/>
      <c r="CT661" s="313"/>
      <c r="CU661" s="313"/>
      <c r="CV661" s="313"/>
      <c r="CW661" s="313"/>
      <c r="CX661" s="313"/>
      <c r="CY661" s="313"/>
      <c r="CZ661" s="313"/>
      <c r="DA661" s="313"/>
      <c r="DB661" s="424"/>
      <c r="DC661" s="424"/>
      <c r="DD661" s="424"/>
      <c r="DE661" s="313"/>
      <c r="DF661" s="313"/>
      <c r="DG661" s="313"/>
      <c r="DH661" s="313"/>
      <c r="DI661" s="313"/>
      <c r="DJ661" s="6"/>
      <c r="DK661" s="6"/>
      <c r="DL661" s="6">
        <f t="shared" si="781"/>
        <v>1</v>
      </c>
      <c r="DM661" s="4"/>
    </row>
    <row r="662" spans="1:117" s="110" customFormat="1" ht="64.5" hidden="1" customHeight="1">
      <c r="A662" s="461"/>
      <c r="B662" s="414">
        <v>178</v>
      </c>
      <c r="C662" s="29" t="s">
        <v>543</v>
      </c>
      <c r="D662" s="109" t="s">
        <v>3</v>
      </c>
      <c r="E662" s="112" t="s">
        <v>914</v>
      </c>
      <c r="F662" s="109" t="s">
        <v>3</v>
      </c>
      <c r="G662" s="109"/>
      <c r="H662" s="112" t="s">
        <v>914</v>
      </c>
      <c r="I662" s="47" t="s">
        <v>922</v>
      </c>
      <c r="J662" s="111"/>
      <c r="K662" s="111"/>
      <c r="L662" s="111"/>
      <c r="M662" s="109"/>
      <c r="N662" s="108"/>
      <c r="O662" s="478"/>
      <c r="P662" s="111"/>
      <c r="Q662" s="111"/>
      <c r="R662" s="111"/>
      <c r="S662" s="111"/>
      <c r="T662" s="111"/>
      <c r="U662" s="111"/>
      <c r="V662" s="111"/>
      <c r="W662" s="111"/>
      <c r="X662" s="111"/>
      <c r="Y662" s="111" t="s">
        <v>28</v>
      </c>
      <c r="Z662" s="111"/>
      <c r="AA662" s="111"/>
      <c r="AB662" s="33"/>
      <c r="AC662" s="33"/>
      <c r="AD662" s="33"/>
      <c r="AE662" s="33"/>
      <c r="AF662" s="33"/>
      <c r="AG662" s="33"/>
      <c r="AH662" s="33"/>
      <c r="AI662" s="33"/>
      <c r="AJ662" s="33"/>
      <c r="AK662" s="33"/>
      <c r="AL662" s="33"/>
      <c r="AM662" s="33"/>
      <c r="AN662" s="33"/>
      <c r="AO662" s="33"/>
      <c r="AP662" s="33"/>
      <c r="AQ662" s="33"/>
      <c r="AR662" s="33"/>
      <c r="AS662" s="33"/>
      <c r="AT662" s="33"/>
      <c r="AU662" s="33"/>
      <c r="AV662" s="33"/>
      <c r="AW662" s="33"/>
      <c r="AX662" s="33"/>
      <c r="AY662" s="33"/>
      <c r="AZ662" s="33"/>
      <c r="BA662" s="33"/>
      <c r="BB662" s="33"/>
      <c r="BC662" s="33"/>
      <c r="BD662" s="33"/>
      <c r="BE662" s="33"/>
      <c r="BF662" s="33"/>
      <c r="BG662" s="33"/>
      <c r="BH662" s="33"/>
      <c r="BI662" s="33"/>
      <c r="BJ662" s="33"/>
      <c r="BK662" s="33"/>
      <c r="BL662" s="33"/>
      <c r="BM662" s="33"/>
      <c r="BN662" s="33"/>
      <c r="BO662" s="33"/>
      <c r="BP662" s="33"/>
      <c r="BQ662" s="33"/>
      <c r="BR662" s="33"/>
      <c r="BS662" s="33"/>
      <c r="BT662" s="33"/>
      <c r="BU662" s="33"/>
      <c r="BV662" s="33"/>
      <c r="BW662" s="111"/>
      <c r="BX662" s="111"/>
      <c r="BY662" s="111"/>
      <c r="BZ662" s="111"/>
      <c r="CA662" s="111"/>
      <c r="CB662" s="111"/>
      <c r="CC662" s="111"/>
      <c r="CD662" s="111"/>
      <c r="CE662" s="111"/>
      <c r="CF662" s="111"/>
      <c r="CG662" s="111"/>
      <c r="CH662" s="111"/>
      <c r="CI662" s="111"/>
      <c r="CJ662" s="111"/>
      <c r="CK662" s="111"/>
      <c r="CL662" s="111"/>
      <c r="CM662" s="111"/>
      <c r="CN662" s="111"/>
      <c r="CO662" s="111"/>
      <c r="CP662" s="111"/>
      <c r="CQ662" s="111"/>
      <c r="CR662" s="111"/>
      <c r="CS662" s="111"/>
      <c r="CT662" s="313"/>
      <c r="CU662" s="313"/>
      <c r="CV662" s="313"/>
      <c r="CW662" s="313"/>
      <c r="CX662" s="313"/>
      <c r="CY662" s="313"/>
      <c r="CZ662" s="313"/>
      <c r="DA662" s="313"/>
      <c r="DB662" s="424"/>
      <c r="DC662" s="424"/>
      <c r="DD662" s="424"/>
      <c r="DE662" s="313"/>
      <c r="DF662" s="313"/>
      <c r="DG662" s="313"/>
      <c r="DH662" s="313"/>
      <c r="DI662" s="313"/>
      <c r="DJ662" s="111"/>
      <c r="DK662" s="111"/>
      <c r="DL662" s="122">
        <f t="shared" si="781"/>
        <v>1</v>
      </c>
      <c r="DM662" s="108"/>
    </row>
    <row r="663" spans="1:117" s="1" customFormat="1" ht="63.75" hidden="1" customHeight="1">
      <c r="A663" s="462"/>
      <c r="B663" s="414">
        <v>178</v>
      </c>
      <c r="C663" s="29" t="s">
        <v>543</v>
      </c>
      <c r="D663" s="109" t="s">
        <v>3</v>
      </c>
      <c r="E663" s="30" t="s">
        <v>915</v>
      </c>
      <c r="F663" s="109" t="s">
        <v>3</v>
      </c>
      <c r="G663" s="5"/>
      <c r="H663" s="112" t="s">
        <v>915</v>
      </c>
      <c r="I663" s="47" t="s">
        <v>921</v>
      </c>
      <c r="J663" s="6"/>
      <c r="K663" s="6" t="s">
        <v>128</v>
      </c>
      <c r="L663" s="6" t="s">
        <v>115</v>
      </c>
      <c r="M663" s="5" t="s">
        <v>81</v>
      </c>
      <c r="N663" s="4" t="s">
        <v>171</v>
      </c>
      <c r="O663" s="478"/>
      <c r="P663" s="6"/>
      <c r="Q663" s="6"/>
      <c r="R663" s="6"/>
      <c r="S663" s="6"/>
      <c r="T663" s="6"/>
      <c r="U663" s="6"/>
      <c r="V663" s="6"/>
      <c r="W663" s="6"/>
      <c r="X663" s="6"/>
      <c r="Y663" s="60"/>
      <c r="Z663" s="60"/>
      <c r="AA663" s="6" t="s">
        <v>28</v>
      </c>
      <c r="AB663" s="33"/>
      <c r="AC663" s="33"/>
      <c r="AD663" s="33"/>
      <c r="AE663" s="33"/>
      <c r="AF663" s="33"/>
      <c r="AG663" s="33"/>
      <c r="AH663" s="33"/>
      <c r="AI663" s="33"/>
      <c r="AJ663" s="33"/>
      <c r="AK663" s="33"/>
      <c r="AL663" s="33"/>
      <c r="AM663" s="33"/>
      <c r="AN663" s="33"/>
      <c r="AO663" s="33"/>
      <c r="AP663" s="33"/>
      <c r="AQ663" s="33"/>
      <c r="AR663" s="33"/>
      <c r="AS663" s="33"/>
      <c r="AT663" s="33"/>
      <c r="AU663" s="33"/>
      <c r="AV663" s="33"/>
      <c r="AW663" s="33"/>
      <c r="AX663" s="33"/>
      <c r="AY663" s="33"/>
      <c r="AZ663" s="33"/>
      <c r="BA663" s="33"/>
      <c r="BB663" s="33"/>
      <c r="BC663" s="33"/>
      <c r="BD663" s="33"/>
      <c r="BE663" s="33"/>
      <c r="BF663" s="33"/>
      <c r="BG663" s="33"/>
      <c r="BH663" s="33"/>
      <c r="BI663" s="33"/>
      <c r="BJ663" s="33"/>
      <c r="BK663" s="33"/>
      <c r="BL663" s="33"/>
      <c r="BM663" s="33"/>
      <c r="BN663" s="33"/>
      <c r="BO663" s="33"/>
      <c r="BP663" s="33"/>
      <c r="BQ663" s="33"/>
      <c r="BR663" s="33"/>
      <c r="BS663" s="33"/>
      <c r="BT663" s="33"/>
      <c r="BU663" s="33"/>
      <c r="BV663" s="33"/>
      <c r="BW663" s="6"/>
      <c r="BX663" s="6"/>
      <c r="BY663" s="6"/>
      <c r="BZ663" s="6"/>
      <c r="CA663" s="6"/>
      <c r="CB663" s="6"/>
      <c r="CC663" s="6"/>
      <c r="CD663" s="6"/>
      <c r="CE663" s="6"/>
      <c r="CF663" s="6"/>
      <c r="CG663" s="6"/>
      <c r="CH663" s="6"/>
      <c r="CI663" s="6"/>
      <c r="CJ663" s="6"/>
      <c r="CK663" s="6"/>
      <c r="CL663" s="6"/>
      <c r="CM663" s="6"/>
      <c r="CN663" s="6"/>
      <c r="CO663" s="6"/>
      <c r="CP663" s="6"/>
      <c r="CQ663" s="6"/>
      <c r="CR663" s="6"/>
      <c r="CS663" s="6"/>
      <c r="CT663" s="313"/>
      <c r="CU663" s="313"/>
      <c r="CV663" s="313"/>
      <c r="CW663" s="313"/>
      <c r="CX663" s="313"/>
      <c r="CY663" s="313"/>
      <c r="CZ663" s="313"/>
      <c r="DA663" s="313"/>
      <c r="DB663" s="424"/>
      <c r="DC663" s="424"/>
      <c r="DD663" s="424"/>
      <c r="DE663" s="313"/>
      <c r="DF663" s="313"/>
      <c r="DG663" s="313"/>
      <c r="DH663" s="313"/>
      <c r="DI663" s="313"/>
      <c r="DJ663" s="6"/>
      <c r="DK663" s="6"/>
      <c r="DL663" s="122">
        <f t="shared" si="781"/>
        <v>1</v>
      </c>
      <c r="DM663" s="4"/>
    </row>
    <row r="664" spans="1:117" s="10" customFormat="1" ht="34.5" hidden="1" customHeight="1">
      <c r="A664" s="460">
        <v>573</v>
      </c>
      <c r="B664" s="414">
        <v>179</v>
      </c>
      <c r="C664" s="169" t="s">
        <v>552</v>
      </c>
      <c r="D664" s="169" t="s">
        <v>0</v>
      </c>
      <c r="E664" s="112" t="s">
        <v>923</v>
      </c>
      <c r="F664" s="29" t="s">
        <v>2</v>
      </c>
      <c r="G664" s="170"/>
      <c r="H664" s="184" t="s">
        <v>554</v>
      </c>
      <c r="I664" s="189" t="s">
        <v>1174</v>
      </c>
      <c r="J664" s="517" t="s">
        <v>630</v>
      </c>
      <c r="K664" s="176" t="s">
        <v>128</v>
      </c>
      <c r="L664" s="176" t="s">
        <v>115</v>
      </c>
      <c r="M664" s="5" t="s">
        <v>81</v>
      </c>
      <c r="N664" s="4" t="s">
        <v>171</v>
      </c>
      <c r="O664" s="478" t="s">
        <v>28</v>
      </c>
      <c r="P664" s="458">
        <v>3</v>
      </c>
      <c r="Q664" s="176" t="s">
        <v>28</v>
      </c>
      <c r="R664" s="6"/>
      <c r="S664" s="6"/>
      <c r="T664" s="6"/>
      <c r="U664" s="6"/>
      <c r="V664" s="6"/>
      <c r="W664" s="6"/>
      <c r="X664" s="6"/>
      <c r="Y664" s="60"/>
      <c r="Z664" s="60"/>
      <c r="AA664" s="6"/>
      <c r="AB664" s="181" t="s">
        <v>665</v>
      </c>
      <c r="AC664" s="181" t="s">
        <v>665</v>
      </c>
      <c r="AD664" s="181" t="s">
        <v>665</v>
      </c>
      <c r="AE664" s="207">
        <v>2</v>
      </c>
      <c r="AF664" s="207">
        <v>2</v>
      </c>
      <c r="AG664" s="207">
        <v>1</v>
      </c>
      <c r="AH664" s="207">
        <v>1</v>
      </c>
      <c r="AI664" s="207">
        <v>2</v>
      </c>
      <c r="AJ664" s="207">
        <v>2</v>
      </c>
      <c r="AK664" s="207">
        <v>2</v>
      </c>
      <c r="AL664" s="207">
        <v>2</v>
      </c>
      <c r="AM664" s="207">
        <v>1</v>
      </c>
      <c r="AN664" s="207">
        <v>1</v>
      </c>
      <c r="AO664" s="207">
        <v>2</v>
      </c>
      <c r="AP664" s="207">
        <v>2</v>
      </c>
      <c r="AQ664" s="207">
        <v>2</v>
      </c>
      <c r="AR664" s="207">
        <v>2</v>
      </c>
      <c r="AS664" s="207">
        <v>1</v>
      </c>
      <c r="AT664" s="207">
        <v>1</v>
      </c>
      <c r="AU664" s="207">
        <v>2</v>
      </c>
      <c r="AV664" s="207">
        <v>2</v>
      </c>
      <c r="AW664" s="207">
        <v>2</v>
      </c>
      <c r="AX664" s="207">
        <v>1</v>
      </c>
      <c r="AY664" s="207">
        <v>1</v>
      </c>
      <c r="AZ664" s="207">
        <v>2</v>
      </c>
      <c r="BA664" s="207">
        <v>2</v>
      </c>
      <c r="BB664" s="207">
        <v>1</v>
      </c>
      <c r="BC664" s="209">
        <f t="shared" ref="BC664" si="782">COUNTIF(AE664:BB664,"2")</f>
        <v>15</v>
      </c>
      <c r="BD664" s="210">
        <f t="shared" ref="BD664" si="783">BC664/(BC664+BE664+BG664+BI664)</f>
        <v>0.625</v>
      </c>
      <c r="BE664" s="209">
        <f>COUNTIF(AE664:BB664,"1")</f>
        <v>9</v>
      </c>
      <c r="BF664" s="210">
        <f t="shared" ref="BF664" si="784">BE664/(BC664+BE664+BG664+BI664)</f>
        <v>0.375</v>
      </c>
      <c r="BG664" s="209">
        <f>COUNTIF(AE664:BB664,"0")</f>
        <v>0</v>
      </c>
      <c r="BH664" s="210">
        <f t="shared" ref="BH664" si="785">BG664/(BC664+BE664+BG664+BI664)</f>
        <v>0</v>
      </c>
      <c r="BI664" s="209">
        <f>COUNTIF(AE664:BB664,"KĐG")</f>
        <v>0</v>
      </c>
      <c r="BJ664" s="210">
        <f t="shared" ref="BJ664" si="786">BI664/(BC664+BE664+BG664+BI664)</f>
        <v>0</v>
      </c>
      <c r="BK664" s="211">
        <f t="shared" ref="BK664" si="787">(((BC664*2)+(BE664*1)+(BG664*0)))/(BC664+BE664+BG664)</f>
        <v>1.625</v>
      </c>
      <c r="BL664" s="212" t="str">
        <f t="shared" ref="BL664" si="788">IF(BJ664&gt;=50%,"KĐG",IF(BK664&gt;=1.6,"ĐMT",IF(BK664&gt;=1,"CCG","CĐ")))</f>
        <v>ĐMT</v>
      </c>
      <c r="BM664" s="33"/>
      <c r="BN664" s="33"/>
      <c r="BO664" s="33"/>
      <c r="BP664" s="33"/>
      <c r="BQ664" s="33"/>
      <c r="BR664" s="33"/>
      <c r="BS664" s="33"/>
      <c r="BT664" s="33"/>
      <c r="BU664" s="33"/>
      <c r="BV664" s="33"/>
      <c r="BW664" s="33"/>
      <c r="BX664" s="33"/>
      <c r="BY664" s="33"/>
      <c r="BZ664" s="33"/>
      <c r="CA664" s="33"/>
      <c r="CB664" s="33"/>
      <c r="CC664" s="33"/>
      <c r="CD664" s="33"/>
      <c r="CE664" s="33"/>
      <c r="CF664" s="33"/>
      <c r="CG664" s="33"/>
      <c r="CH664" s="33"/>
      <c r="CI664" s="33"/>
      <c r="CJ664" s="33"/>
      <c r="CK664" s="33"/>
      <c r="CL664" s="33"/>
      <c r="CM664" s="33"/>
      <c r="CN664" s="33"/>
      <c r="CO664" s="33"/>
      <c r="CP664" s="33"/>
      <c r="CQ664" s="33"/>
      <c r="CR664" s="33"/>
      <c r="CS664" s="33"/>
      <c r="CT664" s="33"/>
      <c r="CU664" s="33"/>
      <c r="CV664" s="33"/>
      <c r="CW664" s="33"/>
      <c r="CX664" s="33"/>
      <c r="CY664" s="33"/>
      <c r="CZ664" s="33"/>
      <c r="DA664" s="33"/>
      <c r="DB664" s="33"/>
      <c r="DC664" s="33"/>
      <c r="DD664" s="33"/>
      <c r="DE664" s="33"/>
      <c r="DF664" s="33"/>
      <c r="DG664" s="33"/>
      <c r="DH664" s="33"/>
      <c r="DI664" s="33"/>
      <c r="DJ664" s="33"/>
      <c r="DK664" s="33"/>
      <c r="DL664" s="204">
        <f t="shared" si="781"/>
        <v>1</v>
      </c>
      <c r="DM664" s="168"/>
    </row>
    <row r="665" spans="1:117" s="231" customFormat="1" ht="48" hidden="1" customHeight="1">
      <c r="A665" s="461"/>
      <c r="B665" s="414">
        <v>179</v>
      </c>
      <c r="C665" s="274" t="s">
        <v>552</v>
      </c>
      <c r="D665" s="274" t="s">
        <v>0</v>
      </c>
      <c r="E665" s="112" t="s">
        <v>553</v>
      </c>
      <c r="F665" s="29" t="s">
        <v>2</v>
      </c>
      <c r="G665" s="274"/>
      <c r="H665" s="274" t="s">
        <v>554</v>
      </c>
      <c r="I665" s="189" t="s">
        <v>1258</v>
      </c>
      <c r="J665" s="517"/>
      <c r="K665" s="256" t="s">
        <v>128</v>
      </c>
      <c r="L665" s="256" t="s">
        <v>115</v>
      </c>
      <c r="M665" s="126" t="s">
        <v>81</v>
      </c>
      <c r="N665" s="123" t="s">
        <v>171</v>
      </c>
      <c r="O665" s="478"/>
      <c r="P665" s="465"/>
      <c r="Q665" s="111"/>
      <c r="R665" s="256" t="s">
        <v>28</v>
      </c>
      <c r="S665" s="111"/>
      <c r="T665" s="111"/>
      <c r="U665" s="111"/>
      <c r="V665" s="111"/>
      <c r="W665" s="111"/>
      <c r="X665" s="111"/>
      <c r="Y665" s="111"/>
      <c r="Z665" s="111"/>
      <c r="AA665" s="111"/>
      <c r="AB665" s="33"/>
      <c r="AC665" s="33"/>
      <c r="AD665" s="33"/>
      <c r="AE665" s="33"/>
      <c r="AF665" s="33"/>
      <c r="AG665" s="33"/>
      <c r="AH665" s="33"/>
      <c r="AI665" s="33"/>
      <c r="AJ665" s="33"/>
      <c r="AK665" s="33"/>
      <c r="AL665" s="33"/>
      <c r="AM665" s="33"/>
      <c r="AN665" s="33"/>
      <c r="AO665" s="33"/>
      <c r="AP665" s="33"/>
      <c r="AQ665" s="33"/>
      <c r="AR665" s="33"/>
      <c r="AS665" s="33"/>
      <c r="AT665" s="33"/>
      <c r="AU665" s="33"/>
      <c r="AV665" s="33"/>
      <c r="AW665" s="33"/>
      <c r="AX665" s="33"/>
      <c r="AY665" s="33"/>
      <c r="AZ665" s="33"/>
      <c r="BA665" s="33"/>
      <c r="BB665" s="33"/>
      <c r="BC665" s="33"/>
      <c r="BD665" s="33"/>
      <c r="BE665" s="33"/>
      <c r="BF665" s="33"/>
      <c r="BG665" s="33"/>
      <c r="BH665" s="33"/>
      <c r="BI665" s="33"/>
      <c r="BJ665" s="33"/>
      <c r="BK665" s="33"/>
      <c r="BL665" s="33"/>
      <c r="BM665" s="181" t="s">
        <v>665</v>
      </c>
      <c r="BN665" s="181" t="s">
        <v>665</v>
      </c>
      <c r="BO665" s="181" t="s">
        <v>665</v>
      </c>
      <c r="BP665" s="181" t="s">
        <v>665</v>
      </c>
      <c r="BQ665" s="320">
        <v>2</v>
      </c>
      <c r="BR665" s="320">
        <v>2</v>
      </c>
      <c r="BS665" s="320">
        <v>2</v>
      </c>
      <c r="BT665" s="320">
        <v>1</v>
      </c>
      <c r="BU665" s="320">
        <v>2</v>
      </c>
      <c r="BV665" s="320">
        <v>2</v>
      </c>
      <c r="BW665" s="320">
        <v>2</v>
      </c>
      <c r="BX665" s="320">
        <v>1</v>
      </c>
      <c r="BY665" s="320">
        <v>2</v>
      </c>
      <c r="BZ665" s="320">
        <v>2</v>
      </c>
      <c r="CA665" s="320">
        <v>2</v>
      </c>
      <c r="CB665" s="320">
        <v>2</v>
      </c>
      <c r="CC665" s="320">
        <v>2</v>
      </c>
      <c r="CD665" s="320">
        <v>2</v>
      </c>
      <c r="CE665" s="320">
        <v>1</v>
      </c>
      <c r="CF665" s="320">
        <v>2</v>
      </c>
      <c r="CG665" s="320">
        <v>2</v>
      </c>
      <c r="CH665" s="320">
        <v>1</v>
      </c>
      <c r="CI665" s="320">
        <v>2</v>
      </c>
      <c r="CJ665" s="320">
        <v>2</v>
      </c>
      <c r="CK665" s="320">
        <v>1</v>
      </c>
      <c r="CL665" s="348">
        <f>COUNTIF(BQ665:CK665,"2")</f>
        <v>16</v>
      </c>
      <c r="CM665" s="349">
        <f t="shared" ref="CM665" si="789">CL665/(CL665+CN665+CP665+CR665)</f>
        <v>0.76190476190476186</v>
      </c>
      <c r="CN665" s="348">
        <f>COUNTIF(BQ665:CK665,"1")</f>
        <v>5</v>
      </c>
      <c r="CO665" s="349">
        <f t="shared" ref="CO665" si="790">CN665/(CL665+CN665+CP665+CR665)</f>
        <v>0.23809523809523808</v>
      </c>
      <c r="CP665" s="348">
        <f>COUNTIF(BQ665:CK665,"0")</f>
        <v>0</v>
      </c>
      <c r="CQ665" s="349">
        <f t="shared" ref="CQ665" si="791">CP665/(CL665+CN665+CP665+CR665)</f>
        <v>0</v>
      </c>
      <c r="CR665" s="348">
        <f>COUNTIF(BQ665:CK665,"KĐG")</f>
        <v>0</v>
      </c>
      <c r="CS665" s="349">
        <f t="shared" ref="CS665" si="792">CR665/(CL665+CN665+CP665+CR665)</f>
        <v>0</v>
      </c>
      <c r="CT665" s="350">
        <f t="shared" ref="CT665" si="793">(((CL665*2)+(CN665*1)+(CP665*0)))/(CL665+CN665+CP665)</f>
        <v>1.7619047619047619</v>
      </c>
      <c r="CU665" s="351" t="str">
        <f t="shared" ref="CU665" si="794">IF(CS665&gt;=50%,"KĐG",IF(CT665&gt;=1.6,"ĐMT",IF(CT665&gt;=1,"CCG","CĐ")))</f>
        <v>ĐMT</v>
      </c>
      <c r="CV665" s="313"/>
      <c r="CW665" s="313"/>
      <c r="CX665" s="313"/>
      <c r="CY665" s="313"/>
      <c r="CZ665" s="313"/>
      <c r="DA665" s="313"/>
      <c r="DB665" s="424"/>
      <c r="DC665" s="424"/>
      <c r="DD665" s="424"/>
      <c r="DE665" s="313"/>
      <c r="DF665" s="313"/>
      <c r="DG665" s="313"/>
      <c r="DH665" s="313"/>
      <c r="DI665" s="313"/>
      <c r="DJ665" s="111"/>
      <c r="DK665" s="111"/>
      <c r="DL665" s="122">
        <f t="shared" si="781"/>
        <v>1</v>
      </c>
      <c r="DM665" s="261"/>
    </row>
    <row r="666" spans="1:117" s="231" customFormat="1" ht="90.75" customHeight="1">
      <c r="A666" s="461"/>
      <c r="B666" s="414">
        <v>179</v>
      </c>
      <c r="C666" s="169" t="s">
        <v>552</v>
      </c>
      <c r="D666" s="169" t="s">
        <v>0</v>
      </c>
      <c r="E666" s="184" t="s">
        <v>924</v>
      </c>
      <c r="F666" s="169" t="s">
        <v>2</v>
      </c>
      <c r="G666" s="377"/>
      <c r="H666" s="184" t="s">
        <v>554</v>
      </c>
      <c r="I666" s="189" t="s">
        <v>1316</v>
      </c>
      <c r="J666" s="517"/>
      <c r="K666" s="364" t="s">
        <v>128</v>
      </c>
      <c r="L666" s="364" t="s">
        <v>115</v>
      </c>
      <c r="M666" s="126" t="s">
        <v>81</v>
      </c>
      <c r="N666" s="123" t="s">
        <v>171</v>
      </c>
      <c r="O666" s="478"/>
      <c r="P666" s="465"/>
      <c r="Q666" s="111"/>
      <c r="R666" s="111"/>
      <c r="S666" s="364" t="s">
        <v>28</v>
      </c>
      <c r="T666" s="111"/>
      <c r="U666" s="111"/>
      <c r="V666" s="111"/>
      <c r="W666" s="111"/>
      <c r="X666" s="111"/>
      <c r="Y666" s="111"/>
      <c r="Z666" s="111"/>
      <c r="AA666" s="111"/>
      <c r="AB666" s="33"/>
      <c r="AC666" s="33"/>
      <c r="AD666" s="33"/>
      <c r="AE666" s="33"/>
      <c r="AF666" s="33"/>
      <c r="AG666" s="33"/>
      <c r="AH666" s="33"/>
      <c r="AI666" s="33"/>
      <c r="AJ666" s="33"/>
      <c r="AK666" s="33"/>
      <c r="AL666" s="33"/>
      <c r="AM666" s="33"/>
      <c r="AN666" s="33"/>
      <c r="AO666" s="33"/>
      <c r="AP666" s="33"/>
      <c r="AQ666" s="33"/>
      <c r="AR666" s="33"/>
      <c r="AS666" s="33"/>
      <c r="AT666" s="33"/>
      <c r="AU666" s="33"/>
      <c r="AV666" s="33"/>
      <c r="AW666" s="33"/>
      <c r="AX666" s="33"/>
      <c r="AY666" s="33"/>
      <c r="AZ666" s="33"/>
      <c r="BA666" s="33"/>
      <c r="BB666" s="33"/>
      <c r="BC666" s="33"/>
      <c r="BD666" s="33"/>
      <c r="BE666" s="33"/>
      <c r="BF666" s="33"/>
      <c r="BG666" s="33"/>
      <c r="BH666" s="33"/>
      <c r="BI666" s="33"/>
      <c r="BJ666" s="33"/>
      <c r="BK666" s="33"/>
      <c r="BL666" s="33"/>
      <c r="BM666" s="33"/>
      <c r="BN666" s="33"/>
      <c r="BO666" s="33"/>
      <c r="BP666" s="33"/>
      <c r="BQ666" s="33"/>
      <c r="BR666" s="33"/>
      <c r="BS666" s="33"/>
      <c r="BT666" s="33"/>
      <c r="BU666" s="33"/>
      <c r="BV666" s="33"/>
      <c r="BW666" s="111"/>
      <c r="BX666" s="111"/>
      <c r="BY666" s="111"/>
      <c r="BZ666" s="111"/>
      <c r="CA666" s="111"/>
      <c r="CB666" s="111"/>
      <c r="CC666" s="111"/>
      <c r="CD666" s="111"/>
      <c r="CE666" s="111"/>
      <c r="CF666" s="111"/>
      <c r="CG666" s="111"/>
      <c r="CH666" s="111"/>
      <c r="CI666" s="111"/>
      <c r="CJ666" s="111"/>
      <c r="CK666" s="111"/>
      <c r="CL666" s="111"/>
      <c r="CM666" s="111"/>
      <c r="CN666" s="111"/>
      <c r="CO666" s="111"/>
      <c r="CP666" s="111"/>
      <c r="CQ666" s="111"/>
      <c r="CR666" s="111"/>
      <c r="CS666" s="111"/>
      <c r="CT666" s="313"/>
      <c r="CU666" s="313"/>
      <c r="CV666" s="388" t="s">
        <v>665</v>
      </c>
      <c r="CW666" s="388" t="s">
        <v>665</v>
      </c>
      <c r="CX666" s="388" t="s">
        <v>665</v>
      </c>
      <c r="CY666" s="313"/>
      <c r="CZ666" s="313"/>
      <c r="DA666" s="313"/>
      <c r="DB666" s="424"/>
      <c r="DC666" s="424"/>
      <c r="DD666" s="424"/>
      <c r="DE666" s="313"/>
      <c r="DF666" s="313"/>
      <c r="DG666" s="313"/>
      <c r="DH666" s="313"/>
      <c r="DI666" s="313"/>
      <c r="DJ666" s="111"/>
      <c r="DK666" s="111"/>
      <c r="DL666" s="122">
        <f t="shared" si="781"/>
        <v>1</v>
      </c>
      <c r="DM666" s="353"/>
    </row>
    <row r="667" spans="1:117" s="1" customFormat="1" ht="155.25" hidden="1" customHeight="1">
      <c r="A667" s="461"/>
      <c r="B667" s="414">
        <v>179</v>
      </c>
      <c r="C667" s="29" t="s">
        <v>552</v>
      </c>
      <c r="D667" s="29" t="s">
        <v>0</v>
      </c>
      <c r="E667" s="30" t="s">
        <v>555</v>
      </c>
      <c r="F667" s="29" t="s">
        <v>2</v>
      </c>
      <c r="G667" s="109"/>
      <c r="H667" s="30" t="s">
        <v>554</v>
      </c>
      <c r="I667" s="46" t="s">
        <v>993</v>
      </c>
      <c r="J667" s="506"/>
      <c r="K667" s="6" t="s">
        <v>128</v>
      </c>
      <c r="L667" s="6" t="s">
        <v>115</v>
      </c>
      <c r="M667" s="5" t="s">
        <v>81</v>
      </c>
      <c r="N667" s="4" t="s">
        <v>171</v>
      </c>
      <c r="O667" s="478"/>
      <c r="P667" s="465"/>
      <c r="Q667" s="6"/>
      <c r="R667" s="6"/>
      <c r="S667" s="6"/>
      <c r="T667" s="6" t="s">
        <v>28</v>
      </c>
      <c r="U667" s="6"/>
      <c r="V667" s="6"/>
      <c r="W667" s="6"/>
      <c r="X667" s="6"/>
      <c r="Y667" s="60"/>
      <c r="Z667" s="60"/>
      <c r="AA667" s="6"/>
      <c r="AB667" s="33"/>
      <c r="AC667" s="33"/>
      <c r="AD667" s="33"/>
      <c r="AE667" s="33"/>
      <c r="AF667" s="33"/>
      <c r="AG667" s="33"/>
      <c r="AH667" s="33"/>
      <c r="AI667" s="33"/>
      <c r="AJ667" s="33"/>
      <c r="AK667" s="33"/>
      <c r="AL667" s="33"/>
      <c r="AM667" s="33"/>
      <c r="AN667" s="33"/>
      <c r="AO667" s="33"/>
      <c r="AP667" s="33"/>
      <c r="AQ667" s="33"/>
      <c r="AR667" s="33"/>
      <c r="AS667" s="33"/>
      <c r="AT667" s="33"/>
      <c r="AU667" s="33"/>
      <c r="AV667" s="33"/>
      <c r="AW667" s="33"/>
      <c r="AX667" s="33"/>
      <c r="AY667" s="33"/>
      <c r="AZ667" s="33"/>
      <c r="BA667" s="33"/>
      <c r="BB667" s="33"/>
      <c r="BC667" s="33"/>
      <c r="BD667" s="33"/>
      <c r="BE667" s="33"/>
      <c r="BF667" s="33"/>
      <c r="BG667" s="33"/>
      <c r="BH667" s="33"/>
      <c r="BI667" s="33"/>
      <c r="BJ667" s="33"/>
      <c r="BK667" s="33"/>
      <c r="BL667" s="33"/>
      <c r="BM667" s="33"/>
      <c r="BN667" s="33"/>
      <c r="BO667" s="33"/>
      <c r="BP667" s="33"/>
      <c r="BQ667" s="33"/>
      <c r="BR667" s="33"/>
      <c r="BS667" s="33"/>
      <c r="BT667" s="33"/>
      <c r="BU667" s="33"/>
      <c r="BV667" s="33"/>
      <c r="BW667" s="6"/>
      <c r="BX667" s="6"/>
      <c r="BY667" s="6"/>
      <c r="BZ667" s="6"/>
      <c r="CA667" s="6"/>
      <c r="CB667" s="6"/>
      <c r="CC667" s="6"/>
      <c r="CD667" s="6"/>
      <c r="CE667" s="6"/>
      <c r="CF667" s="6"/>
      <c r="CG667" s="6"/>
      <c r="CH667" s="6"/>
      <c r="CI667" s="6"/>
      <c r="CJ667" s="6"/>
      <c r="CK667" s="6"/>
      <c r="CL667" s="6"/>
      <c r="CM667" s="6"/>
      <c r="CN667" s="6"/>
      <c r="CO667" s="6"/>
      <c r="CP667" s="6"/>
      <c r="CQ667" s="6"/>
      <c r="CR667" s="6"/>
      <c r="CS667" s="6"/>
      <c r="CT667" s="313"/>
      <c r="CU667" s="313"/>
      <c r="CV667" s="313"/>
      <c r="CW667" s="313"/>
      <c r="CX667" s="313"/>
      <c r="CY667" s="313"/>
      <c r="CZ667" s="313"/>
      <c r="DA667" s="313"/>
      <c r="DB667" s="424"/>
      <c r="DC667" s="424"/>
      <c r="DD667" s="424"/>
      <c r="DE667" s="313"/>
      <c r="DF667" s="313"/>
      <c r="DG667" s="313"/>
      <c r="DH667" s="313"/>
      <c r="DI667" s="313"/>
      <c r="DJ667" s="6"/>
      <c r="DK667" s="6"/>
      <c r="DL667" s="6">
        <f t="shared" si="781"/>
        <v>1</v>
      </c>
      <c r="DM667" s="4"/>
    </row>
    <row r="668" spans="1:117" s="1" customFormat="1" ht="126" hidden="1" customHeight="1">
      <c r="A668" s="461"/>
      <c r="B668" s="414">
        <v>179</v>
      </c>
      <c r="C668" s="29" t="s">
        <v>552</v>
      </c>
      <c r="D668" s="29" t="s">
        <v>0</v>
      </c>
      <c r="E668" s="30" t="s">
        <v>556</v>
      </c>
      <c r="F668" s="29" t="s">
        <v>2</v>
      </c>
      <c r="G668" s="5"/>
      <c r="H668" s="30" t="s">
        <v>557</v>
      </c>
      <c r="I668" s="46" t="s">
        <v>992</v>
      </c>
      <c r="J668" s="506"/>
      <c r="K668" s="6" t="s">
        <v>128</v>
      </c>
      <c r="L668" s="6" t="s">
        <v>115</v>
      </c>
      <c r="M668" s="5" t="s">
        <v>81</v>
      </c>
      <c r="N668" s="4" t="s">
        <v>171</v>
      </c>
      <c r="O668" s="478"/>
      <c r="P668" s="465"/>
      <c r="Q668" s="6"/>
      <c r="R668" s="6"/>
      <c r="S668" s="6"/>
      <c r="T668" s="6"/>
      <c r="U668" s="6"/>
      <c r="V668" s="6"/>
      <c r="W668" s="6" t="s">
        <v>28</v>
      </c>
      <c r="X668" s="6"/>
      <c r="Y668" s="60"/>
      <c r="Z668" s="60"/>
      <c r="AA668" s="6"/>
      <c r="AB668" s="33"/>
      <c r="AC668" s="33"/>
      <c r="AD668" s="33"/>
      <c r="AE668" s="33"/>
      <c r="AF668" s="33"/>
      <c r="AG668" s="33"/>
      <c r="AH668" s="33"/>
      <c r="AI668" s="33"/>
      <c r="AJ668" s="33"/>
      <c r="AK668" s="33"/>
      <c r="AL668" s="33"/>
      <c r="AM668" s="33"/>
      <c r="AN668" s="33"/>
      <c r="AO668" s="33"/>
      <c r="AP668" s="33"/>
      <c r="AQ668" s="33"/>
      <c r="AR668" s="33"/>
      <c r="AS668" s="33"/>
      <c r="AT668" s="33"/>
      <c r="AU668" s="33"/>
      <c r="AV668" s="33"/>
      <c r="AW668" s="33"/>
      <c r="AX668" s="33"/>
      <c r="AY668" s="33"/>
      <c r="AZ668" s="33"/>
      <c r="BA668" s="33"/>
      <c r="BB668" s="33"/>
      <c r="BC668" s="33"/>
      <c r="BD668" s="33"/>
      <c r="BE668" s="33"/>
      <c r="BF668" s="33"/>
      <c r="BG668" s="33"/>
      <c r="BH668" s="33"/>
      <c r="BI668" s="33"/>
      <c r="BJ668" s="33"/>
      <c r="BK668" s="33"/>
      <c r="BL668" s="33"/>
      <c r="BM668" s="33"/>
      <c r="BN668" s="33"/>
      <c r="BO668" s="33"/>
      <c r="BP668" s="33"/>
      <c r="BQ668" s="33"/>
      <c r="BR668" s="33"/>
      <c r="BS668" s="33"/>
      <c r="BT668" s="33"/>
      <c r="BU668" s="33"/>
      <c r="BV668" s="33"/>
      <c r="BW668" s="6"/>
      <c r="BX668" s="6"/>
      <c r="BY668" s="6"/>
      <c r="BZ668" s="6"/>
      <c r="CA668" s="6"/>
      <c r="CB668" s="6"/>
      <c r="CC668" s="6"/>
      <c r="CD668" s="6"/>
      <c r="CE668" s="6"/>
      <c r="CF668" s="6"/>
      <c r="CG668" s="6"/>
      <c r="CH668" s="6"/>
      <c r="CI668" s="6"/>
      <c r="CJ668" s="6"/>
      <c r="CK668" s="6"/>
      <c r="CL668" s="6"/>
      <c r="CM668" s="6"/>
      <c r="CN668" s="6"/>
      <c r="CO668" s="6"/>
      <c r="CP668" s="6"/>
      <c r="CQ668" s="6"/>
      <c r="CR668" s="6"/>
      <c r="CS668" s="6"/>
      <c r="CT668" s="313"/>
      <c r="CU668" s="313"/>
      <c r="CV668" s="313"/>
      <c r="CW668" s="313"/>
      <c r="CX668" s="313"/>
      <c r="CY668" s="313"/>
      <c r="CZ668" s="313"/>
      <c r="DA668" s="313"/>
      <c r="DB668" s="424"/>
      <c r="DC668" s="424"/>
      <c r="DD668" s="424"/>
      <c r="DE668" s="313"/>
      <c r="DF668" s="313"/>
      <c r="DG668" s="313"/>
      <c r="DH668" s="313"/>
      <c r="DI668" s="313"/>
      <c r="DJ668" s="6"/>
      <c r="DK668" s="6"/>
      <c r="DL668" s="6">
        <f t="shared" si="781"/>
        <v>1</v>
      </c>
      <c r="DM668" s="4"/>
    </row>
    <row r="669" spans="1:117" s="1" customFormat="1" ht="97.5" hidden="1" customHeight="1">
      <c r="A669" s="461"/>
      <c r="B669" s="414">
        <v>179</v>
      </c>
      <c r="C669" s="29" t="s">
        <v>552</v>
      </c>
      <c r="D669" s="29" t="s">
        <v>0</v>
      </c>
      <c r="E669" s="30" t="s">
        <v>558</v>
      </c>
      <c r="F669" s="29" t="s">
        <v>2</v>
      </c>
      <c r="G669" s="5"/>
      <c r="H669" s="30" t="s">
        <v>559</v>
      </c>
      <c r="I669" s="46" t="s">
        <v>994</v>
      </c>
      <c r="J669" s="506"/>
      <c r="K669" s="6" t="s">
        <v>128</v>
      </c>
      <c r="L669" s="6" t="s">
        <v>115</v>
      </c>
      <c r="M669" s="5" t="s">
        <v>81</v>
      </c>
      <c r="N669" s="4" t="s">
        <v>171</v>
      </c>
      <c r="O669" s="478"/>
      <c r="P669" s="465"/>
      <c r="Q669" s="6"/>
      <c r="R669" s="6"/>
      <c r="S669" s="6"/>
      <c r="T669" s="6"/>
      <c r="U669" s="6" t="s">
        <v>28</v>
      </c>
      <c r="V669" s="6"/>
      <c r="W669" s="6"/>
      <c r="X669" s="6"/>
      <c r="Y669" s="60"/>
      <c r="Z669" s="60"/>
      <c r="AA669" s="6"/>
      <c r="AB669" s="33"/>
      <c r="AC669" s="33"/>
      <c r="AD669" s="33"/>
      <c r="AE669" s="33"/>
      <c r="AF669" s="33"/>
      <c r="AG669" s="33"/>
      <c r="AH669" s="33"/>
      <c r="AI669" s="33"/>
      <c r="AJ669" s="33"/>
      <c r="AK669" s="33"/>
      <c r="AL669" s="33"/>
      <c r="AM669" s="33"/>
      <c r="AN669" s="33"/>
      <c r="AO669" s="33"/>
      <c r="AP669" s="33"/>
      <c r="AQ669" s="33"/>
      <c r="AR669" s="33"/>
      <c r="AS669" s="33"/>
      <c r="AT669" s="33"/>
      <c r="AU669" s="33"/>
      <c r="AV669" s="33"/>
      <c r="AW669" s="33"/>
      <c r="AX669" s="33"/>
      <c r="AY669" s="33"/>
      <c r="AZ669" s="33"/>
      <c r="BA669" s="33"/>
      <c r="BB669" s="33"/>
      <c r="BC669" s="33"/>
      <c r="BD669" s="33"/>
      <c r="BE669" s="33"/>
      <c r="BF669" s="33"/>
      <c r="BG669" s="33"/>
      <c r="BH669" s="33"/>
      <c r="BI669" s="33"/>
      <c r="BJ669" s="33"/>
      <c r="BK669" s="33"/>
      <c r="BL669" s="33"/>
      <c r="BM669" s="33"/>
      <c r="BN669" s="33"/>
      <c r="BO669" s="33"/>
      <c r="BP669" s="33"/>
      <c r="BQ669" s="33"/>
      <c r="BR669" s="33"/>
      <c r="BS669" s="33"/>
      <c r="BT669" s="33"/>
      <c r="BU669" s="33"/>
      <c r="BV669" s="33"/>
      <c r="BW669" s="6"/>
      <c r="BX669" s="6"/>
      <c r="BY669" s="6"/>
      <c r="BZ669" s="6"/>
      <c r="CA669" s="6"/>
      <c r="CB669" s="6"/>
      <c r="CC669" s="6"/>
      <c r="CD669" s="6"/>
      <c r="CE669" s="6"/>
      <c r="CF669" s="6"/>
      <c r="CG669" s="6"/>
      <c r="CH669" s="6"/>
      <c r="CI669" s="6"/>
      <c r="CJ669" s="6"/>
      <c r="CK669" s="6"/>
      <c r="CL669" s="6"/>
      <c r="CM669" s="6"/>
      <c r="CN669" s="6"/>
      <c r="CO669" s="6"/>
      <c r="CP669" s="6"/>
      <c r="CQ669" s="6"/>
      <c r="CR669" s="6"/>
      <c r="CS669" s="6"/>
      <c r="CT669" s="313"/>
      <c r="CU669" s="313"/>
      <c r="CV669" s="313"/>
      <c r="CW669" s="313"/>
      <c r="CX669" s="313"/>
      <c r="CY669" s="313"/>
      <c r="CZ669" s="313"/>
      <c r="DA669" s="313"/>
      <c r="DB669" s="424"/>
      <c r="DC669" s="424"/>
      <c r="DD669" s="424"/>
      <c r="DE669" s="313"/>
      <c r="DF669" s="313"/>
      <c r="DG669" s="313"/>
      <c r="DH669" s="313"/>
      <c r="DI669" s="313"/>
      <c r="DJ669" s="6"/>
      <c r="DK669" s="6"/>
      <c r="DL669" s="6">
        <f t="shared" si="781"/>
        <v>1</v>
      </c>
      <c r="DM669" s="4"/>
    </row>
    <row r="670" spans="1:117" s="1" customFormat="1" ht="107.25" hidden="1" customHeight="1">
      <c r="A670" s="461"/>
      <c r="B670" s="414">
        <v>179</v>
      </c>
      <c r="C670" s="29" t="s">
        <v>552</v>
      </c>
      <c r="D670" s="29" t="s">
        <v>0</v>
      </c>
      <c r="E670" s="30" t="s">
        <v>602</v>
      </c>
      <c r="F670" s="29" t="s">
        <v>2</v>
      </c>
      <c r="G670" s="5"/>
      <c r="H670" s="30" t="s">
        <v>554</v>
      </c>
      <c r="I670" s="46" t="s">
        <v>995</v>
      </c>
      <c r="J670" s="506"/>
      <c r="K670" s="6" t="s">
        <v>128</v>
      </c>
      <c r="L670" s="6" t="s">
        <v>115</v>
      </c>
      <c r="M670" s="5" t="s">
        <v>81</v>
      </c>
      <c r="N670" s="4" t="s">
        <v>171</v>
      </c>
      <c r="O670" s="478"/>
      <c r="P670" s="465"/>
      <c r="Q670" s="6"/>
      <c r="R670" s="6"/>
      <c r="S670" s="6"/>
      <c r="T670" s="6"/>
      <c r="U670" s="6"/>
      <c r="V670" s="6" t="s">
        <v>28</v>
      </c>
      <c r="W670" s="6"/>
      <c r="X670" s="6"/>
      <c r="Y670" s="60"/>
      <c r="Z670" s="60"/>
      <c r="AA670" s="6"/>
      <c r="AB670" s="33"/>
      <c r="AC670" s="33"/>
      <c r="AD670" s="33"/>
      <c r="AE670" s="33"/>
      <c r="AF670" s="33"/>
      <c r="AG670" s="33"/>
      <c r="AH670" s="33"/>
      <c r="AI670" s="33"/>
      <c r="AJ670" s="33"/>
      <c r="AK670" s="33"/>
      <c r="AL670" s="33"/>
      <c r="AM670" s="33"/>
      <c r="AN670" s="33"/>
      <c r="AO670" s="33"/>
      <c r="AP670" s="33"/>
      <c r="AQ670" s="33"/>
      <c r="AR670" s="33"/>
      <c r="AS670" s="33"/>
      <c r="AT670" s="33"/>
      <c r="AU670" s="33"/>
      <c r="AV670" s="33"/>
      <c r="AW670" s="33"/>
      <c r="AX670" s="33"/>
      <c r="AY670" s="33"/>
      <c r="AZ670" s="33"/>
      <c r="BA670" s="33"/>
      <c r="BB670" s="33"/>
      <c r="BC670" s="33"/>
      <c r="BD670" s="33"/>
      <c r="BE670" s="33"/>
      <c r="BF670" s="33"/>
      <c r="BG670" s="33"/>
      <c r="BH670" s="33"/>
      <c r="BI670" s="33"/>
      <c r="BJ670" s="33"/>
      <c r="BK670" s="33"/>
      <c r="BL670" s="33"/>
      <c r="BM670" s="33"/>
      <c r="BN670" s="33"/>
      <c r="BO670" s="33"/>
      <c r="BP670" s="33"/>
      <c r="BQ670" s="33"/>
      <c r="BR670" s="33"/>
      <c r="BS670" s="33"/>
      <c r="BT670" s="33"/>
      <c r="BU670" s="33"/>
      <c r="BV670" s="33"/>
      <c r="BW670" s="6"/>
      <c r="BX670" s="6"/>
      <c r="BY670" s="6"/>
      <c r="BZ670" s="6"/>
      <c r="CA670" s="6"/>
      <c r="CB670" s="6"/>
      <c r="CC670" s="6"/>
      <c r="CD670" s="6"/>
      <c r="CE670" s="6"/>
      <c r="CF670" s="6"/>
      <c r="CG670" s="6"/>
      <c r="CH670" s="6"/>
      <c r="CI670" s="6"/>
      <c r="CJ670" s="6"/>
      <c r="CK670" s="6"/>
      <c r="CL670" s="6"/>
      <c r="CM670" s="6"/>
      <c r="CN670" s="6"/>
      <c r="CO670" s="6"/>
      <c r="CP670" s="6"/>
      <c r="CQ670" s="6"/>
      <c r="CR670" s="6"/>
      <c r="CS670" s="6"/>
      <c r="CT670" s="313"/>
      <c r="CU670" s="313"/>
      <c r="CV670" s="313"/>
      <c r="CW670" s="313"/>
      <c r="CX670" s="313"/>
      <c r="CY670" s="313"/>
      <c r="CZ670" s="313"/>
      <c r="DA670" s="313"/>
      <c r="DB670" s="424"/>
      <c r="DC670" s="424"/>
      <c r="DD670" s="424"/>
      <c r="DE670" s="313"/>
      <c r="DF670" s="313"/>
      <c r="DG670" s="313"/>
      <c r="DH670" s="313"/>
      <c r="DI670" s="313"/>
      <c r="DJ670" s="6"/>
      <c r="DK670" s="6"/>
      <c r="DL670" s="6">
        <f t="shared" si="781"/>
        <v>1</v>
      </c>
      <c r="DM670" s="4"/>
    </row>
    <row r="671" spans="1:117" s="1" customFormat="1" ht="118.5" hidden="1" customHeight="1">
      <c r="A671" s="461"/>
      <c r="B671" s="414">
        <v>179</v>
      </c>
      <c r="C671" s="29" t="s">
        <v>552</v>
      </c>
      <c r="D671" s="29" t="s">
        <v>0</v>
      </c>
      <c r="E671" s="30" t="s">
        <v>560</v>
      </c>
      <c r="F671" s="29" t="s">
        <v>2</v>
      </c>
      <c r="G671" s="5"/>
      <c r="H671" s="30" t="s">
        <v>561</v>
      </c>
      <c r="I671" s="46" t="s">
        <v>996</v>
      </c>
      <c r="J671" s="506"/>
      <c r="K671" s="6" t="s">
        <v>128</v>
      </c>
      <c r="L671" s="6" t="s">
        <v>115</v>
      </c>
      <c r="M671" s="5" t="s">
        <v>81</v>
      </c>
      <c r="N671" s="4" t="s">
        <v>171</v>
      </c>
      <c r="O671" s="478"/>
      <c r="P671" s="465"/>
      <c r="Q671" s="6"/>
      <c r="R671" s="6"/>
      <c r="S671" s="6"/>
      <c r="T671" s="6"/>
      <c r="U671" s="6"/>
      <c r="V671" s="6"/>
      <c r="W671" s="6"/>
      <c r="X671" s="6" t="s">
        <v>28</v>
      </c>
      <c r="Y671" s="60"/>
      <c r="Z671" s="60"/>
      <c r="AA671" s="6"/>
      <c r="AB671" s="33"/>
      <c r="AC671" s="33"/>
      <c r="AD671" s="33"/>
      <c r="AE671" s="33"/>
      <c r="AF671" s="33"/>
      <c r="AG671" s="33"/>
      <c r="AH671" s="33"/>
      <c r="AI671" s="33"/>
      <c r="AJ671" s="33"/>
      <c r="AK671" s="33"/>
      <c r="AL671" s="33"/>
      <c r="AM671" s="33"/>
      <c r="AN671" s="33"/>
      <c r="AO671" s="33"/>
      <c r="AP671" s="33"/>
      <c r="AQ671" s="33"/>
      <c r="AR671" s="33"/>
      <c r="AS671" s="33"/>
      <c r="AT671" s="33"/>
      <c r="AU671" s="33"/>
      <c r="AV671" s="33"/>
      <c r="AW671" s="33"/>
      <c r="AX671" s="33"/>
      <c r="AY671" s="33"/>
      <c r="AZ671" s="33"/>
      <c r="BA671" s="33"/>
      <c r="BB671" s="33"/>
      <c r="BC671" s="33"/>
      <c r="BD671" s="33"/>
      <c r="BE671" s="33"/>
      <c r="BF671" s="33"/>
      <c r="BG671" s="33"/>
      <c r="BH671" s="33"/>
      <c r="BI671" s="33"/>
      <c r="BJ671" s="33"/>
      <c r="BK671" s="33"/>
      <c r="BL671" s="33"/>
      <c r="BM671" s="33"/>
      <c r="BN671" s="33"/>
      <c r="BO671" s="33"/>
      <c r="BP671" s="33"/>
      <c r="BQ671" s="33"/>
      <c r="BR671" s="33"/>
      <c r="BS671" s="33"/>
      <c r="BT671" s="33"/>
      <c r="BU671" s="33"/>
      <c r="BV671" s="33"/>
      <c r="BW671" s="6"/>
      <c r="BX671" s="6"/>
      <c r="BY671" s="6"/>
      <c r="BZ671" s="6"/>
      <c r="CA671" s="6"/>
      <c r="CB671" s="6"/>
      <c r="CC671" s="6"/>
      <c r="CD671" s="6"/>
      <c r="CE671" s="6"/>
      <c r="CF671" s="6"/>
      <c r="CG671" s="6"/>
      <c r="CH671" s="6"/>
      <c r="CI671" s="6"/>
      <c r="CJ671" s="6"/>
      <c r="CK671" s="6"/>
      <c r="CL671" s="6"/>
      <c r="CM671" s="6"/>
      <c r="CN671" s="6"/>
      <c r="CO671" s="6"/>
      <c r="CP671" s="6"/>
      <c r="CQ671" s="6"/>
      <c r="CR671" s="6"/>
      <c r="CS671" s="6"/>
      <c r="CT671" s="313"/>
      <c r="CU671" s="313"/>
      <c r="CV671" s="313"/>
      <c r="CW671" s="313"/>
      <c r="CX671" s="313"/>
      <c r="CY671" s="313"/>
      <c r="CZ671" s="313"/>
      <c r="DA671" s="313"/>
      <c r="DB671" s="424"/>
      <c r="DC671" s="424"/>
      <c r="DD671" s="424"/>
      <c r="DE671" s="313"/>
      <c r="DF671" s="313"/>
      <c r="DG671" s="313"/>
      <c r="DH671" s="313"/>
      <c r="DI671" s="313"/>
      <c r="DJ671" s="6"/>
      <c r="DK671" s="6"/>
      <c r="DL671" s="6">
        <f t="shared" si="781"/>
        <v>1</v>
      </c>
      <c r="DM671" s="4"/>
    </row>
    <row r="672" spans="1:117" s="1" customFormat="1" ht="121.5" hidden="1" customHeight="1">
      <c r="A672" s="462"/>
      <c r="B672" s="414">
        <v>179</v>
      </c>
      <c r="C672" s="29" t="s">
        <v>552</v>
      </c>
      <c r="D672" s="29" t="s">
        <v>0</v>
      </c>
      <c r="E672" s="30" t="s">
        <v>997</v>
      </c>
      <c r="F672" s="29" t="s">
        <v>2</v>
      </c>
      <c r="G672" s="5"/>
      <c r="H672" s="30" t="s">
        <v>554</v>
      </c>
      <c r="I672" s="46" t="s">
        <v>998</v>
      </c>
      <c r="J672" s="506"/>
      <c r="K672" s="6" t="s">
        <v>128</v>
      </c>
      <c r="L672" s="6" t="s">
        <v>115</v>
      </c>
      <c r="M672" s="5" t="s">
        <v>81</v>
      </c>
      <c r="N672" s="4" t="s">
        <v>171</v>
      </c>
      <c r="O672" s="478"/>
      <c r="P672" s="459"/>
      <c r="Q672" s="6"/>
      <c r="R672" s="6"/>
      <c r="S672" s="6"/>
      <c r="T672" s="6"/>
      <c r="U672" s="6"/>
      <c r="V672" s="6"/>
      <c r="W672" s="6"/>
      <c r="X672" s="6"/>
      <c r="Y672" s="60" t="s">
        <v>28</v>
      </c>
      <c r="Z672" s="60"/>
      <c r="AA672" s="6"/>
      <c r="AB672" s="33"/>
      <c r="AC672" s="33"/>
      <c r="AD672" s="33"/>
      <c r="AE672" s="33"/>
      <c r="AF672" s="33"/>
      <c r="AG672" s="33"/>
      <c r="AH672" s="33"/>
      <c r="AI672" s="33"/>
      <c r="AJ672" s="33"/>
      <c r="AK672" s="33"/>
      <c r="AL672" s="33"/>
      <c r="AM672" s="33"/>
      <c r="AN672" s="33"/>
      <c r="AO672" s="33"/>
      <c r="AP672" s="33"/>
      <c r="AQ672" s="33"/>
      <c r="AR672" s="33"/>
      <c r="AS672" s="33"/>
      <c r="AT672" s="33"/>
      <c r="AU672" s="33"/>
      <c r="AV672" s="33"/>
      <c r="AW672" s="33"/>
      <c r="AX672" s="33"/>
      <c r="AY672" s="33"/>
      <c r="AZ672" s="33"/>
      <c r="BA672" s="33"/>
      <c r="BB672" s="33"/>
      <c r="BC672" s="33"/>
      <c r="BD672" s="33"/>
      <c r="BE672" s="33"/>
      <c r="BF672" s="33"/>
      <c r="BG672" s="33"/>
      <c r="BH672" s="33"/>
      <c r="BI672" s="33"/>
      <c r="BJ672" s="33"/>
      <c r="BK672" s="33"/>
      <c r="BL672" s="33"/>
      <c r="BM672" s="33"/>
      <c r="BN672" s="33"/>
      <c r="BO672" s="33"/>
      <c r="BP672" s="33"/>
      <c r="BQ672" s="33"/>
      <c r="BR672" s="33"/>
      <c r="BS672" s="33"/>
      <c r="BT672" s="33"/>
      <c r="BU672" s="33"/>
      <c r="BV672" s="33"/>
      <c r="BW672" s="6"/>
      <c r="BX672" s="6"/>
      <c r="BY672" s="6"/>
      <c r="BZ672" s="6"/>
      <c r="CA672" s="6"/>
      <c r="CB672" s="6"/>
      <c r="CC672" s="6"/>
      <c r="CD672" s="6"/>
      <c r="CE672" s="6"/>
      <c r="CF672" s="6"/>
      <c r="CG672" s="6"/>
      <c r="CH672" s="6"/>
      <c r="CI672" s="6"/>
      <c r="CJ672" s="6"/>
      <c r="CK672" s="6"/>
      <c r="CL672" s="6"/>
      <c r="CM672" s="6"/>
      <c r="CN672" s="6"/>
      <c r="CO672" s="6"/>
      <c r="CP672" s="6"/>
      <c r="CQ672" s="6"/>
      <c r="CR672" s="6"/>
      <c r="CS672" s="6"/>
      <c r="CT672" s="313"/>
      <c r="CU672" s="313"/>
      <c r="CV672" s="313"/>
      <c r="CW672" s="313"/>
      <c r="CX672" s="313"/>
      <c r="CY672" s="313"/>
      <c r="CZ672" s="313"/>
      <c r="DA672" s="313"/>
      <c r="DB672" s="424"/>
      <c r="DC672" s="424"/>
      <c r="DD672" s="424"/>
      <c r="DE672" s="313"/>
      <c r="DF672" s="313"/>
      <c r="DG672" s="313"/>
      <c r="DH672" s="313"/>
      <c r="DI672" s="313"/>
      <c r="DJ672" s="6"/>
      <c r="DK672" s="6"/>
      <c r="DL672" s="6">
        <f t="shared" si="781"/>
        <v>1</v>
      </c>
      <c r="DM672" s="4"/>
    </row>
    <row r="673" spans="1:126" s="10" customFormat="1" ht="36.75" hidden="1" customHeight="1">
      <c r="A673" s="460">
        <v>576</v>
      </c>
      <c r="B673" s="174">
        <v>180</v>
      </c>
      <c r="C673" s="169" t="s">
        <v>562</v>
      </c>
      <c r="D673" s="169" t="s">
        <v>0</v>
      </c>
      <c r="E673" s="112" t="s">
        <v>563</v>
      </c>
      <c r="F673" s="29" t="s">
        <v>2</v>
      </c>
      <c r="G673" s="170"/>
      <c r="H673" s="184" t="s">
        <v>999</v>
      </c>
      <c r="I673" s="189" t="s">
        <v>1175</v>
      </c>
      <c r="J673" s="517" t="s">
        <v>631</v>
      </c>
      <c r="K673" s="176" t="s">
        <v>128</v>
      </c>
      <c r="L673" s="176" t="s">
        <v>115</v>
      </c>
      <c r="M673" s="5" t="s">
        <v>81</v>
      </c>
      <c r="N673" s="4" t="s">
        <v>171</v>
      </c>
      <c r="O673" s="478" t="s">
        <v>28</v>
      </c>
      <c r="P673" s="458">
        <v>3</v>
      </c>
      <c r="Q673" s="176" t="s">
        <v>28</v>
      </c>
      <c r="R673" s="6"/>
      <c r="S673" s="6"/>
      <c r="T673" s="6"/>
      <c r="U673" s="6"/>
      <c r="V673" s="6"/>
      <c r="W673" s="6"/>
      <c r="X673" s="6"/>
      <c r="Y673" s="60"/>
      <c r="Z673" s="60"/>
      <c r="AA673" s="6"/>
      <c r="AB673" s="181" t="s">
        <v>665</v>
      </c>
      <c r="AC673" s="181" t="s">
        <v>665</v>
      </c>
      <c r="AD673" s="181" t="s">
        <v>665</v>
      </c>
      <c r="AE673" s="207">
        <v>2</v>
      </c>
      <c r="AF673" s="207">
        <v>2</v>
      </c>
      <c r="AG673" s="207">
        <v>1</v>
      </c>
      <c r="AH673" s="207">
        <v>1</v>
      </c>
      <c r="AI673" s="207">
        <v>2</v>
      </c>
      <c r="AJ673" s="207">
        <v>2</v>
      </c>
      <c r="AK673" s="207">
        <v>2</v>
      </c>
      <c r="AL673" s="207">
        <v>2</v>
      </c>
      <c r="AM673" s="207">
        <v>1</v>
      </c>
      <c r="AN673" s="207">
        <v>1</v>
      </c>
      <c r="AO673" s="207">
        <v>2</v>
      </c>
      <c r="AP673" s="207">
        <v>2</v>
      </c>
      <c r="AQ673" s="207">
        <v>2</v>
      </c>
      <c r="AR673" s="207">
        <v>2</v>
      </c>
      <c r="AS673" s="207">
        <v>1</v>
      </c>
      <c r="AT673" s="207">
        <v>2</v>
      </c>
      <c r="AU673" s="207">
        <v>2</v>
      </c>
      <c r="AV673" s="207">
        <v>1</v>
      </c>
      <c r="AW673" s="207">
        <v>2</v>
      </c>
      <c r="AX673" s="207">
        <v>1</v>
      </c>
      <c r="AY673" s="207">
        <v>1</v>
      </c>
      <c r="AZ673" s="207">
        <v>2</v>
      </c>
      <c r="BA673" s="207">
        <v>2</v>
      </c>
      <c r="BB673" s="207">
        <v>1</v>
      </c>
      <c r="BC673" s="209">
        <f t="shared" ref="BC673" si="795">COUNTIF(AE673:BB673,"2")</f>
        <v>15</v>
      </c>
      <c r="BD673" s="210">
        <f t="shared" ref="BD673" si="796">BC673/(BC673+BE673+BG673+BI673)</f>
        <v>0.625</v>
      </c>
      <c r="BE673" s="209">
        <f>COUNTIF(AE673:BB673,"1")</f>
        <v>9</v>
      </c>
      <c r="BF673" s="210">
        <f t="shared" ref="BF673" si="797">BE673/(BC673+BE673+BG673+BI673)</f>
        <v>0.375</v>
      </c>
      <c r="BG673" s="209">
        <f>COUNTIF(AE673:BB673,"0")</f>
        <v>0</v>
      </c>
      <c r="BH673" s="210">
        <f t="shared" ref="BH673" si="798">BG673/(BC673+BE673+BG673+BI673)</f>
        <v>0</v>
      </c>
      <c r="BI673" s="209">
        <f>COUNTIF(AE673:BB673,"KĐG")</f>
        <v>0</v>
      </c>
      <c r="BJ673" s="210">
        <f t="shared" ref="BJ673" si="799">BI673/(BC673+BE673+BG673+BI673)</f>
        <v>0</v>
      </c>
      <c r="BK673" s="211">
        <f t="shared" ref="BK673" si="800">(((BC673*2)+(BE673*1)+(BG673*0)))/(BC673+BE673+BG673)</f>
        <v>1.625</v>
      </c>
      <c r="BL673" s="212" t="str">
        <f t="shared" ref="BL673" si="801">IF(BJ673&gt;=50%,"KĐG",IF(BK673&gt;=1.6,"ĐMT",IF(BK673&gt;=1,"CCG","CĐ")))</f>
        <v>ĐMT</v>
      </c>
      <c r="BM673" s="33"/>
      <c r="BN673" s="33"/>
      <c r="BO673" s="33"/>
      <c r="BP673" s="33"/>
      <c r="BQ673" s="33"/>
      <c r="BR673" s="33"/>
      <c r="BS673" s="33"/>
      <c r="BT673" s="33"/>
      <c r="BU673" s="33"/>
      <c r="BV673" s="33"/>
      <c r="BW673" s="6"/>
      <c r="BX673" s="6"/>
      <c r="BY673" s="6"/>
      <c r="BZ673" s="6"/>
      <c r="CA673" s="6"/>
      <c r="CB673" s="6"/>
      <c r="CC673" s="6"/>
      <c r="CD673" s="6"/>
      <c r="CE673" s="6"/>
      <c r="CF673" s="6"/>
      <c r="CG673" s="6"/>
      <c r="CH673" s="6"/>
      <c r="CI673" s="6"/>
      <c r="CJ673" s="6"/>
      <c r="CK673" s="6"/>
      <c r="CL673" s="6"/>
      <c r="CM673" s="6"/>
      <c r="CN673" s="6"/>
      <c r="CO673" s="6"/>
      <c r="CP673" s="6"/>
      <c r="CQ673" s="6"/>
      <c r="CR673" s="6"/>
      <c r="CS673" s="6"/>
      <c r="CT673" s="313"/>
      <c r="CU673" s="313"/>
      <c r="CV673" s="313"/>
      <c r="CW673" s="313"/>
      <c r="CX673" s="313"/>
      <c r="CY673" s="313"/>
      <c r="CZ673" s="313"/>
      <c r="DA673" s="313"/>
      <c r="DB673" s="424"/>
      <c r="DC673" s="424"/>
      <c r="DD673" s="424"/>
      <c r="DE673" s="313"/>
      <c r="DF673" s="313"/>
      <c r="DG673" s="313"/>
      <c r="DH673" s="313"/>
      <c r="DI673" s="313"/>
      <c r="DJ673" s="6"/>
      <c r="DK673" s="6"/>
      <c r="DL673" s="6">
        <f t="shared" si="781"/>
        <v>1</v>
      </c>
      <c r="DM673" s="168"/>
    </row>
    <row r="674" spans="1:126" s="299" customFormat="1" ht="48" hidden="1" customHeight="1">
      <c r="A674" s="461"/>
      <c r="B674" s="174">
        <v>180</v>
      </c>
      <c r="C674" s="476" t="s">
        <v>562</v>
      </c>
      <c r="D674" s="470" t="s">
        <v>0</v>
      </c>
      <c r="E674" s="112"/>
      <c r="F674" s="29"/>
      <c r="G674" s="470"/>
      <c r="H674" s="470" t="s">
        <v>999</v>
      </c>
      <c r="I674" s="189" t="s">
        <v>1280</v>
      </c>
      <c r="J674" s="517"/>
      <c r="K674" s="304" t="s">
        <v>128</v>
      </c>
      <c r="L674" s="304" t="s">
        <v>115</v>
      </c>
      <c r="M674" s="307"/>
      <c r="N674" s="298"/>
      <c r="O674" s="478"/>
      <c r="P674" s="465"/>
      <c r="Q674" s="304"/>
      <c r="R674" s="305" t="s">
        <v>28</v>
      </c>
      <c r="S674" s="305"/>
      <c r="T674" s="305"/>
      <c r="U674" s="305"/>
      <c r="V674" s="305"/>
      <c r="W674" s="305"/>
      <c r="X674" s="305"/>
      <c r="Y674" s="305"/>
      <c r="Z674" s="305"/>
      <c r="AA674" s="305"/>
      <c r="AB674" s="181"/>
      <c r="AC674" s="181"/>
      <c r="AD674" s="181"/>
      <c r="AE674" s="207"/>
      <c r="AF674" s="207"/>
      <c r="AG674" s="207"/>
      <c r="AH674" s="207"/>
      <c r="AI674" s="207"/>
      <c r="AJ674" s="207"/>
      <c r="AK674" s="207"/>
      <c r="AL674" s="207"/>
      <c r="AM674" s="207"/>
      <c r="AN674" s="207"/>
      <c r="AO674" s="207"/>
      <c r="AP674" s="207"/>
      <c r="AQ674" s="207"/>
      <c r="AR674" s="207"/>
      <c r="AS674" s="207"/>
      <c r="AT674" s="207"/>
      <c r="AU674" s="207"/>
      <c r="AV674" s="207"/>
      <c r="AW674" s="207"/>
      <c r="AX674" s="207"/>
      <c r="AY674" s="207"/>
      <c r="AZ674" s="207"/>
      <c r="BA674" s="207"/>
      <c r="BB674" s="207"/>
      <c r="BC674" s="300"/>
      <c r="BD674" s="301"/>
      <c r="BE674" s="300"/>
      <c r="BF674" s="301"/>
      <c r="BG674" s="300"/>
      <c r="BH674" s="301"/>
      <c r="BI674" s="300"/>
      <c r="BJ674" s="301"/>
      <c r="BK674" s="302"/>
      <c r="BL674" s="212"/>
      <c r="BM674" s="33"/>
      <c r="BN674" s="33"/>
      <c r="BO674" s="33"/>
      <c r="BP674" s="33" t="s">
        <v>659</v>
      </c>
      <c r="BQ674" s="320">
        <v>2</v>
      </c>
      <c r="BR674" s="320">
        <v>2</v>
      </c>
      <c r="BS674" s="320">
        <v>2</v>
      </c>
      <c r="BT674" s="320">
        <v>1</v>
      </c>
      <c r="BU674" s="320">
        <v>2</v>
      </c>
      <c r="BV674" s="320">
        <v>2</v>
      </c>
      <c r="BW674" s="320">
        <v>2</v>
      </c>
      <c r="BX674" s="320">
        <v>1</v>
      </c>
      <c r="BY674" s="320">
        <v>2</v>
      </c>
      <c r="BZ674" s="320">
        <v>2</v>
      </c>
      <c r="CA674" s="320">
        <v>2</v>
      </c>
      <c r="CB674" s="320">
        <v>2</v>
      </c>
      <c r="CC674" s="320">
        <v>2</v>
      </c>
      <c r="CD674" s="320">
        <v>2</v>
      </c>
      <c r="CE674" s="320">
        <v>1</v>
      </c>
      <c r="CF674" s="320">
        <v>2</v>
      </c>
      <c r="CG674" s="320">
        <v>2</v>
      </c>
      <c r="CH674" s="320">
        <v>1</v>
      </c>
      <c r="CI674" s="320">
        <v>2</v>
      </c>
      <c r="CJ674" s="320">
        <v>2</v>
      </c>
      <c r="CK674" s="320">
        <v>1</v>
      </c>
      <c r="CL674" s="348">
        <f>COUNTIF(BQ674:CK674,"2")</f>
        <v>16</v>
      </c>
      <c r="CM674" s="349">
        <f t="shared" ref="CM674" si="802">CL674/(CL674+CN674+CP674+CR674)</f>
        <v>0.76190476190476186</v>
      </c>
      <c r="CN674" s="348">
        <f>COUNTIF(BQ674:CK674,"1")</f>
        <v>5</v>
      </c>
      <c r="CO674" s="349">
        <f t="shared" ref="CO674" si="803">CN674/(CL674+CN674+CP674+CR674)</f>
        <v>0.23809523809523808</v>
      </c>
      <c r="CP674" s="348">
        <f>COUNTIF(BQ674:CK674,"0")</f>
        <v>0</v>
      </c>
      <c r="CQ674" s="349">
        <f t="shared" ref="CQ674" si="804">CP674/(CL674+CN674+CP674+CR674)</f>
        <v>0</v>
      </c>
      <c r="CR674" s="348">
        <f>COUNTIF(BQ674:CK674,"KĐG")</f>
        <v>0</v>
      </c>
      <c r="CS674" s="349">
        <f t="shared" ref="CS674" si="805">CR674/(CL674+CN674+CP674+CR674)</f>
        <v>0</v>
      </c>
      <c r="CT674" s="350">
        <f t="shared" ref="CT674" si="806">(((CL674*2)+(CN674*1)+(CP674*0)))/(CL674+CN674+CP674)</f>
        <v>1.7619047619047619</v>
      </c>
      <c r="CU674" s="351" t="str">
        <f t="shared" ref="CU674" si="807">IF(CS674&gt;=50%,"KĐG",IF(CT674&gt;=1.6,"ĐMT",IF(CT674&gt;=1,"CCG","CĐ")))</f>
        <v>ĐMT</v>
      </c>
      <c r="CV674" s="313"/>
      <c r="CW674" s="313"/>
      <c r="CX674" s="313"/>
      <c r="CY674" s="313"/>
      <c r="CZ674" s="313"/>
      <c r="DA674" s="313"/>
      <c r="DB674" s="424"/>
      <c r="DC674" s="424"/>
      <c r="DD674" s="424"/>
      <c r="DE674" s="313"/>
      <c r="DF674" s="313"/>
      <c r="DG674" s="313"/>
      <c r="DH674" s="313"/>
      <c r="DI674" s="313"/>
      <c r="DJ674" s="305"/>
      <c r="DK674" s="305"/>
      <c r="DL674" s="305"/>
      <c r="DM674" s="306"/>
      <c r="DN674" s="308"/>
      <c r="DO674" s="308"/>
      <c r="DP674" s="308"/>
      <c r="DQ674" s="308"/>
      <c r="DR674" s="308"/>
      <c r="DS674" s="308"/>
      <c r="DT674" s="308"/>
      <c r="DU674" s="308"/>
      <c r="DV674" s="308"/>
    </row>
    <row r="675" spans="1:126" s="231" customFormat="1" ht="138.75" hidden="1" customHeight="1">
      <c r="A675" s="461"/>
      <c r="B675" s="174">
        <v>180</v>
      </c>
      <c r="C675" s="477"/>
      <c r="D675" s="471"/>
      <c r="E675" s="112" t="s">
        <v>1000</v>
      </c>
      <c r="F675" s="29" t="s">
        <v>2</v>
      </c>
      <c r="G675" s="471"/>
      <c r="H675" s="471"/>
      <c r="I675" s="189" t="s">
        <v>1275</v>
      </c>
      <c r="J675" s="517"/>
      <c r="K675" s="256" t="s">
        <v>128</v>
      </c>
      <c r="L675" s="256" t="s">
        <v>115</v>
      </c>
      <c r="M675" s="126" t="s">
        <v>81</v>
      </c>
      <c r="N675" s="123" t="s">
        <v>171</v>
      </c>
      <c r="O675" s="478"/>
      <c r="P675" s="465"/>
      <c r="Q675" s="113"/>
      <c r="R675" s="256" t="s">
        <v>28</v>
      </c>
      <c r="S675" s="113"/>
      <c r="T675" s="113"/>
      <c r="U675" s="113"/>
      <c r="V675" s="113"/>
      <c r="W675" s="113"/>
      <c r="X675" s="113"/>
      <c r="Y675" s="113"/>
      <c r="Z675" s="113"/>
      <c r="AA675" s="113"/>
      <c r="AB675" s="33"/>
      <c r="AC675" s="33"/>
      <c r="AD675" s="33"/>
      <c r="AE675" s="33"/>
      <c r="AF675" s="33"/>
      <c r="AG675" s="33"/>
      <c r="AH675" s="33"/>
      <c r="AI675" s="33"/>
      <c r="AJ675" s="33"/>
      <c r="AK675" s="33"/>
      <c r="AL675" s="33"/>
      <c r="AM675" s="33"/>
      <c r="AN675" s="33"/>
      <c r="AO675" s="33"/>
      <c r="AP675" s="33"/>
      <c r="AQ675" s="33"/>
      <c r="AR675" s="33"/>
      <c r="AS675" s="33"/>
      <c r="AT675" s="33"/>
      <c r="AU675" s="33"/>
      <c r="AV675" s="33"/>
      <c r="AW675" s="33"/>
      <c r="AX675" s="33"/>
      <c r="AY675" s="33"/>
      <c r="AZ675" s="33"/>
      <c r="BA675" s="33"/>
      <c r="BB675" s="33"/>
      <c r="BC675" s="33"/>
      <c r="BD675" s="33"/>
      <c r="BE675" s="33"/>
      <c r="BF675" s="33"/>
      <c r="BG675" s="33"/>
      <c r="BH675" s="33"/>
      <c r="BI675" s="33"/>
      <c r="BJ675" s="33"/>
      <c r="BK675" s="33"/>
      <c r="BL675" s="33"/>
      <c r="BM675" s="181" t="s">
        <v>665</v>
      </c>
      <c r="BN675" s="181" t="s">
        <v>665</v>
      </c>
      <c r="BO675" s="181" t="s">
        <v>665</v>
      </c>
      <c r="BP675" s="181" t="s">
        <v>665</v>
      </c>
      <c r="BQ675" s="33"/>
      <c r="BR675" s="33"/>
      <c r="BS675" s="33"/>
      <c r="BT675" s="33"/>
      <c r="BU675" s="33"/>
      <c r="BV675" s="33"/>
      <c r="BW675" s="321"/>
      <c r="BX675" s="321"/>
      <c r="BY675" s="321"/>
      <c r="BZ675" s="321"/>
      <c r="CA675" s="321"/>
      <c r="CB675" s="321"/>
      <c r="CC675" s="321"/>
      <c r="CD675" s="321"/>
      <c r="CE675" s="321"/>
      <c r="CF675" s="321"/>
      <c r="CG675" s="321"/>
      <c r="CH675" s="321"/>
      <c r="CI675" s="321"/>
      <c r="CJ675" s="321"/>
      <c r="CK675" s="321"/>
      <c r="CL675" s="321"/>
      <c r="CM675" s="321"/>
      <c r="CN675" s="321"/>
      <c r="CO675" s="321"/>
      <c r="CP675" s="321"/>
      <c r="CQ675" s="321"/>
      <c r="CR675" s="321"/>
      <c r="CS675" s="321"/>
      <c r="CT675" s="321"/>
      <c r="CU675" s="321"/>
      <c r="CV675" s="313"/>
      <c r="CW675" s="313"/>
      <c r="CX675" s="313"/>
      <c r="CY675" s="313"/>
      <c r="CZ675" s="313"/>
      <c r="DA675" s="313"/>
      <c r="DB675" s="424"/>
      <c r="DC675" s="424"/>
      <c r="DD675" s="424"/>
      <c r="DE675" s="313"/>
      <c r="DF675" s="313"/>
      <c r="DG675" s="313"/>
      <c r="DH675" s="313"/>
      <c r="DI675" s="313"/>
      <c r="DJ675" s="113"/>
      <c r="DK675" s="113"/>
      <c r="DL675" s="122">
        <f t="shared" ref="DL675:DL716" si="808">COUNTIF(Q675:AA675,"x")</f>
        <v>1</v>
      </c>
      <c r="DM675" s="261"/>
    </row>
    <row r="676" spans="1:126" s="231" customFormat="1" ht="90.75" customHeight="1">
      <c r="A676" s="461"/>
      <c r="B676" s="174">
        <v>180</v>
      </c>
      <c r="C676" s="169" t="s">
        <v>562</v>
      </c>
      <c r="D676" s="169" t="s">
        <v>0</v>
      </c>
      <c r="E676" s="184" t="s">
        <v>1001</v>
      </c>
      <c r="F676" s="169" t="s">
        <v>2</v>
      </c>
      <c r="G676" s="377"/>
      <c r="H676" s="184" t="s">
        <v>999</v>
      </c>
      <c r="I676" s="189" t="s">
        <v>1314</v>
      </c>
      <c r="J676" s="517"/>
      <c r="K676" s="364" t="s">
        <v>128</v>
      </c>
      <c r="L676" s="364" t="s">
        <v>115</v>
      </c>
      <c r="M676" s="126" t="s">
        <v>81</v>
      </c>
      <c r="N676" s="123" t="s">
        <v>171</v>
      </c>
      <c r="O676" s="478"/>
      <c r="P676" s="465"/>
      <c r="Q676" s="113"/>
      <c r="R676" s="113"/>
      <c r="S676" s="364" t="s">
        <v>28</v>
      </c>
      <c r="T676" s="113"/>
      <c r="U676" s="113"/>
      <c r="V676" s="113"/>
      <c r="W676" s="113"/>
      <c r="X676" s="113"/>
      <c r="Y676" s="113"/>
      <c r="Z676" s="113"/>
      <c r="AA676" s="113"/>
      <c r="AB676" s="33"/>
      <c r="AC676" s="33"/>
      <c r="AD676" s="33"/>
      <c r="AE676" s="33"/>
      <c r="AF676" s="33"/>
      <c r="AG676" s="33"/>
      <c r="AH676" s="33"/>
      <c r="AI676" s="33"/>
      <c r="AJ676" s="33"/>
      <c r="AK676" s="33"/>
      <c r="AL676" s="33"/>
      <c r="AM676" s="33"/>
      <c r="AN676" s="33"/>
      <c r="AO676" s="33"/>
      <c r="AP676" s="33"/>
      <c r="AQ676" s="33"/>
      <c r="AR676" s="33"/>
      <c r="AS676" s="33"/>
      <c r="AT676" s="33"/>
      <c r="AU676" s="33"/>
      <c r="AV676" s="33"/>
      <c r="AW676" s="33"/>
      <c r="AX676" s="33"/>
      <c r="AY676" s="33"/>
      <c r="AZ676" s="33"/>
      <c r="BA676" s="33"/>
      <c r="BB676" s="33"/>
      <c r="BC676" s="33"/>
      <c r="BD676" s="33"/>
      <c r="BE676" s="33"/>
      <c r="BF676" s="33"/>
      <c r="BG676" s="33"/>
      <c r="BH676" s="33"/>
      <c r="BI676" s="33"/>
      <c r="BJ676" s="33"/>
      <c r="BK676" s="33"/>
      <c r="BL676" s="33"/>
      <c r="BM676" s="33"/>
      <c r="BN676" s="33"/>
      <c r="BO676" s="33"/>
      <c r="BP676" s="33"/>
      <c r="BQ676" s="33"/>
      <c r="BR676" s="33"/>
      <c r="BS676" s="33"/>
      <c r="BT676" s="33"/>
      <c r="BU676" s="33"/>
      <c r="BV676" s="33"/>
      <c r="BW676" s="113"/>
      <c r="BX676" s="113"/>
      <c r="BY676" s="113"/>
      <c r="BZ676" s="113"/>
      <c r="CA676" s="113"/>
      <c r="CB676" s="113"/>
      <c r="CC676" s="113"/>
      <c r="CD676" s="113"/>
      <c r="CE676" s="113"/>
      <c r="CF676" s="113"/>
      <c r="CG676" s="113"/>
      <c r="CH676" s="113"/>
      <c r="CI676" s="113"/>
      <c r="CJ676" s="113"/>
      <c r="CK676" s="113"/>
      <c r="CL676" s="113"/>
      <c r="CM676" s="113"/>
      <c r="CN676" s="113"/>
      <c r="CO676" s="113"/>
      <c r="CP676" s="113"/>
      <c r="CQ676" s="113"/>
      <c r="CR676" s="113"/>
      <c r="CS676" s="113"/>
      <c r="CT676" s="313"/>
      <c r="CU676" s="313"/>
      <c r="CV676" s="388" t="s">
        <v>665</v>
      </c>
      <c r="CW676" s="388" t="s">
        <v>665</v>
      </c>
      <c r="CX676" s="388" t="s">
        <v>665</v>
      </c>
      <c r="CY676" s="313"/>
      <c r="CZ676" s="313"/>
      <c r="DA676" s="313"/>
      <c r="DB676" s="424"/>
      <c r="DC676" s="424"/>
      <c r="DD676" s="424"/>
      <c r="DE676" s="313"/>
      <c r="DF676" s="313"/>
      <c r="DG676" s="313"/>
      <c r="DH676" s="313"/>
      <c r="DI676" s="313"/>
      <c r="DJ676" s="113"/>
      <c r="DK676" s="113"/>
      <c r="DL676" s="122">
        <f t="shared" si="808"/>
        <v>1</v>
      </c>
      <c r="DM676" s="353"/>
    </row>
    <row r="677" spans="1:126" s="1" customFormat="1" ht="166.5" hidden="1" customHeight="1">
      <c r="A677" s="461"/>
      <c r="B677" s="414">
        <v>180</v>
      </c>
      <c r="C677" s="29" t="s">
        <v>562</v>
      </c>
      <c r="D677" s="29" t="s">
        <v>0</v>
      </c>
      <c r="E677" s="30" t="s">
        <v>564</v>
      </c>
      <c r="F677" s="29" t="s">
        <v>2</v>
      </c>
      <c r="G677" s="5"/>
      <c r="H677" s="112" t="s">
        <v>999</v>
      </c>
      <c r="I677" s="46" t="s">
        <v>1008</v>
      </c>
      <c r="J677" s="506"/>
      <c r="K677" s="6" t="s">
        <v>128</v>
      </c>
      <c r="L677" s="6" t="s">
        <v>115</v>
      </c>
      <c r="M677" s="5" t="s">
        <v>81</v>
      </c>
      <c r="N677" s="4" t="s">
        <v>171</v>
      </c>
      <c r="O677" s="478"/>
      <c r="P677" s="465"/>
      <c r="Q677" s="6"/>
      <c r="R677" s="6"/>
      <c r="S677" s="6"/>
      <c r="T677" s="6" t="s">
        <v>28</v>
      </c>
      <c r="U677" s="6"/>
      <c r="V677" s="6"/>
      <c r="W677" s="6"/>
      <c r="X677" s="6"/>
      <c r="Y677" s="60"/>
      <c r="Z677" s="60"/>
      <c r="AA677" s="6"/>
      <c r="AB677" s="33"/>
      <c r="AC677" s="33"/>
      <c r="AD677" s="33"/>
      <c r="AE677" s="33"/>
      <c r="AF677" s="33"/>
      <c r="AG677" s="33"/>
      <c r="AH677" s="33"/>
      <c r="AI677" s="33"/>
      <c r="AJ677" s="33"/>
      <c r="AK677" s="33"/>
      <c r="AL677" s="33"/>
      <c r="AM677" s="33"/>
      <c r="AN677" s="33"/>
      <c r="AO677" s="33"/>
      <c r="AP677" s="33"/>
      <c r="AQ677" s="33"/>
      <c r="AR677" s="33"/>
      <c r="AS677" s="33"/>
      <c r="AT677" s="33"/>
      <c r="AU677" s="33"/>
      <c r="AV677" s="33"/>
      <c r="AW677" s="33"/>
      <c r="AX677" s="33"/>
      <c r="AY677" s="33"/>
      <c r="AZ677" s="33"/>
      <c r="BA677" s="33"/>
      <c r="BB677" s="33"/>
      <c r="BC677" s="33"/>
      <c r="BD677" s="33"/>
      <c r="BE677" s="33"/>
      <c r="BF677" s="33"/>
      <c r="BG677" s="33"/>
      <c r="BH677" s="33"/>
      <c r="BI677" s="33"/>
      <c r="BJ677" s="33"/>
      <c r="BK677" s="33"/>
      <c r="BL677" s="33"/>
      <c r="BM677" s="33"/>
      <c r="BN677" s="33"/>
      <c r="BO677" s="33"/>
      <c r="BP677" s="33"/>
      <c r="BQ677" s="33"/>
      <c r="BR677" s="33"/>
      <c r="BS677" s="33"/>
      <c r="BT677" s="33"/>
      <c r="BU677" s="33"/>
      <c r="BV677" s="33"/>
      <c r="BW677" s="6"/>
      <c r="BX677" s="6"/>
      <c r="BY677" s="6"/>
      <c r="BZ677" s="6"/>
      <c r="CA677" s="6"/>
      <c r="CB677" s="6"/>
      <c r="CC677" s="6"/>
      <c r="CD677" s="6"/>
      <c r="CE677" s="6"/>
      <c r="CF677" s="6"/>
      <c r="CG677" s="6"/>
      <c r="CH677" s="6"/>
      <c r="CI677" s="6"/>
      <c r="CJ677" s="6"/>
      <c r="CK677" s="6"/>
      <c r="CL677" s="6"/>
      <c r="CM677" s="6"/>
      <c r="CN677" s="6"/>
      <c r="CO677" s="6"/>
      <c r="CP677" s="6"/>
      <c r="CQ677" s="6"/>
      <c r="CR677" s="6"/>
      <c r="CS677" s="6"/>
      <c r="CT677" s="313"/>
      <c r="CU677" s="313"/>
      <c r="CV677" s="313"/>
      <c r="CW677" s="313"/>
      <c r="CX677" s="313"/>
      <c r="CY677" s="313"/>
      <c r="CZ677" s="313"/>
      <c r="DA677" s="313"/>
      <c r="DB677" s="424"/>
      <c r="DC677" s="424"/>
      <c r="DD677" s="424"/>
      <c r="DE677" s="313"/>
      <c r="DF677" s="313"/>
      <c r="DG677" s="313"/>
      <c r="DH677" s="313"/>
      <c r="DI677" s="313"/>
      <c r="DJ677" s="6"/>
      <c r="DK677" s="6"/>
      <c r="DL677" s="122">
        <f t="shared" si="808"/>
        <v>1</v>
      </c>
      <c r="DM677" s="4"/>
    </row>
    <row r="678" spans="1:126" s="1" customFormat="1" ht="148.5" hidden="1" customHeight="1">
      <c r="A678" s="461"/>
      <c r="B678" s="414">
        <v>180</v>
      </c>
      <c r="C678" s="29" t="s">
        <v>562</v>
      </c>
      <c r="D678" s="29" t="s">
        <v>0</v>
      </c>
      <c r="E678" s="30" t="s">
        <v>565</v>
      </c>
      <c r="F678" s="29" t="s">
        <v>2</v>
      </c>
      <c r="G678" s="5"/>
      <c r="H678" s="112" t="s">
        <v>999</v>
      </c>
      <c r="I678" s="46" t="s">
        <v>1009</v>
      </c>
      <c r="J678" s="506"/>
      <c r="K678" s="6" t="s">
        <v>128</v>
      </c>
      <c r="L678" s="6" t="s">
        <v>115</v>
      </c>
      <c r="M678" s="5" t="s">
        <v>81</v>
      </c>
      <c r="N678" s="4" t="s">
        <v>171</v>
      </c>
      <c r="O678" s="478"/>
      <c r="P678" s="465"/>
      <c r="Q678" s="6"/>
      <c r="R678" s="6"/>
      <c r="S678" s="6"/>
      <c r="T678" s="6"/>
      <c r="U678" s="6" t="s">
        <v>28</v>
      </c>
      <c r="V678" s="6"/>
      <c r="W678" s="6"/>
      <c r="X678" s="6"/>
      <c r="Y678" s="60"/>
      <c r="Z678" s="60"/>
      <c r="AA678" s="6"/>
      <c r="AB678" s="33"/>
      <c r="AC678" s="33"/>
      <c r="AD678" s="33"/>
      <c r="AE678" s="33"/>
      <c r="AF678" s="33"/>
      <c r="AG678" s="33"/>
      <c r="AH678" s="33"/>
      <c r="AI678" s="33"/>
      <c r="AJ678" s="33"/>
      <c r="AK678" s="33"/>
      <c r="AL678" s="33"/>
      <c r="AM678" s="33"/>
      <c r="AN678" s="33"/>
      <c r="AO678" s="33"/>
      <c r="AP678" s="33"/>
      <c r="AQ678" s="33"/>
      <c r="AR678" s="33"/>
      <c r="AS678" s="33"/>
      <c r="AT678" s="33"/>
      <c r="AU678" s="33"/>
      <c r="AV678" s="33"/>
      <c r="AW678" s="33"/>
      <c r="AX678" s="33"/>
      <c r="AY678" s="33"/>
      <c r="AZ678" s="33"/>
      <c r="BA678" s="33"/>
      <c r="BB678" s="33"/>
      <c r="BC678" s="33"/>
      <c r="BD678" s="33"/>
      <c r="BE678" s="33"/>
      <c r="BF678" s="33"/>
      <c r="BG678" s="33"/>
      <c r="BH678" s="33"/>
      <c r="BI678" s="33"/>
      <c r="BJ678" s="33"/>
      <c r="BK678" s="33"/>
      <c r="BL678" s="33"/>
      <c r="BM678" s="33"/>
      <c r="BN678" s="33"/>
      <c r="BO678" s="33"/>
      <c r="BP678" s="33"/>
      <c r="BQ678" s="33"/>
      <c r="BR678" s="33"/>
      <c r="BS678" s="33"/>
      <c r="BT678" s="33"/>
      <c r="BU678" s="33"/>
      <c r="BV678" s="33"/>
      <c r="BW678" s="6"/>
      <c r="BX678" s="6"/>
      <c r="BY678" s="6"/>
      <c r="BZ678" s="6"/>
      <c r="CA678" s="6"/>
      <c r="CB678" s="6"/>
      <c r="CC678" s="6"/>
      <c r="CD678" s="6"/>
      <c r="CE678" s="6"/>
      <c r="CF678" s="6"/>
      <c r="CG678" s="6"/>
      <c r="CH678" s="6"/>
      <c r="CI678" s="6"/>
      <c r="CJ678" s="6"/>
      <c r="CK678" s="6"/>
      <c r="CL678" s="6"/>
      <c r="CM678" s="6"/>
      <c r="CN678" s="6"/>
      <c r="CO678" s="6"/>
      <c r="CP678" s="6"/>
      <c r="CQ678" s="6"/>
      <c r="CR678" s="6"/>
      <c r="CS678" s="6"/>
      <c r="CT678" s="313"/>
      <c r="CU678" s="313"/>
      <c r="CV678" s="313"/>
      <c r="CW678" s="313"/>
      <c r="CX678" s="313"/>
      <c r="CY678" s="313"/>
      <c r="CZ678" s="313"/>
      <c r="DA678" s="313"/>
      <c r="DB678" s="424"/>
      <c r="DC678" s="424"/>
      <c r="DD678" s="424"/>
      <c r="DE678" s="313"/>
      <c r="DF678" s="313"/>
      <c r="DG678" s="313"/>
      <c r="DH678" s="313"/>
      <c r="DI678" s="313"/>
      <c r="DJ678" s="6"/>
      <c r="DK678" s="6"/>
      <c r="DL678" s="122">
        <f t="shared" si="808"/>
        <v>1</v>
      </c>
      <c r="DM678" s="4"/>
    </row>
    <row r="679" spans="1:126" s="1" customFormat="1" ht="132" hidden="1" customHeight="1">
      <c r="A679" s="461"/>
      <c r="B679" s="414">
        <v>180</v>
      </c>
      <c r="C679" s="29" t="s">
        <v>562</v>
      </c>
      <c r="D679" s="29" t="s">
        <v>0</v>
      </c>
      <c r="E679" s="30" t="s">
        <v>566</v>
      </c>
      <c r="F679" s="29" t="s">
        <v>2</v>
      </c>
      <c r="G679" s="5"/>
      <c r="H679" s="112" t="s">
        <v>999</v>
      </c>
      <c r="I679" s="46" t="s">
        <v>1010</v>
      </c>
      <c r="J679" s="506"/>
      <c r="K679" s="6" t="s">
        <v>128</v>
      </c>
      <c r="L679" s="6" t="s">
        <v>115</v>
      </c>
      <c r="M679" s="5" t="s">
        <v>81</v>
      </c>
      <c r="N679" s="4" t="s">
        <v>171</v>
      </c>
      <c r="O679" s="478"/>
      <c r="P679" s="465"/>
      <c r="Q679" s="6"/>
      <c r="R679" s="6"/>
      <c r="S679" s="6"/>
      <c r="T679" s="6"/>
      <c r="U679" s="6"/>
      <c r="V679" s="6" t="s">
        <v>28</v>
      </c>
      <c r="W679" s="6"/>
      <c r="X679" s="6"/>
      <c r="Y679" s="60"/>
      <c r="Z679" s="60"/>
      <c r="AA679" s="6"/>
      <c r="AB679" s="33"/>
      <c r="AC679" s="33"/>
      <c r="AD679" s="33"/>
      <c r="AE679" s="33"/>
      <c r="AF679" s="33"/>
      <c r="AG679" s="33"/>
      <c r="AH679" s="33"/>
      <c r="AI679" s="33"/>
      <c r="AJ679" s="33"/>
      <c r="AK679" s="33"/>
      <c r="AL679" s="33"/>
      <c r="AM679" s="33"/>
      <c r="AN679" s="33"/>
      <c r="AO679" s="33"/>
      <c r="AP679" s="33"/>
      <c r="AQ679" s="33"/>
      <c r="AR679" s="33"/>
      <c r="AS679" s="33"/>
      <c r="AT679" s="33"/>
      <c r="AU679" s="33"/>
      <c r="AV679" s="33"/>
      <c r="AW679" s="33"/>
      <c r="AX679" s="33"/>
      <c r="AY679" s="33"/>
      <c r="AZ679" s="33"/>
      <c r="BA679" s="33"/>
      <c r="BB679" s="33"/>
      <c r="BC679" s="33"/>
      <c r="BD679" s="33"/>
      <c r="BE679" s="33"/>
      <c r="BF679" s="33"/>
      <c r="BG679" s="33"/>
      <c r="BH679" s="33"/>
      <c r="BI679" s="33"/>
      <c r="BJ679" s="33"/>
      <c r="BK679" s="33"/>
      <c r="BL679" s="33"/>
      <c r="BM679" s="33"/>
      <c r="BN679" s="33"/>
      <c r="BO679" s="33"/>
      <c r="BP679" s="33"/>
      <c r="BQ679" s="33"/>
      <c r="BR679" s="33"/>
      <c r="BS679" s="33"/>
      <c r="BT679" s="33"/>
      <c r="BU679" s="33"/>
      <c r="BV679" s="33"/>
      <c r="BW679" s="6"/>
      <c r="BX679" s="6"/>
      <c r="BY679" s="6"/>
      <c r="BZ679" s="6"/>
      <c r="CA679" s="6"/>
      <c r="CB679" s="6"/>
      <c r="CC679" s="6"/>
      <c r="CD679" s="6"/>
      <c r="CE679" s="6"/>
      <c r="CF679" s="6"/>
      <c r="CG679" s="6"/>
      <c r="CH679" s="6"/>
      <c r="CI679" s="6"/>
      <c r="CJ679" s="6"/>
      <c r="CK679" s="6"/>
      <c r="CL679" s="6"/>
      <c r="CM679" s="6"/>
      <c r="CN679" s="6"/>
      <c r="CO679" s="6"/>
      <c r="CP679" s="6"/>
      <c r="CQ679" s="6"/>
      <c r="CR679" s="6"/>
      <c r="CS679" s="6"/>
      <c r="CT679" s="313"/>
      <c r="CU679" s="313"/>
      <c r="CV679" s="313"/>
      <c r="CW679" s="313"/>
      <c r="CX679" s="313"/>
      <c r="CY679" s="313"/>
      <c r="CZ679" s="313"/>
      <c r="DA679" s="313"/>
      <c r="DB679" s="424"/>
      <c r="DC679" s="424"/>
      <c r="DD679" s="424"/>
      <c r="DE679" s="313"/>
      <c r="DF679" s="313"/>
      <c r="DG679" s="313"/>
      <c r="DH679" s="313"/>
      <c r="DI679" s="313"/>
      <c r="DJ679" s="6"/>
      <c r="DK679" s="6"/>
      <c r="DL679" s="122">
        <f t="shared" si="808"/>
        <v>1</v>
      </c>
      <c r="DM679" s="4"/>
    </row>
    <row r="680" spans="1:126" s="116" customFormat="1" ht="144.75" hidden="1" customHeight="1">
      <c r="A680" s="461"/>
      <c r="B680" s="414">
        <v>180</v>
      </c>
      <c r="C680" s="29" t="s">
        <v>562</v>
      </c>
      <c r="D680" s="29" t="s">
        <v>0</v>
      </c>
      <c r="E680" s="112" t="s">
        <v>1002</v>
      </c>
      <c r="F680" s="29" t="s">
        <v>2</v>
      </c>
      <c r="G680" s="115"/>
      <c r="H680" s="112" t="s">
        <v>999</v>
      </c>
      <c r="I680" s="46" t="s">
        <v>1007</v>
      </c>
      <c r="J680" s="506"/>
      <c r="K680" s="125" t="s">
        <v>128</v>
      </c>
      <c r="L680" s="125" t="s">
        <v>115</v>
      </c>
      <c r="M680" s="126" t="s">
        <v>81</v>
      </c>
      <c r="N680" s="123" t="s">
        <v>171</v>
      </c>
      <c r="O680" s="478"/>
      <c r="P680" s="465"/>
      <c r="Q680" s="113"/>
      <c r="R680" s="113"/>
      <c r="S680" s="113"/>
      <c r="T680" s="113"/>
      <c r="U680" s="113"/>
      <c r="V680" s="113"/>
      <c r="W680" s="113" t="s">
        <v>28</v>
      </c>
      <c r="X680" s="113"/>
      <c r="Y680" s="113"/>
      <c r="Z680" s="113"/>
      <c r="AA680" s="113"/>
      <c r="AB680" s="33"/>
      <c r="AC680" s="33"/>
      <c r="AD680" s="33"/>
      <c r="AE680" s="33"/>
      <c r="AF680" s="33"/>
      <c r="AG680" s="33"/>
      <c r="AH680" s="33"/>
      <c r="AI680" s="33"/>
      <c r="AJ680" s="33"/>
      <c r="AK680" s="33"/>
      <c r="AL680" s="33"/>
      <c r="AM680" s="33"/>
      <c r="AN680" s="33"/>
      <c r="AO680" s="33"/>
      <c r="AP680" s="33"/>
      <c r="AQ680" s="33"/>
      <c r="AR680" s="33"/>
      <c r="AS680" s="33"/>
      <c r="AT680" s="33"/>
      <c r="AU680" s="33"/>
      <c r="AV680" s="33"/>
      <c r="AW680" s="33"/>
      <c r="AX680" s="33"/>
      <c r="AY680" s="33"/>
      <c r="AZ680" s="33"/>
      <c r="BA680" s="33"/>
      <c r="BB680" s="33"/>
      <c r="BC680" s="33"/>
      <c r="BD680" s="33"/>
      <c r="BE680" s="33"/>
      <c r="BF680" s="33"/>
      <c r="BG680" s="33"/>
      <c r="BH680" s="33"/>
      <c r="BI680" s="33"/>
      <c r="BJ680" s="33"/>
      <c r="BK680" s="33"/>
      <c r="BL680" s="33"/>
      <c r="BM680" s="33"/>
      <c r="BN680" s="33"/>
      <c r="BO680" s="33"/>
      <c r="BP680" s="33"/>
      <c r="BQ680" s="33"/>
      <c r="BR680" s="33"/>
      <c r="BS680" s="33"/>
      <c r="BT680" s="33"/>
      <c r="BU680" s="33"/>
      <c r="BV680" s="33"/>
      <c r="BW680" s="113"/>
      <c r="BX680" s="113"/>
      <c r="BY680" s="113"/>
      <c r="BZ680" s="113"/>
      <c r="CA680" s="113"/>
      <c r="CB680" s="113"/>
      <c r="CC680" s="113"/>
      <c r="CD680" s="113"/>
      <c r="CE680" s="113"/>
      <c r="CF680" s="113"/>
      <c r="CG680" s="113"/>
      <c r="CH680" s="113"/>
      <c r="CI680" s="113"/>
      <c r="CJ680" s="113"/>
      <c r="CK680" s="113"/>
      <c r="CL680" s="113"/>
      <c r="CM680" s="113"/>
      <c r="CN680" s="113"/>
      <c r="CO680" s="113"/>
      <c r="CP680" s="113"/>
      <c r="CQ680" s="113"/>
      <c r="CR680" s="113"/>
      <c r="CS680" s="113"/>
      <c r="CT680" s="313"/>
      <c r="CU680" s="313"/>
      <c r="CV680" s="313"/>
      <c r="CW680" s="313"/>
      <c r="CX680" s="313"/>
      <c r="CY680" s="313"/>
      <c r="CZ680" s="313"/>
      <c r="DA680" s="313"/>
      <c r="DB680" s="424"/>
      <c r="DC680" s="424"/>
      <c r="DD680" s="424"/>
      <c r="DE680" s="313"/>
      <c r="DF680" s="313"/>
      <c r="DG680" s="313"/>
      <c r="DH680" s="313"/>
      <c r="DI680" s="313"/>
      <c r="DJ680" s="113"/>
      <c r="DK680" s="113"/>
      <c r="DL680" s="122">
        <f t="shared" si="808"/>
        <v>1</v>
      </c>
      <c r="DM680" s="114"/>
    </row>
    <row r="681" spans="1:126" s="116" customFormat="1" ht="81" hidden="1" customHeight="1">
      <c r="A681" s="461"/>
      <c r="B681" s="414">
        <v>180</v>
      </c>
      <c r="C681" s="29" t="s">
        <v>562</v>
      </c>
      <c r="D681" s="29" t="s">
        <v>0</v>
      </c>
      <c r="E681" s="112" t="s">
        <v>1003</v>
      </c>
      <c r="F681" s="29" t="s">
        <v>2</v>
      </c>
      <c r="G681" s="115"/>
      <c r="H681" s="112" t="s">
        <v>999</v>
      </c>
      <c r="I681" s="46" t="s">
        <v>1014</v>
      </c>
      <c r="J681" s="506"/>
      <c r="K681" s="125" t="s">
        <v>128</v>
      </c>
      <c r="L681" s="125" t="s">
        <v>115</v>
      </c>
      <c r="M681" s="126" t="s">
        <v>81</v>
      </c>
      <c r="N681" s="123" t="s">
        <v>171</v>
      </c>
      <c r="O681" s="478"/>
      <c r="P681" s="465"/>
      <c r="Q681" s="113"/>
      <c r="R681" s="113"/>
      <c r="S681" s="113"/>
      <c r="T681" s="113"/>
      <c r="U681" s="113"/>
      <c r="V681" s="113"/>
      <c r="W681" s="113"/>
      <c r="X681" s="113" t="s">
        <v>28</v>
      </c>
      <c r="Y681" s="113"/>
      <c r="Z681" s="113"/>
      <c r="AA681" s="113"/>
      <c r="AB681" s="33"/>
      <c r="AC681" s="33"/>
      <c r="AD681" s="33"/>
      <c r="AE681" s="33"/>
      <c r="AF681" s="33"/>
      <c r="AG681" s="33"/>
      <c r="AH681" s="33"/>
      <c r="AI681" s="33"/>
      <c r="AJ681" s="33"/>
      <c r="AK681" s="33"/>
      <c r="AL681" s="33"/>
      <c r="AM681" s="33"/>
      <c r="AN681" s="33"/>
      <c r="AO681" s="33"/>
      <c r="AP681" s="33"/>
      <c r="AQ681" s="33"/>
      <c r="AR681" s="33"/>
      <c r="AS681" s="33"/>
      <c r="AT681" s="33"/>
      <c r="AU681" s="33"/>
      <c r="AV681" s="33"/>
      <c r="AW681" s="33"/>
      <c r="AX681" s="33"/>
      <c r="AY681" s="33"/>
      <c r="AZ681" s="33"/>
      <c r="BA681" s="33"/>
      <c r="BB681" s="33"/>
      <c r="BC681" s="33"/>
      <c r="BD681" s="33"/>
      <c r="BE681" s="33"/>
      <c r="BF681" s="33"/>
      <c r="BG681" s="33"/>
      <c r="BH681" s="33"/>
      <c r="BI681" s="33"/>
      <c r="BJ681" s="33"/>
      <c r="BK681" s="33"/>
      <c r="BL681" s="33"/>
      <c r="BM681" s="33"/>
      <c r="BN681" s="33"/>
      <c r="BO681" s="33"/>
      <c r="BP681" s="33"/>
      <c r="BQ681" s="33"/>
      <c r="BR681" s="33"/>
      <c r="BS681" s="33"/>
      <c r="BT681" s="33"/>
      <c r="BU681" s="33"/>
      <c r="BV681" s="33"/>
      <c r="BW681" s="113"/>
      <c r="BX681" s="113"/>
      <c r="BY681" s="113"/>
      <c r="BZ681" s="113"/>
      <c r="CA681" s="113"/>
      <c r="CB681" s="113"/>
      <c r="CC681" s="113"/>
      <c r="CD681" s="113"/>
      <c r="CE681" s="113"/>
      <c r="CF681" s="113"/>
      <c r="CG681" s="113"/>
      <c r="CH681" s="113"/>
      <c r="CI681" s="113"/>
      <c r="CJ681" s="113"/>
      <c r="CK681" s="113"/>
      <c r="CL681" s="113"/>
      <c r="CM681" s="113"/>
      <c r="CN681" s="113"/>
      <c r="CO681" s="113"/>
      <c r="CP681" s="113"/>
      <c r="CQ681" s="113"/>
      <c r="CR681" s="113"/>
      <c r="CS681" s="113"/>
      <c r="CT681" s="313"/>
      <c r="CU681" s="313"/>
      <c r="CV681" s="313"/>
      <c r="CW681" s="313"/>
      <c r="CX681" s="313"/>
      <c r="CY681" s="313"/>
      <c r="CZ681" s="313"/>
      <c r="DA681" s="313"/>
      <c r="DB681" s="424"/>
      <c r="DC681" s="424"/>
      <c r="DD681" s="424"/>
      <c r="DE681" s="313"/>
      <c r="DF681" s="313"/>
      <c r="DG681" s="313"/>
      <c r="DH681" s="313"/>
      <c r="DI681" s="313"/>
      <c r="DJ681" s="113"/>
      <c r="DK681" s="113"/>
      <c r="DL681" s="122">
        <f t="shared" si="808"/>
        <v>1</v>
      </c>
      <c r="DM681" s="114"/>
    </row>
    <row r="682" spans="1:126" s="116" customFormat="1" ht="81" hidden="1" customHeight="1">
      <c r="A682" s="461"/>
      <c r="B682" s="414">
        <v>180</v>
      </c>
      <c r="C682" s="29" t="s">
        <v>562</v>
      </c>
      <c r="D682" s="29" t="s">
        <v>0</v>
      </c>
      <c r="E682" s="112" t="s">
        <v>1004</v>
      </c>
      <c r="F682" s="29" t="s">
        <v>2</v>
      </c>
      <c r="G682" s="115"/>
      <c r="H682" s="112" t="s">
        <v>999</v>
      </c>
      <c r="I682" s="46" t="s">
        <v>1013</v>
      </c>
      <c r="J682" s="506"/>
      <c r="K682" s="125" t="s">
        <v>128</v>
      </c>
      <c r="L682" s="125" t="s">
        <v>115</v>
      </c>
      <c r="M682" s="126" t="s">
        <v>81</v>
      </c>
      <c r="N682" s="123" t="s">
        <v>171</v>
      </c>
      <c r="O682" s="478"/>
      <c r="P682" s="465"/>
      <c r="Q682" s="113"/>
      <c r="R682" s="113"/>
      <c r="S682" s="113"/>
      <c r="T682" s="113"/>
      <c r="U682" s="113"/>
      <c r="V682" s="113"/>
      <c r="W682" s="113"/>
      <c r="X682" s="113"/>
      <c r="Y682" s="113" t="s">
        <v>28</v>
      </c>
      <c r="Z682" s="113"/>
      <c r="AA682" s="113"/>
      <c r="AB682" s="33"/>
      <c r="AC682" s="33"/>
      <c r="AD682" s="33"/>
      <c r="AE682" s="33"/>
      <c r="AF682" s="33"/>
      <c r="AG682" s="33"/>
      <c r="AH682" s="33"/>
      <c r="AI682" s="33"/>
      <c r="AJ682" s="33"/>
      <c r="AK682" s="33"/>
      <c r="AL682" s="33"/>
      <c r="AM682" s="33"/>
      <c r="AN682" s="33"/>
      <c r="AO682" s="33"/>
      <c r="AP682" s="33"/>
      <c r="AQ682" s="33"/>
      <c r="AR682" s="33"/>
      <c r="AS682" s="33"/>
      <c r="AT682" s="33"/>
      <c r="AU682" s="33"/>
      <c r="AV682" s="33"/>
      <c r="AW682" s="33"/>
      <c r="AX682" s="33"/>
      <c r="AY682" s="33"/>
      <c r="AZ682" s="33"/>
      <c r="BA682" s="33"/>
      <c r="BB682" s="33"/>
      <c r="BC682" s="33"/>
      <c r="BD682" s="33"/>
      <c r="BE682" s="33"/>
      <c r="BF682" s="33"/>
      <c r="BG682" s="33"/>
      <c r="BH682" s="33"/>
      <c r="BI682" s="33"/>
      <c r="BJ682" s="33"/>
      <c r="BK682" s="33"/>
      <c r="BL682" s="33"/>
      <c r="BM682" s="33"/>
      <c r="BN682" s="33"/>
      <c r="BO682" s="33"/>
      <c r="BP682" s="33"/>
      <c r="BQ682" s="33"/>
      <c r="BR682" s="33"/>
      <c r="BS682" s="33"/>
      <c r="BT682" s="33"/>
      <c r="BU682" s="33"/>
      <c r="BV682" s="33"/>
      <c r="BW682" s="113"/>
      <c r="BX682" s="113"/>
      <c r="BY682" s="113"/>
      <c r="BZ682" s="113"/>
      <c r="CA682" s="113"/>
      <c r="CB682" s="113"/>
      <c r="CC682" s="113"/>
      <c r="CD682" s="113"/>
      <c r="CE682" s="113"/>
      <c r="CF682" s="113"/>
      <c r="CG682" s="113"/>
      <c r="CH682" s="113"/>
      <c r="CI682" s="113"/>
      <c r="CJ682" s="113"/>
      <c r="CK682" s="113"/>
      <c r="CL682" s="113"/>
      <c r="CM682" s="113"/>
      <c r="CN682" s="113"/>
      <c r="CO682" s="113"/>
      <c r="CP682" s="113"/>
      <c r="CQ682" s="113"/>
      <c r="CR682" s="113"/>
      <c r="CS682" s="113"/>
      <c r="CT682" s="313"/>
      <c r="CU682" s="313"/>
      <c r="CV682" s="313"/>
      <c r="CW682" s="313"/>
      <c r="CX682" s="313"/>
      <c r="CY682" s="313"/>
      <c r="CZ682" s="313"/>
      <c r="DA682" s="313"/>
      <c r="DB682" s="424"/>
      <c r="DC682" s="424"/>
      <c r="DD682" s="424"/>
      <c r="DE682" s="313"/>
      <c r="DF682" s="313"/>
      <c r="DG682" s="313"/>
      <c r="DH682" s="313"/>
      <c r="DI682" s="313"/>
      <c r="DJ682" s="113"/>
      <c r="DK682" s="113"/>
      <c r="DL682" s="122">
        <f t="shared" si="808"/>
        <v>1</v>
      </c>
      <c r="DM682" s="114"/>
    </row>
    <row r="683" spans="1:126" s="116" customFormat="1" ht="81" hidden="1" customHeight="1">
      <c r="A683" s="461"/>
      <c r="B683" s="414">
        <v>180</v>
      </c>
      <c r="C683" s="29" t="s">
        <v>562</v>
      </c>
      <c r="D683" s="29" t="s">
        <v>0</v>
      </c>
      <c r="E683" s="112" t="s">
        <v>1005</v>
      </c>
      <c r="F683" s="29" t="s">
        <v>2</v>
      </c>
      <c r="G683" s="115"/>
      <c r="H683" s="112" t="s">
        <v>999</v>
      </c>
      <c r="I683" s="46" t="s">
        <v>1012</v>
      </c>
      <c r="J683" s="506"/>
      <c r="K683" s="125" t="s">
        <v>128</v>
      </c>
      <c r="L683" s="125" t="s">
        <v>115</v>
      </c>
      <c r="M683" s="126" t="s">
        <v>81</v>
      </c>
      <c r="N683" s="123" t="s">
        <v>171</v>
      </c>
      <c r="O683" s="478"/>
      <c r="P683" s="465"/>
      <c r="Q683" s="113"/>
      <c r="R683" s="113"/>
      <c r="S683" s="113"/>
      <c r="T683" s="113"/>
      <c r="U683" s="113"/>
      <c r="V683" s="113"/>
      <c r="W683" s="113"/>
      <c r="X683" s="113"/>
      <c r="Y683" s="113"/>
      <c r="Z683" s="113" t="s">
        <v>28</v>
      </c>
      <c r="AA683" s="113"/>
      <c r="AB683" s="33"/>
      <c r="AC683" s="33"/>
      <c r="AD683" s="33"/>
      <c r="AE683" s="33"/>
      <c r="AF683" s="33"/>
      <c r="AG683" s="33"/>
      <c r="AH683" s="33"/>
      <c r="AI683" s="33"/>
      <c r="AJ683" s="33"/>
      <c r="AK683" s="33"/>
      <c r="AL683" s="33"/>
      <c r="AM683" s="33"/>
      <c r="AN683" s="33"/>
      <c r="AO683" s="33"/>
      <c r="AP683" s="33"/>
      <c r="AQ683" s="33"/>
      <c r="AR683" s="33"/>
      <c r="AS683" s="33"/>
      <c r="AT683" s="33"/>
      <c r="AU683" s="33"/>
      <c r="AV683" s="33"/>
      <c r="AW683" s="33"/>
      <c r="AX683" s="33"/>
      <c r="AY683" s="33"/>
      <c r="AZ683" s="33"/>
      <c r="BA683" s="33"/>
      <c r="BB683" s="33"/>
      <c r="BC683" s="33"/>
      <c r="BD683" s="33"/>
      <c r="BE683" s="33"/>
      <c r="BF683" s="33"/>
      <c r="BG683" s="33"/>
      <c r="BH683" s="33"/>
      <c r="BI683" s="33"/>
      <c r="BJ683" s="33"/>
      <c r="BK683" s="33"/>
      <c r="BL683" s="33"/>
      <c r="BM683" s="33"/>
      <c r="BN683" s="33"/>
      <c r="BO683" s="33"/>
      <c r="BP683" s="33"/>
      <c r="BQ683" s="33"/>
      <c r="BR683" s="33"/>
      <c r="BS683" s="33"/>
      <c r="BT683" s="33"/>
      <c r="BU683" s="33"/>
      <c r="BV683" s="33"/>
      <c r="BW683" s="113"/>
      <c r="BX683" s="113"/>
      <c r="BY683" s="113"/>
      <c r="BZ683" s="113"/>
      <c r="CA683" s="113"/>
      <c r="CB683" s="113"/>
      <c r="CC683" s="113"/>
      <c r="CD683" s="113"/>
      <c r="CE683" s="113"/>
      <c r="CF683" s="113"/>
      <c r="CG683" s="113"/>
      <c r="CH683" s="113"/>
      <c r="CI683" s="113"/>
      <c r="CJ683" s="113"/>
      <c r="CK683" s="113"/>
      <c r="CL683" s="113"/>
      <c r="CM683" s="113"/>
      <c r="CN683" s="113"/>
      <c r="CO683" s="113"/>
      <c r="CP683" s="113"/>
      <c r="CQ683" s="113"/>
      <c r="CR683" s="113"/>
      <c r="CS683" s="113"/>
      <c r="CT683" s="313"/>
      <c r="CU683" s="313"/>
      <c r="CV683" s="313"/>
      <c r="CW683" s="313"/>
      <c r="CX683" s="313"/>
      <c r="CY683" s="313"/>
      <c r="CZ683" s="313"/>
      <c r="DA683" s="313"/>
      <c r="DB683" s="424"/>
      <c r="DC683" s="424"/>
      <c r="DD683" s="424"/>
      <c r="DE683" s="313"/>
      <c r="DF683" s="313"/>
      <c r="DG683" s="313"/>
      <c r="DH683" s="313"/>
      <c r="DI683" s="313"/>
      <c r="DJ683" s="113"/>
      <c r="DK683" s="113"/>
      <c r="DL683" s="122">
        <f t="shared" si="808"/>
        <v>1</v>
      </c>
      <c r="DM683" s="114"/>
    </row>
    <row r="684" spans="1:126" s="1" customFormat="1" ht="90" hidden="1" customHeight="1">
      <c r="A684" s="462"/>
      <c r="B684" s="414">
        <v>180</v>
      </c>
      <c r="C684" s="29" t="s">
        <v>562</v>
      </c>
      <c r="D684" s="29" t="s">
        <v>0</v>
      </c>
      <c r="E684" s="30" t="s">
        <v>1006</v>
      </c>
      <c r="F684" s="29" t="s">
        <v>2</v>
      </c>
      <c r="G684" s="5"/>
      <c r="H684" s="112" t="s">
        <v>999</v>
      </c>
      <c r="I684" s="46" t="s">
        <v>1011</v>
      </c>
      <c r="J684" s="506"/>
      <c r="K684" s="125" t="s">
        <v>128</v>
      </c>
      <c r="L684" s="125" t="s">
        <v>115</v>
      </c>
      <c r="M684" s="126" t="s">
        <v>81</v>
      </c>
      <c r="N684" s="123" t="s">
        <v>171</v>
      </c>
      <c r="O684" s="478"/>
      <c r="P684" s="459"/>
      <c r="Q684" s="6"/>
      <c r="R684" s="6"/>
      <c r="S684" s="6"/>
      <c r="T684" s="6"/>
      <c r="U684" s="6"/>
      <c r="V684" s="6"/>
      <c r="W684" s="6"/>
      <c r="X684" s="6"/>
      <c r="Y684" s="60"/>
      <c r="Z684" s="60"/>
      <c r="AA684" s="6" t="s">
        <v>28</v>
      </c>
      <c r="AB684" s="33"/>
      <c r="AC684" s="33"/>
      <c r="AD684" s="33"/>
      <c r="AE684" s="33"/>
      <c r="AF684" s="33"/>
      <c r="AG684" s="33"/>
      <c r="AH684" s="33"/>
      <c r="AI684" s="33"/>
      <c r="AJ684" s="33"/>
      <c r="AK684" s="33"/>
      <c r="AL684" s="33"/>
      <c r="AM684" s="33"/>
      <c r="AN684" s="33"/>
      <c r="AO684" s="33"/>
      <c r="AP684" s="33"/>
      <c r="AQ684" s="33"/>
      <c r="AR684" s="33"/>
      <c r="AS684" s="33"/>
      <c r="AT684" s="33"/>
      <c r="AU684" s="33"/>
      <c r="AV684" s="33"/>
      <c r="AW684" s="33"/>
      <c r="AX684" s="33"/>
      <c r="AY684" s="33"/>
      <c r="AZ684" s="33"/>
      <c r="BA684" s="33"/>
      <c r="BB684" s="33"/>
      <c r="BC684" s="33"/>
      <c r="BD684" s="33"/>
      <c r="BE684" s="33"/>
      <c r="BF684" s="33"/>
      <c r="BG684" s="33"/>
      <c r="BH684" s="33"/>
      <c r="BI684" s="33"/>
      <c r="BJ684" s="33"/>
      <c r="BK684" s="33"/>
      <c r="BL684" s="33"/>
      <c r="BM684" s="33"/>
      <c r="BN684" s="33"/>
      <c r="BO684" s="33"/>
      <c r="BP684" s="33"/>
      <c r="BQ684" s="33"/>
      <c r="BR684" s="33"/>
      <c r="BS684" s="33"/>
      <c r="BT684" s="33"/>
      <c r="BU684" s="33"/>
      <c r="BV684" s="33"/>
      <c r="BW684" s="6"/>
      <c r="BX684" s="6"/>
      <c r="BY684" s="6"/>
      <c r="BZ684" s="6"/>
      <c r="CA684" s="6"/>
      <c r="CB684" s="6"/>
      <c r="CC684" s="6"/>
      <c r="CD684" s="6"/>
      <c r="CE684" s="6"/>
      <c r="CF684" s="6"/>
      <c r="CG684" s="6"/>
      <c r="CH684" s="6"/>
      <c r="CI684" s="6"/>
      <c r="CJ684" s="6"/>
      <c r="CK684" s="6"/>
      <c r="CL684" s="6"/>
      <c r="CM684" s="6"/>
      <c r="CN684" s="6"/>
      <c r="CO684" s="6"/>
      <c r="CP684" s="6"/>
      <c r="CQ684" s="6"/>
      <c r="CR684" s="6"/>
      <c r="CS684" s="6"/>
      <c r="CT684" s="313"/>
      <c r="CU684" s="313"/>
      <c r="CV684" s="313"/>
      <c r="CW684" s="313"/>
      <c r="CX684" s="313"/>
      <c r="CY684" s="313"/>
      <c r="CZ684" s="313"/>
      <c r="DA684" s="313"/>
      <c r="DB684" s="424"/>
      <c r="DC684" s="424"/>
      <c r="DD684" s="424"/>
      <c r="DE684" s="313"/>
      <c r="DF684" s="313"/>
      <c r="DG684" s="313"/>
      <c r="DH684" s="313"/>
      <c r="DI684" s="313"/>
      <c r="DJ684" s="6"/>
      <c r="DK684" s="6"/>
      <c r="DL684" s="122">
        <f t="shared" si="808"/>
        <v>1</v>
      </c>
      <c r="DM684" s="4"/>
    </row>
    <row r="685" spans="1:126" s="10" customFormat="1" ht="34.5" hidden="1" customHeight="1">
      <c r="A685" s="460">
        <v>579</v>
      </c>
      <c r="B685" s="414">
        <v>181</v>
      </c>
      <c r="C685" s="169" t="s">
        <v>567</v>
      </c>
      <c r="D685" s="169" t="s">
        <v>0</v>
      </c>
      <c r="E685" s="112" t="s">
        <v>568</v>
      </c>
      <c r="F685" s="135" t="s">
        <v>2</v>
      </c>
      <c r="G685" s="170"/>
      <c r="H685" s="184" t="s">
        <v>574</v>
      </c>
      <c r="I685" s="194" t="s">
        <v>1241</v>
      </c>
      <c r="J685" s="517" t="s">
        <v>632</v>
      </c>
      <c r="K685" s="176" t="s">
        <v>128</v>
      </c>
      <c r="L685" s="176" t="s">
        <v>115</v>
      </c>
      <c r="M685" s="5" t="s">
        <v>81</v>
      </c>
      <c r="N685" s="4" t="s">
        <v>171</v>
      </c>
      <c r="O685" s="478" t="s">
        <v>28</v>
      </c>
      <c r="P685" s="506">
        <v>4</v>
      </c>
      <c r="Q685" s="176" t="s">
        <v>28</v>
      </c>
      <c r="R685" s="6"/>
      <c r="S685" s="6"/>
      <c r="T685" s="6"/>
      <c r="U685" s="6"/>
      <c r="V685" s="6"/>
      <c r="W685" s="6"/>
      <c r="X685" s="6"/>
      <c r="Y685" s="60"/>
      <c r="Z685" s="60"/>
      <c r="AA685" s="6"/>
      <c r="AB685" s="181" t="s">
        <v>665</v>
      </c>
      <c r="AC685" s="181" t="s">
        <v>665</v>
      </c>
      <c r="AD685" s="181" t="s">
        <v>665</v>
      </c>
      <c r="AE685" s="207">
        <v>2</v>
      </c>
      <c r="AF685" s="207">
        <v>2</v>
      </c>
      <c r="AG685" s="207">
        <v>1</v>
      </c>
      <c r="AH685" s="207">
        <v>1</v>
      </c>
      <c r="AI685" s="207">
        <v>2</v>
      </c>
      <c r="AJ685" s="207">
        <v>2</v>
      </c>
      <c r="AK685" s="207">
        <v>2</v>
      </c>
      <c r="AL685" s="207">
        <v>2</v>
      </c>
      <c r="AM685" s="207">
        <v>1</v>
      </c>
      <c r="AN685" s="207">
        <v>1</v>
      </c>
      <c r="AO685" s="207">
        <v>2</v>
      </c>
      <c r="AP685" s="207">
        <v>2</v>
      </c>
      <c r="AQ685" s="207">
        <v>1</v>
      </c>
      <c r="AR685" s="207">
        <v>2</v>
      </c>
      <c r="AS685" s="207">
        <v>2</v>
      </c>
      <c r="AT685" s="207">
        <v>2</v>
      </c>
      <c r="AU685" s="207">
        <v>2</v>
      </c>
      <c r="AV685" s="207">
        <v>2</v>
      </c>
      <c r="AW685" s="207">
        <v>2</v>
      </c>
      <c r="AX685" s="207">
        <v>1</v>
      </c>
      <c r="AY685" s="207">
        <v>1</v>
      </c>
      <c r="AZ685" s="207">
        <v>2</v>
      </c>
      <c r="BA685" s="207">
        <v>2</v>
      </c>
      <c r="BB685" s="207">
        <v>1</v>
      </c>
      <c r="BC685" s="209">
        <f t="shared" ref="BC685" si="809">COUNTIF(AE685:BB685,"2")</f>
        <v>16</v>
      </c>
      <c r="BD685" s="210">
        <f t="shared" ref="BD685" si="810">BC685/(BC685+BE685+BG685+BI685)</f>
        <v>0.66666666666666663</v>
      </c>
      <c r="BE685" s="209">
        <f>COUNTIF(AE685:BB685,"1")</f>
        <v>8</v>
      </c>
      <c r="BF685" s="210">
        <f t="shared" ref="BF685" si="811">BE685/(BC685+BE685+BG685+BI685)</f>
        <v>0.33333333333333331</v>
      </c>
      <c r="BG685" s="209">
        <f>COUNTIF(AE685:BB685,"0")</f>
        <v>0</v>
      </c>
      <c r="BH685" s="210">
        <f t="shared" ref="BH685" si="812">BG685/(BC685+BE685+BG685+BI685)</f>
        <v>0</v>
      </c>
      <c r="BI685" s="209">
        <f>COUNTIF(AE685:BB685,"KĐG")</f>
        <v>0</v>
      </c>
      <c r="BJ685" s="210">
        <f t="shared" ref="BJ685" si="813">BI685/(BC685+BE685+BG685+BI685)</f>
        <v>0</v>
      </c>
      <c r="BK685" s="211">
        <f t="shared" ref="BK685" si="814">(((BC685*2)+(BE685*1)+(BG685*0)))/(BC685+BE685+BG685)</f>
        <v>1.6666666666666667</v>
      </c>
      <c r="BL685" s="212" t="str">
        <f t="shared" ref="BL685" si="815">IF(BJ685&gt;=50%,"KĐG",IF(BK685&gt;=1.6,"ĐMT",IF(BK685&gt;=1,"CCG","CĐ")))</f>
        <v>ĐMT</v>
      </c>
      <c r="BM685" s="33"/>
      <c r="BN685" s="33"/>
      <c r="BO685" s="33"/>
      <c r="BP685" s="33"/>
      <c r="BQ685" s="33"/>
      <c r="BR685" s="33"/>
      <c r="BS685" s="33"/>
      <c r="BT685" s="33"/>
      <c r="BU685" s="33"/>
      <c r="BV685" s="33"/>
      <c r="BW685" s="6"/>
      <c r="BX685" s="6"/>
      <c r="BY685" s="6"/>
      <c r="BZ685" s="6"/>
      <c r="CA685" s="6"/>
      <c r="CB685" s="6"/>
      <c r="CC685" s="6"/>
      <c r="CD685" s="6"/>
      <c r="CE685" s="6"/>
      <c r="CF685" s="6"/>
      <c r="CG685" s="6"/>
      <c r="CH685" s="6"/>
      <c r="CI685" s="6"/>
      <c r="CJ685" s="6"/>
      <c r="CK685" s="6"/>
      <c r="CL685" s="6"/>
      <c r="CM685" s="6"/>
      <c r="CN685" s="6"/>
      <c r="CO685" s="6"/>
      <c r="CP685" s="6"/>
      <c r="CQ685" s="6"/>
      <c r="CR685" s="6"/>
      <c r="CS685" s="6"/>
      <c r="CT685" s="313"/>
      <c r="CU685" s="313"/>
      <c r="CV685" s="313"/>
      <c r="CW685" s="313"/>
      <c r="CX685" s="313"/>
      <c r="CY685" s="313"/>
      <c r="CZ685" s="313"/>
      <c r="DA685" s="313"/>
      <c r="DB685" s="424"/>
      <c r="DC685" s="424"/>
      <c r="DD685" s="424"/>
      <c r="DE685" s="313"/>
      <c r="DF685" s="313"/>
      <c r="DG685" s="313"/>
      <c r="DH685" s="313"/>
      <c r="DI685" s="313"/>
      <c r="DJ685" s="6"/>
      <c r="DK685" s="6"/>
      <c r="DL685" s="122">
        <f t="shared" si="808"/>
        <v>1</v>
      </c>
      <c r="DM685" s="168"/>
    </row>
    <row r="686" spans="1:126" s="231" customFormat="1" ht="48" hidden="1" customHeight="1">
      <c r="A686" s="461"/>
      <c r="B686" s="414">
        <v>181</v>
      </c>
      <c r="C686" s="169" t="s">
        <v>567</v>
      </c>
      <c r="D686" s="169" t="s">
        <v>0</v>
      </c>
      <c r="E686" s="30" t="s">
        <v>569</v>
      </c>
      <c r="F686" s="109" t="s">
        <v>2</v>
      </c>
      <c r="G686" s="170"/>
      <c r="H686" s="184" t="s">
        <v>574</v>
      </c>
      <c r="I686" s="194" t="s">
        <v>1274</v>
      </c>
      <c r="J686" s="517"/>
      <c r="K686" s="256" t="s">
        <v>128</v>
      </c>
      <c r="L686" s="256" t="s">
        <v>115</v>
      </c>
      <c r="M686" s="5" t="s">
        <v>81</v>
      </c>
      <c r="N686" s="4" t="s">
        <v>171</v>
      </c>
      <c r="O686" s="478"/>
      <c r="P686" s="506"/>
      <c r="Q686" s="6"/>
      <c r="R686" s="256" t="s">
        <v>28</v>
      </c>
      <c r="S686" s="6"/>
      <c r="T686" s="6"/>
      <c r="U686" s="6"/>
      <c r="V686" s="6"/>
      <c r="W686" s="6"/>
      <c r="X686" s="6"/>
      <c r="Y686" s="60"/>
      <c r="Z686" s="60"/>
      <c r="AA686" s="6"/>
      <c r="AB686" s="33"/>
      <c r="AC686" s="33"/>
      <c r="AD686" s="33"/>
      <c r="AE686" s="33"/>
      <c r="AF686" s="33"/>
      <c r="AG686" s="33"/>
      <c r="AH686" s="33"/>
      <c r="AI686" s="33"/>
      <c r="AJ686" s="33"/>
      <c r="AK686" s="33"/>
      <c r="AL686" s="33"/>
      <c r="AM686" s="33"/>
      <c r="AN686" s="33"/>
      <c r="AO686" s="33"/>
      <c r="AP686" s="33"/>
      <c r="AQ686" s="33"/>
      <c r="AR686" s="33"/>
      <c r="AS686" s="33"/>
      <c r="AT686" s="33"/>
      <c r="AU686" s="33"/>
      <c r="AV686" s="33"/>
      <c r="AW686" s="33"/>
      <c r="AX686" s="33"/>
      <c r="AY686" s="33"/>
      <c r="AZ686" s="33"/>
      <c r="BA686" s="33"/>
      <c r="BB686" s="33"/>
      <c r="BC686" s="33"/>
      <c r="BD686" s="33"/>
      <c r="BE686" s="33"/>
      <c r="BF686" s="33"/>
      <c r="BG686" s="33"/>
      <c r="BH686" s="33"/>
      <c r="BI686" s="33"/>
      <c r="BJ686" s="33"/>
      <c r="BK686" s="33"/>
      <c r="BL686" s="33"/>
      <c r="BM686" s="181" t="s">
        <v>665</v>
      </c>
      <c r="BN686" s="181" t="s">
        <v>665</v>
      </c>
      <c r="BO686" s="181" t="s">
        <v>665</v>
      </c>
      <c r="BP686" s="181" t="s">
        <v>665</v>
      </c>
      <c r="BQ686" s="320">
        <v>2</v>
      </c>
      <c r="BR686" s="320">
        <v>2</v>
      </c>
      <c r="BS686" s="320">
        <v>2</v>
      </c>
      <c r="BT686" s="320">
        <v>1</v>
      </c>
      <c r="BU686" s="320">
        <v>2</v>
      </c>
      <c r="BV686" s="320">
        <v>2</v>
      </c>
      <c r="BW686" s="320">
        <v>2</v>
      </c>
      <c r="BX686" s="320">
        <v>1</v>
      </c>
      <c r="BY686" s="320">
        <v>2</v>
      </c>
      <c r="BZ686" s="320">
        <v>2</v>
      </c>
      <c r="CA686" s="320">
        <v>2</v>
      </c>
      <c r="CB686" s="320">
        <v>2</v>
      </c>
      <c r="CC686" s="320">
        <v>2</v>
      </c>
      <c r="CD686" s="320">
        <v>2</v>
      </c>
      <c r="CE686" s="320">
        <v>1</v>
      </c>
      <c r="CF686" s="320">
        <v>2</v>
      </c>
      <c r="CG686" s="320">
        <v>2</v>
      </c>
      <c r="CH686" s="320">
        <v>1</v>
      </c>
      <c r="CI686" s="320">
        <v>2</v>
      </c>
      <c r="CJ686" s="320">
        <v>2</v>
      </c>
      <c r="CK686" s="320">
        <v>1</v>
      </c>
      <c r="CL686" s="348">
        <f>COUNTIF(BQ686:CK686,"2")</f>
        <v>16</v>
      </c>
      <c r="CM686" s="349">
        <f t="shared" ref="CM686" si="816">CL686/(CL686+CN686+CP686+CR686)</f>
        <v>0.76190476190476186</v>
      </c>
      <c r="CN686" s="348">
        <f>COUNTIF(BQ686:CK686,"1")</f>
        <v>5</v>
      </c>
      <c r="CO686" s="349">
        <f t="shared" ref="CO686" si="817">CN686/(CL686+CN686+CP686+CR686)</f>
        <v>0.23809523809523808</v>
      </c>
      <c r="CP686" s="348">
        <f>COUNTIF(BQ686:CK686,"0")</f>
        <v>0</v>
      </c>
      <c r="CQ686" s="349">
        <f t="shared" ref="CQ686" si="818">CP686/(CL686+CN686+CP686+CR686)</f>
        <v>0</v>
      </c>
      <c r="CR686" s="348">
        <f>COUNTIF(BQ686:CK686,"KĐG")</f>
        <v>0</v>
      </c>
      <c r="CS686" s="349">
        <f t="shared" ref="CS686" si="819">CR686/(CL686+CN686+CP686+CR686)</f>
        <v>0</v>
      </c>
      <c r="CT686" s="350">
        <f t="shared" ref="CT686" si="820">(((CL686*2)+(CN686*1)+(CP686*0)))/(CL686+CN686+CP686)</f>
        <v>1.7619047619047619</v>
      </c>
      <c r="CU686" s="351" t="str">
        <f t="shared" ref="CU686" si="821">IF(CS686&gt;=50%,"KĐG",IF(CT686&gt;=1.6,"ĐMT",IF(CT686&gt;=1,"CCG","CĐ")))</f>
        <v>ĐMT</v>
      </c>
      <c r="CV686" s="313"/>
      <c r="CW686" s="313"/>
      <c r="CX686" s="313"/>
      <c r="CY686" s="313"/>
      <c r="CZ686" s="313"/>
      <c r="DA686" s="313"/>
      <c r="DB686" s="424"/>
      <c r="DC686" s="424"/>
      <c r="DD686" s="424"/>
      <c r="DE686" s="313"/>
      <c r="DF686" s="313"/>
      <c r="DG686" s="313"/>
      <c r="DH686" s="313"/>
      <c r="DI686" s="313"/>
      <c r="DJ686" s="6"/>
      <c r="DK686" s="6"/>
      <c r="DL686" s="121">
        <f t="shared" si="808"/>
        <v>1</v>
      </c>
      <c r="DM686" s="261"/>
    </row>
    <row r="687" spans="1:126" s="1" customFormat="1" ht="99.75" hidden="1" customHeight="1">
      <c r="A687" s="461"/>
      <c r="B687" s="414">
        <v>181</v>
      </c>
      <c r="C687" s="29" t="s">
        <v>567</v>
      </c>
      <c r="D687" s="29" t="s">
        <v>0</v>
      </c>
      <c r="E687" s="30" t="s">
        <v>570</v>
      </c>
      <c r="F687" s="109" t="s">
        <v>2</v>
      </c>
      <c r="G687" s="5"/>
      <c r="H687" s="112" t="s">
        <v>574</v>
      </c>
      <c r="I687" s="47" t="s">
        <v>964</v>
      </c>
      <c r="J687" s="506"/>
      <c r="K687" s="6" t="s">
        <v>128</v>
      </c>
      <c r="L687" s="6" t="s">
        <v>115</v>
      </c>
      <c r="M687" s="5" t="s">
        <v>81</v>
      </c>
      <c r="N687" s="4" t="s">
        <v>171</v>
      </c>
      <c r="O687" s="478"/>
      <c r="P687" s="506"/>
      <c r="Q687" s="6"/>
      <c r="R687" s="6"/>
      <c r="S687" s="6"/>
      <c r="T687" s="6"/>
      <c r="U687" s="6"/>
      <c r="V687" s="6"/>
      <c r="W687" s="6" t="s">
        <v>28</v>
      </c>
      <c r="X687" s="6"/>
      <c r="Y687" s="60"/>
      <c r="Z687" s="60"/>
      <c r="AA687" s="6"/>
      <c r="AB687" s="33"/>
      <c r="AC687" s="33"/>
      <c r="AD687" s="33"/>
      <c r="AE687" s="33"/>
      <c r="AF687" s="33"/>
      <c r="AG687" s="33"/>
      <c r="AH687" s="33"/>
      <c r="AI687" s="33"/>
      <c r="AJ687" s="33"/>
      <c r="AK687" s="33"/>
      <c r="AL687" s="33"/>
      <c r="AM687" s="33"/>
      <c r="AN687" s="33"/>
      <c r="AO687" s="33"/>
      <c r="AP687" s="33"/>
      <c r="AQ687" s="33"/>
      <c r="AR687" s="33"/>
      <c r="AS687" s="33"/>
      <c r="AT687" s="33"/>
      <c r="AU687" s="33"/>
      <c r="AV687" s="33"/>
      <c r="AW687" s="33"/>
      <c r="AX687" s="33"/>
      <c r="AY687" s="33"/>
      <c r="AZ687" s="33"/>
      <c r="BA687" s="33"/>
      <c r="BB687" s="33"/>
      <c r="BC687" s="33"/>
      <c r="BD687" s="33"/>
      <c r="BE687" s="33"/>
      <c r="BF687" s="33"/>
      <c r="BG687" s="33"/>
      <c r="BH687" s="33"/>
      <c r="BI687" s="33"/>
      <c r="BJ687" s="33"/>
      <c r="BK687" s="33"/>
      <c r="BL687" s="33"/>
      <c r="BM687" s="33"/>
      <c r="BN687" s="33"/>
      <c r="BO687" s="33"/>
      <c r="BP687" s="33"/>
      <c r="BQ687" s="33"/>
      <c r="BR687" s="33"/>
      <c r="BS687" s="33"/>
      <c r="BT687" s="33"/>
      <c r="BU687" s="33"/>
      <c r="BV687" s="33"/>
      <c r="BW687" s="6"/>
      <c r="BX687" s="6"/>
      <c r="BY687" s="6"/>
      <c r="BZ687" s="6"/>
      <c r="CA687" s="6"/>
      <c r="CB687" s="6"/>
      <c r="CC687" s="6"/>
      <c r="CD687" s="6"/>
      <c r="CE687" s="6"/>
      <c r="CF687" s="6"/>
      <c r="CG687" s="6"/>
      <c r="CH687" s="6"/>
      <c r="CI687" s="6"/>
      <c r="CJ687" s="6"/>
      <c r="CK687" s="6"/>
      <c r="CL687" s="6"/>
      <c r="CM687" s="6"/>
      <c r="CN687" s="6"/>
      <c r="CO687" s="6"/>
      <c r="CP687" s="6"/>
      <c r="CQ687" s="6"/>
      <c r="CR687" s="6"/>
      <c r="CS687" s="6"/>
      <c r="CT687" s="313"/>
      <c r="CU687" s="313"/>
      <c r="CV687" s="313"/>
      <c r="CW687" s="313"/>
      <c r="CX687" s="313"/>
      <c r="CY687" s="313"/>
      <c r="CZ687" s="313"/>
      <c r="DA687" s="313"/>
      <c r="DB687" s="424"/>
      <c r="DC687" s="424"/>
      <c r="DD687" s="424"/>
      <c r="DE687" s="313"/>
      <c r="DF687" s="313"/>
      <c r="DG687" s="313"/>
      <c r="DH687" s="313"/>
      <c r="DI687" s="313"/>
      <c r="DJ687" s="6"/>
      <c r="DK687" s="6"/>
      <c r="DL687" s="121">
        <f t="shared" si="808"/>
        <v>1</v>
      </c>
      <c r="DM687" s="4"/>
    </row>
    <row r="688" spans="1:126" s="231" customFormat="1" ht="107.25" customHeight="1">
      <c r="A688" s="461"/>
      <c r="B688" s="414">
        <v>181</v>
      </c>
      <c r="C688" s="169" t="s">
        <v>567</v>
      </c>
      <c r="D688" s="169" t="s">
        <v>0</v>
      </c>
      <c r="E688" s="184" t="s">
        <v>966</v>
      </c>
      <c r="F688" s="170" t="s">
        <v>2</v>
      </c>
      <c r="G688" s="377"/>
      <c r="H688" s="184" t="s">
        <v>574</v>
      </c>
      <c r="I688" s="194" t="s">
        <v>1315</v>
      </c>
      <c r="J688" s="517"/>
      <c r="K688" s="364" t="s">
        <v>128</v>
      </c>
      <c r="L688" s="364" t="s">
        <v>115</v>
      </c>
      <c r="M688" s="126" t="s">
        <v>81</v>
      </c>
      <c r="N688" s="123" t="s">
        <v>171</v>
      </c>
      <c r="O688" s="478"/>
      <c r="P688" s="506"/>
      <c r="Q688" s="113"/>
      <c r="R688" s="113"/>
      <c r="S688" s="364" t="s">
        <v>28</v>
      </c>
      <c r="T688" s="113"/>
      <c r="U688" s="113"/>
      <c r="V688" s="113"/>
      <c r="W688" s="113"/>
      <c r="X688" s="113"/>
      <c r="Y688" s="113"/>
      <c r="Z688" s="113"/>
      <c r="AA688" s="113"/>
      <c r="AB688" s="33"/>
      <c r="AC688" s="33"/>
      <c r="AD688" s="33"/>
      <c r="AE688" s="33"/>
      <c r="AF688" s="33"/>
      <c r="AG688" s="33"/>
      <c r="AH688" s="33"/>
      <c r="AI688" s="33"/>
      <c r="AJ688" s="33"/>
      <c r="AK688" s="33"/>
      <c r="AL688" s="33"/>
      <c r="AM688" s="33"/>
      <c r="AN688" s="33"/>
      <c r="AO688" s="33"/>
      <c r="AP688" s="33"/>
      <c r="AQ688" s="33"/>
      <c r="AR688" s="33"/>
      <c r="AS688" s="33"/>
      <c r="AT688" s="33"/>
      <c r="AU688" s="33"/>
      <c r="AV688" s="33"/>
      <c r="AW688" s="33"/>
      <c r="AX688" s="33"/>
      <c r="AY688" s="33"/>
      <c r="AZ688" s="33"/>
      <c r="BA688" s="33"/>
      <c r="BB688" s="33"/>
      <c r="BC688" s="33"/>
      <c r="BD688" s="33"/>
      <c r="BE688" s="33"/>
      <c r="BF688" s="33"/>
      <c r="BG688" s="33"/>
      <c r="BH688" s="33"/>
      <c r="BI688" s="33"/>
      <c r="BJ688" s="33"/>
      <c r="BK688" s="33"/>
      <c r="BL688" s="33"/>
      <c r="BM688" s="33"/>
      <c r="BN688" s="33"/>
      <c r="BO688" s="33"/>
      <c r="BP688" s="33"/>
      <c r="BQ688" s="33"/>
      <c r="BR688" s="33"/>
      <c r="BS688" s="33"/>
      <c r="BT688" s="33"/>
      <c r="BU688" s="33"/>
      <c r="BV688" s="33"/>
      <c r="BW688" s="113"/>
      <c r="BX688" s="113"/>
      <c r="BY688" s="113"/>
      <c r="BZ688" s="113"/>
      <c r="CA688" s="113"/>
      <c r="CB688" s="113"/>
      <c r="CC688" s="113"/>
      <c r="CD688" s="113"/>
      <c r="CE688" s="113"/>
      <c r="CF688" s="113"/>
      <c r="CG688" s="113"/>
      <c r="CH688" s="113"/>
      <c r="CI688" s="113"/>
      <c r="CJ688" s="113"/>
      <c r="CK688" s="113"/>
      <c r="CL688" s="113"/>
      <c r="CM688" s="113"/>
      <c r="CN688" s="113"/>
      <c r="CO688" s="113"/>
      <c r="CP688" s="113"/>
      <c r="CQ688" s="113"/>
      <c r="CR688" s="113"/>
      <c r="CS688" s="113"/>
      <c r="CT688" s="313"/>
      <c r="CU688" s="313"/>
      <c r="CV688" s="388" t="s">
        <v>665</v>
      </c>
      <c r="CW688" s="388" t="s">
        <v>665</v>
      </c>
      <c r="CX688" s="388" t="s">
        <v>665</v>
      </c>
      <c r="CY688" s="313"/>
      <c r="CZ688" s="313"/>
      <c r="DA688" s="313"/>
      <c r="DB688" s="424"/>
      <c r="DC688" s="424"/>
      <c r="DD688" s="424"/>
      <c r="DE688" s="313"/>
      <c r="DF688" s="313"/>
      <c r="DG688" s="313"/>
      <c r="DH688" s="313"/>
      <c r="DI688" s="313"/>
      <c r="DJ688" s="113"/>
      <c r="DK688" s="113"/>
      <c r="DL688" s="121">
        <f t="shared" si="808"/>
        <v>1</v>
      </c>
      <c r="DM688" s="353"/>
    </row>
    <row r="689" spans="1:117" s="1" customFormat="1" ht="154.5" hidden="1" customHeight="1">
      <c r="A689" s="461"/>
      <c r="B689" s="414">
        <v>181</v>
      </c>
      <c r="C689" s="29" t="s">
        <v>567</v>
      </c>
      <c r="D689" s="29" t="s">
        <v>0</v>
      </c>
      <c r="E689" s="30" t="s">
        <v>571</v>
      </c>
      <c r="F689" s="109" t="s">
        <v>2</v>
      </c>
      <c r="G689" s="5"/>
      <c r="H689" s="112" t="s">
        <v>574</v>
      </c>
      <c r="I689" s="47" t="s">
        <v>965</v>
      </c>
      <c r="J689" s="506"/>
      <c r="K689" s="6" t="s">
        <v>128</v>
      </c>
      <c r="L689" s="6" t="s">
        <v>115</v>
      </c>
      <c r="M689" s="5" t="s">
        <v>81</v>
      </c>
      <c r="N689" s="4" t="s">
        <v>171</v>
      </c>
      <c r="O689" s="478"/>
      <c r="P689" s="506"/>
      <c r="Q689" s="6"/>
      <c r="R689" s="6"/>
      <c r="S689" s="6"/>
      <c r="T689" s="6" t="s">
        <v>28</v>
      </c>
      <c r="U689" s="6"/>
      <c r="V689" s="6"/>
      <c r="W689" s="6"/>
      <c r="X689" s="6"/>
      <c r="Y689" s="60"/>
      <c r="Z689" s="60"/>
      <c r="AA689" s="6"/>
      <c r="AB689" s="33"/>
      <c r="AC689" s="33"/>
      <c r="AD689" s="33"/>
      <c r="AE689" s="33"/>
      <c r="AF689" s="33"/>
      <c r="AG689" s="33"/>
      <c r="AH689" s="33"/>
      <c r="AI689" s="33"/>
      <c r="AJ689" s="33"/>
      <c r="AK689" s="33"/>
      <c r="AL689" s="33"/>
      <c r="AM689" s="33"/>
      <c r="AN689" s="33"/>
      <c r="AO689" s="33"/>
      <c r="AP689" s="33"/>
      <c r="AQ689" s="33"/>
      <c r="AR689" s="33"/>
      <c r="AS689" s="33"/>
      <c r="AT689" s="33"/>
      <c r="AU689" s="33"/>
      <c r="AV689" s="33"/>
      <c r="AW689" s="33"/>
      <c r="AX689" s="33"/>
      <c r="AY689" s="33"/>
      <c r="AZ689" s="33"/>
      <c r="BA689" s="33"/>
      <c r="BB689" s="33"/>
      <c r="BC689" s="33"/>
      <c r="BD689" s="33"/>
      <c r="BE689" s="33"/>
      <c r="BF689" s="33"/>
      <c r="BG689" s="33"/>
      <c r="BH689" s="33"/>
      <c r="BI689" s="33"/>
      <c r="BJ689" s="33"/>
      <c r="BK689" s="33"/>
      <c r="BL689" s="33"/>
      <c r="BM689" s="33"/>
      <c r="BN689" s="33"/>
      <c r="BO689" s="33"/>
      <c r="BP689" s="33"/>
      <c r="BQ689" s="33"/>
      <c r="BR689" s="33"/>
      <c r="BS689" s="33"/>
      <c r="BT689" s="33"/>
      <c r="BU689" s="33"/>
      <c r="BV689" s="33"/>
      <c r="BW689" s="6"/>
      <c r="BX689" s="6"/>
      <c r="BY689" s="6"/>
      <c r="BZ689" s="6"/>
      <c r="CA689" s="6"/>
      <c r="CB689" s="6"/>
      <c r="CC689" s="6"/>
      <c r="CD689" s="6"/>
      <c r="CE689" s="6"/>
      <c r="CF689" s="6"/>
      <c r="CG689" s="6"/>
      <c r="CH689" s="6"/>
      <c r="CI689" s="6"/>
      <c r="CJ689" s="6"/>
      <c r="CK689" s="6"/>
      <c r="CL689" s="6"/>
      <c r="CM689" s="6"/>
      <c r="CN689" s="6"/>
      <c r="CO689" s="6"/>
      <c r="CP689" s="6"/>
      <c r="CQ689" s="6"/>
      <c r="CR689" s="6"/>
      <c r="CS689" s="6"/>
      <c r="CT689" s="313"/>
      <c r="CU689" s="313"/>
      <c r="CV689" s="313"/>
      <c r="CW689" s="313"/>
      <c r="CX689" s="313"/>
      <c r="CY689" s="313"/>
      <c r="CZ689" s="313"/>
      <c r="DA689" s="313"/>
      <c r="DB689" s="424"/>
      <c r="DC689" s="424"/>
      <c r="DD689" s="424"/>
      <c r="DE689" s="313"/>
      <c r="DF689" s="313"/>
      <c r="DG689" s="313"/>
      <c r="DH689" s="313"/>
      <c r="DI689" s="313"/>
      <c r="DJ689" s="6"/>
      <c r="DK689" s="6"/>
      <c r="DL689" s="121">
        <f t="shared" si="808"/>
        <v>1</v>
      </c>
      <c r="DM689" s="4"/>
    </row>
    <row r="690" spans="1:117" s="1" customFormat="1" ht="110.25" hidden="1" customHeight="1">
      <c r="A690" s="461"/>
      <c r="B690" s="414">
        <v>181</v>
      </c>
      <c r="C690" s="29" t="s">
        <v>567</v>
      </c>
      <c r="D690" s="29" t="s">
        <v>0</v>
      </c>
      <c r="E690" s="30" t="s">
        <v>572</v>
      </c>
      <c r="F690" s="109" t="s">
        <v>2</v>
      </c>
      <c r="G690" s="5"/>
      <c r="H690" s="112" t="s">
        <v>574</v>
      </c>
      <c r="I690" s="47" t="s">
        <v>967</v>
      </c>
      <c r="J690" s="506"/>
      <c r="K690" s="6" t="s">
        <v>128</v>
      </c>
      <c r="L690" s="6" t="s">
        <v>115</v>
      </c>
      <c r="M690" s="5" t="s">
        <v>81</v>
      </c>
      <c r="N690" s="4" t="s">
        <v>171</v>
      </c>
      <c r="O690" s="478"/>
      <c r="P690" s="506"/>
      <c r="Q690" s="6"/>
      <c r="R690" s="6"/>
      <c r="S690" s="6"/>
      <c r="T690" s="6"/>
      <c r="U690" s="6" t="s">
        <v>28</v>
      </c>
      <c r="V690" s="6"/>
      <c r="W690" s="6"/>
      <c r="X690" s="6"/>
      <c r="Y690" s="60"/>
      <c r="Z690" s="60"/>
      <c r="AA690" s="6"/>
      <c r="AB690" s="33"/>
      <c r="AC690" s="33"/>
      <c r="AD690" s="33"/>
      <c r="AE690" s="33"/>
      <c r="AF690" s="33"/>
      <c r="AG690" s="33"/>
      <c r="AH690" s="33"/>
      <c r="AI690" s="33"/>
      <c r="AJ690" s="33"/>
      <c r="AK690" s="33"/>
      <c r="AL690" s="33"/>
      <c r="AM690" s="33"/>
      <c r="AN690" s="33"/>
      <c r="AO690" s="33"/>
      <c r="AP690" s="33"/>
      <c r="AQ690" s="33"/>
      <c r="AR690" s="33"/>
      <c r="AS690" s="33"/>
      <c r="AT690" s="33"/>
      <c r="AU690" s="33"/>
      <c r="AV690" s="33"/>
      <c r="AW690" s="33"/>
      <c r="AX690" s="33"/>
      <c r="AY690" s="33"/>
      <c r="AZ690" s="33"/>
      <c r="BA690" s="33"/>
      <c r="BB690" s="33"/>
      <c r="BC690" s="33"/>
      <c r="BD690" s="33"/>
      <c r="BE690" s="33"/>
      <c r="BF690" s="33"/>
      <c r="BG690" s="33"/>
      <c r="BH690" s="33"/>
      <c r="BI690" s="33"/>
      <c r="BJ690" s="33"/>
      <c r="BK690" s="33"/>
      <c r="BL690" s="33"/>
      <c r="BM690" s="33"/>
      <c r="BN690" s="33"/>
      <c r="BO690" s="33"/>
      <c r="BP690" s="33"/>
      <c r="BQ690" s="33"/>
      <c r="BR690" s="33"/>
      <c r="BS690" s="33"/>
      <c r="BT690" s="33"/>
      <c r="BU690" s="33"/>
      <c r="BV690" s="33"/>
      <c r="BW690" s="6"/>
      <c r="BX690" s="6"/>
      <c r="BY690" s="6"/>
      <c r="BZ690" s="6"/>
      <c r="CA690" s="6"/>
      <c r="CB690" s="6"/>
      <c r="CC690" s="6"/>
      <c r="CD690" s="6"/>
      <c r="CE690" s="6"/>
      <c r="CF690" s="6"/>
      <c r="CG690" s="6"/>
      <c r="CH690" s="6"/>
      <c r="CI690" s="6"/>
      <c r="CJ690" s="6"/>
      <c r="CK690" s="6"/>
      <c r="CL690" s="6"/>
      <c r="CM690" s="6"/>
      <c r="CN690" s="6"/>
      <c r="CO690" s="6"/>
      <c r="CP690" s="6"/>
      <c r="CQ690" s="6"/>
      <c r="CR690" s="6"/>
      <c r="CS690" s="6"/>
      <c r="CT690" s="313"/>
      <c r="CU690" s="313"/>
      <c r="CV690" s="313"/>
      <c r="CW690" s="313"/>
      <c r="CX690" s="313"/>
      <c r="CY690" s="313"/>
      <c r="CZ690" s="313"/>
      <c r="DA690" s="313"/>
      <c r="DB690" s="424"/>
      <c r="DC690" s="424"/>
      <c r="DD690" s="424"/>
      <c r="DE690" s="313"/>
      <c r="DF690" s="313"/>
      <c r="DG690" s="313"/>
      <c r="DH690" s="313"/>
      <c r="DI690" s="313"/>
      <c r="DJ690" s="6"/>
      <c r="DK690" s="6"/>
      <c r="DL690" s="121">
        <f t="shared" si="808"/>
        <v>1</v>
      </c>
      <c r="DM690" s="4"/>
    </row>
    <row r="691" spans="1:117" s="116" customFormat="1" ht="110.25" hidden="1" customHeight="1">
      <c r="A691" s="461"/>
      <c r="B691" s="414">
        <v>181</v>
      </c>
      <c r="C691" s="29" t="s">
        <v>567</v>
      </c>
      <c r="D691" s="29" t="s">
        <v>0</v>
      </c>
      <c r="E691" s="112" t="s">
        <v>573</v>
      </c>
      <c r="F691" s="115" t="s">
        <v>2</v>
      </c>
      <c r="G691" s="115"/>
      <c r="H691" s="112" t="s">
        <v>574</v>
      </c>
      <c r="I691" s="47" t="s">
        <v>968</v>
      </c>
      <c r="J691" s="506"/>
      <c r="K691" s="125" t="s">
        <v>128</v>
      </c>
      <c r="L691" s="125" t="s">
        <v>115</v>
      </c>
      <c r="M691" s="126" t="s">
        <v>81</v>
      </c>
      <c r="N691" s="123" t="s">
        <v>171</v>
      </c>
      <c r="O691" s="478"/>
      <c r="P691" s="113"/>
      <c r="Q691" s="113"/>
      <c r="R691" s="113"/>
      <c r="S691" s="113"/>
      <c r="T691" s="113"/>
      <c r="U691" s="113"/>
      <c r="V691" s="113" t="s">
        <v>28</v>
      </c>
      <c r="W691" s="113"/>
      <c r="X691" s="113"/>
      <c r="Y691" s="113"/>
      <c r="Z691" s="113"/>
      <c r="AA691" s="113"/>
      <c r="AB691" s="33"/>
      <c r="AC691" s="33"/>
      <c r="AD691" s="33"/>
      <c r="AE691" s="33"/>
      <c r="AF691" s="33"/>
      <c r="AG691" s="33"/>
      <c r="AH691" s="33"/>
      <c r="AI691" s="33"/>
      <c r="AJ691" s="33"/>
      <c r="AK691" s="33"/>
      <c r="AL691" s="33"/>
      <c r="AM691" s="33"/>
      <c r="AN691" s="33"/>
      <c r="AO691" s="33"/>
      <c r="AP691" s="33"/>
      <c r="AQ691" s="33"/>
      <c r="AR691" s="33"/>
      <c r="AS691" s="33"/>
      <c r="AT691" s="33"/>
      <c r="AU691" s="33"/>
      <c r="AV691" s="33"/>
      <c r="AW691" s="33"/>
      <c r="AX691" s="33"/>
      <c r="AY691" s="33"/>
      <c r="AZ691" s="33"/>
      <c r="BA691" s="33"/>
      <c r="BB691" s="33"/>
      <c r="BC691" s="33"/>
      <c r="BD691" s="33"/>
      <c r="BE691" s="33"/>
      <c r="BF691" s="33"/>
      <c r="BG691" s="33"/>
      <c r="BH691" s="33"/>
      <c r="BI691" s="33"/>
      <c r="BJ691" s="33"/>
      <c r="BK691" s="33"/>
      <c r="BL691" s="33"/>
      <c r="BM691" s="33"/>
      <c r="BN691" s="33"/>
      <c r="BO691" s="33"/>
      <c r="BP691" s="33"/>
      <c r="BQ691" s="33"/>
      <c r="BR691" s="33"/>
      <c r="BS691" s="33"/>
      <c r="BT691" s="33"/>
      <c r="BU691" s="33"/>
      <c r="BV691" s="33"/>
      <c r="BW691" s="113"/>
      <c r="BX691" s="113"/>
      <c r="BY691" s="113"/>
      <c r="BZ691" s="113"/>
      <c r="CA691" s="113"/>
      <c r="CB691" s="113"/>
      <c r="CC691" s="113"/>
      <c r="CD691" s="113"/>
      <c r="CE691" s="113"/>
      <c r="CF691" s="113"/>
      <c r="CG691" s="113"/>
      <c r="CH691" s="113"/>
      <c r="CI691" s="113"/>
      <c r="CJ691" s="113"/>
      <c r="CK691" s="113"/>
      <c r="CL691" s="113"/>
      <c r="CM691" s="113"/>
      <c r="CN691" s="113"/>
      <c r="CO691" s="113"/>
      <c r="CP691" s="113"/>
      <c r="CQ691" s="113"/>
      <c r="CR691" s="113"/>
      <c r="CS691" s="113"/>
      <c r="CT691" s="313"/>
      <c r="CU691" s="313"/>
      <c r="CV691" s="313"/>
      <c r="CW691" s="313"/>
      <c r="CX691" s="313"/>
      <c r="CY691" s="313"/>
      <c r="CZ691" s="313"/>
      <c r="DA691" s="313"/>
      <c r="DB691" s="424"/>
      <c r="DC691" s="424"/>
      <c r="DD691" s="424"/>
      <c r="DE691" s="313"/>
      <c r="DF691" s="313"/>
      <c r="DG691" s="313"/>
      <c r="DH691" s="313"/>
      <c r="DI691" s="313"/>
      <c r="DJ691" s="113"/>
      <c r="DK691" s="113"/>
      <c r="DL691" s="121">
        <f t="shared" si="808"/>
        <v>1</v>
      </c>
      <c r="DM691" s="114"/>
    </row>
    <row r="692" spans="1:117" s="116" customFormat="1" ht="110.25" hidden="1" customHeight="1">
      <c r="A692" s="461"/>
      <c r="B692" s="414">
        <v>181</v>
      </c>
      <c r="C692" s="29" t="s">
        <v>567</v>
      </c>
      <c r="D692" s="29" t="s">
        <v>0</v>
      </c>
      <c r="E692" s="112" t="s">
        <v>962</v>
      </c>
      <c r="F692" s="115" t="s">
        <v>2</v>
      </c>
      <c r="G692" s="115"/>
      <c r="H692" s="112" t="s">
        <v>574</v>
      </c>
      <c r="I692" s="47" t="s">
        <v>969</v>
      </c>
      <c r="J692" s="506"/>
      <c r="K692" s="125" t="s">
        <v>128</v>
      </c>
      <c r="L692" s="125" t="s">
        <v>115</v>
      </c>
      <c r="M692" s="126" t="s">
        <v>81</v>
      </c>
      <c r="N692" s="123" t="s">
        <v>171</v>
      </c>
      <c r="O692" s="478"/>
      <c r="P692" s="113"/>
      <c r="Q692" s="113"/>
      <c r="R692" s="113"/>
      <c r="S692" s="113"/>
      <c r="T692" s="113"/>
      <c r="U692" s="113"/>
      <c r="V692" s="113"/>
      <c r="W692" s="113"/>
      <c r="X692" s="113" t="s">
        <v>28</v>
      </c>
      <c r="Y692" s="113"/>
      <c r="Z692" s="113"/>
      <c r="AA692" s="113"/>
      <c r="AB692" s="33"/>
      <c r="AC692" s="33"/>
      <c r="AD692" s="33"/>
      <c r="AE692" s="33"/>
      <c r="AF692" s="33"/>
      <c r="AG692" s="33"/>
      <c r="AH692" s="33"/>
      <c r="AI692" s="33"/>
      <c r="AJ692" s="33"/>
      <c r="AK692" s="33"/>
      <c r="AL692" s="33"/>
      <c r="AM692" s="33"/>
      <c r="AN692" s="33"/>
      <c r="AO692" s="33"/>
      <c r="AP692" s="33"/>
      <c r="AQ692" s="33"/>
      <c r="AR692" s="33"/>
      <c r="AS692" s="33"/>
      <c r="AT692" s="33"/>
      <c r="AU692" s="33"/>
      <c r="AV692" s="33"/>
      <c r="AW692" s="33"/>
      <c r="AX692" s="33"/>
      <c r="AY692" s="33"/>
      <c r="AZ692" s="33"/>
      <c r="BA692" s="33"/>
      <c r="BB692" s="33"/>
      <c r="BC692" s="33"/>
      <c r="BD692" s="33"/>
      <c r="BE692" s="33"/>
      <c r="BF692" s="33"/>
      <c r="BG692" s="33"/>
      <c r="BH692" s="33"/>
      <c r="BI692" s="33"/>
      <c r="BJ692" s="33"/>
      <c r="BK692" s="33"/>
      <c r="BL692" s="33"/>
      <c r="BM692" s="33"/>
      <c r="BN692" s="33"/>
      <c r="BO692" s="33"/>
      <c r="BP692" s="33"/>
      <c r="BQ692" s="33"/>
      <c r="BR692" s="33"/>
      <c r="BS692" s="33"/>
      <c r="BT692" s="33"/>
      <c r="BU692" s="33"/>
      <c r="BV692" s="33"/>
      <c r="BW692" s="113"/>
      <c r="BX692" s="113"/>
      <c r="BY692" s="113"/>
      <c r="BZ692" s="113"/>
      <c r="CA692" s="113"/>
      <c r="CB692" s="113"/>
      <c r="CC692" s="113"/>
      <c r="CD692" s="113"/>
      <c r="CE692" s="113"/>
      <c r="CF692" s="113"/>
      <c r="CG692" s="113"/>
      <c r="CH692" s="113"/>
      <c r="CI692" s="113"/>
      <c r="CJ692" s="113"/>
      <c r="CK692" s="113"/>
      <c r="CL692" s="113"/>
      <c r="CM692" s="113"/>
      <c r="CN692" s="113"/>
      <c r="CO692" s="113"/>
      <c r="CP692" s="113"/>
      <c r="CQ692" s="113"/>
      <c r="CR692" s="113"/>
      <c r="CS692" s="113"/>
      <c r="CT692" s="313"/>
      <c r="CU692" s="313"/>
      <c r="CV692" s="313"/>
      <c r="CW692" s="313"/>
      <c r="CX692" s="313"/>
      <c r="CY692" s="313"/>
      <c r="CZ692" s="313"/>
      <c r="DA692" s="313"/>
      <c r="DB692" s="424"/>
      <c r="DC692" s="424"/>
      <c r="DD692" s="424"/>
      <c r="DE692" s="313"/>
      <c r="DF692" s="313"/>
      <c r="DG692" s="313"/>
      <c r="DH692" s="313"/>
      <c r="DI692" s="313"/>
      <c r="DJ692" s="113"/>
      <c r="DK692" s="113"/>
      <c r="DL692" s="121">
        <f t="shared" si="808"/>
        <v>1</v>
      </c>
      <c r="DM692" s="114"/>
    </row>
    <row r="693" spans="1:117" s="116" customFormat="1" ht="54" hidden="1" customHeight="1">
      <c r="A693" s="461"/>
      <c r="B693" s="414">
        <v>181</v>
      </c>
      <c r="C693" s="29" t="s">
        <v>567</v>
      </c>
      <c r="D693" s="29" t="s">
        <v>0</v>
      </c>
      <c r="E693" s="112" t="s">
        <v>963</v>
      </c>
      <c r="F693" s="115" t="s">
        <v>2</v>
      </c>
      <c r="G693" s="115"/>
      <c r="H693" s="112" t="s">
        <v>574</v>
      </c>
      <c r="I693" s="47" t="s">
        <v>970</v>
      </c>
      <c r="J693" s="506"/>
      <c r="K693" s="125" t="s">
        <v>128</v>
      </c>
      <c r="L693" s="125" t="s">
        <v>115</v>
      </c>
      <c r="M693" s="126" t="s">
        <v>81</v>
      </c>
      <c r="N693" s="123" t="s">
        <v>171</v>
      </c>
      <c r="O693" s="478"/>
      <c r="P693" s="113"/>
      <c r="Q693" s="113"/>
      <c r="R693" s="113"/>
      <c r="S693" s="113"/>
      <c r="T693" s="113"/>
      <c r="U693" s="113"/>
      <c r="V693" s="113"/>
      <c r="W693" s="113"/>
      <c r="X693" s="113"/>
      <c r="Y693" s="113" t="s">
        <v>28</v>
      </c>
      <c r="Z693" s="113"/>
      <c r="AA693" s="113"/>
      <c r="AB693" s="33"/>
      <c r="AC693" s="33"/>
      <c r="AD693" s="33"/>
      <c r="AE693" s="33"/>
      <c r="AF693" s="33"/>
      <c r="AG693" s="33"/>
      <c r="AH693" s="33"/>
      <c r="AI693" s="33"/>
      <c r="AJ693" s="33"/>
      <c r="AK693" s="33"/>
      <c r="AL693" s="33"/>
      <c r="AM693" s="33"/>
      <c r="AN693" s="33"/>
      <c r="AO693" s="33"/>
      <c r="AP693" s="33"/>
      <c r="AQ693" s="33"/>
      <c r="AR693" s="33"/>
      <c r="AS693" s="33"/>
      <c r="AT693" s="33"/>
      <c r="AU693" s="33"/>
      <c r="AV693" s="33"/>
      <c r="AW693" s="33"/>
      <c r="AX693" s="33"/>
      <c r="AY693" s="33"/>
      <c r="AZ693" s="33"/>
      <c r="BA693" s="33"/>
      <c r="BB693" s="33"/>
      <c r="BC693" s="33"/>
      <c r="BD693" s="33"/>
      <c r="BE693" s="33"/>
      <c r="BF693" s="33"/>
      <c r="BG693" s="33"/>
      <c r="BH693" s="33"/>
      <c r="BI693" s="33"/>
      <c r="BJ693" s="33"/>
      <c r="BK693" s="33"/>
      <c r="BL693" s="33"/>
      <c r="BM693" s="33"/>
      <c r="BN693" s="33"/>
      <c r="BO693" s="33"/>
      <c r="BP693" s="33"/>
      <c r="BQ693" s="33"/>
      <c r="BR693" s="33"/>
      <c r="BS693" s="33"/>
      <c r="BT693" s="33"/>
      <c r="BU693" s="33"/>
      <c r="BV693" s="33"/>
      <c r="BW693" s="113"/>
      <c r="BX693" s="113"/>
      <c r="BY693" s="113"/>
      <c r="BZ693" s="113"/>
      <c r="CA693" s="113"/>
      <c r="CB693" s="113"/>
      <c r="CC693" s="113"/>
      <c r="CD693" s="113"/>
      <c r="CE693" s="113"/>
      <c r="CF693" s="113"/>
      <c r="CG693" s="113"/>
      <c r="CH693" s="113"/>
      <c r="CI693" s="113"/>
      <c r="CJ693" s="113"/>
      <c r="CK693" s="113"/>
      <c r="CL693" s="113"/>
      <c r="CM693" s="113"/>
      <c r="CN693" s="113"/>
      <c r="CO693" s="113"/>
      <c r="CP693" s="113"/>
      <c r="CQ693" s="113"/>
      <c r="CR693" s="113"/>
      <c r="CS693" s="113"/>
      <c r="CT693" s="313"/>
      <c r="CU693" s="313"/>
      <c r="CV693" s="313"/>
      <c r="CW693" s="313"/>
      <c r="CX693" s="313"/>
      <c r="CY693" s="313"/>
      <c r="CZ693" s="313"/>
      <c r="DA693" s="313"/>
      <c r="DB693" s="424"/>
      <c r="DC693" s="424"/>
      <c r="DD693" s="424"/>
      <c r="DE693" s="313"/>
      <c r="DF693" s="313"/>
      <c r="DG693" s="313"/>
      <c r="DH693" s="313"/>
      <c r="DI693" s="313"/>
      <c r="DJ693" s="113"/>
      <c r="DK693" s="113"/>
      <c r="DL693" s="121">
        <f t="shared" si="808"/>
        <v>1</v>
      </c>
      <c r="DM693" s="114"/>
    </row>
    <row r="694" spans="1:117" s="10" customFormat="1" ht="33.75" hidden="1" customHeight="1">
      <c r="A694" s="478">
        <v>582</v>
      </c>
      <c r="B694" s="414">
        <v>182</v>
      </c>
      <c r="C694" s="169" t="s">
        <v>575</v>
      </c>
      <c r="D694" s="170" t="s">
        <v>0</v>
      </c>
      <c r="E694" s="112" t="s">
        <v>971</v>
      </c>
      <c r="F694" s="135" t="s">
        <v>2</v>
      </c>
      <c r="G694" s="170"/>
      <c r="H694" s="184" t="s">
        <v>971</v>
      </c>
      <c r="I694" s="194" t="s">
        <v>1176</v>
      </c>
      <c r="J694" s="176"/>
      <c r="K694" s="176" t="s">
        <v>127</v>
      </c>
      <c r="L694" s="176" t="s">
        <v>115</v>
      </c>
      <c r="M694" s="5" t="s">
        <v>81</v>
      </c>
      <c r="N694" s="4" t="s">
        <v>171</v>
      </c>
      <c r="O694" s="478" t="s">
        <v>28</v>
      </c>
      <c r="P694" s="134"/>
      <c r="Q694" s="176" t="s">
        <v>28</v>
      </c>
      <c r="R694" s="6"/>
      <c r="S694" s="6"/>
      <c r="T694" s="6"/>
      <c r="U694" s="6"/>
      <c r="V694" s="6"/>
      <c r="W694" s="6"/>
      <c r="X694" s="6"/>
      <c r="Y694" s="60"/>
      <c r="Z694" s="60"/>
      <c r="AA694" s="6"/>
      <c r="AB694" s="181" t="s">
        <v>665</v>
      </c>
      <c r="AC694" s="181" t="s">
        <v>665</v>
      </c>
      <c r="AD694" s="181" t="s">
        <v>665</v>
      </c>
      <c r="AE694" s="207">
        <v>2</v>
      </c>
      <c r="AF694" s="207">
        <v>2</v>
      </c>
      <c r="AG694" s="207">
        <v>2</v>
      </c>
      <c r="AH694" s="207">
        <v>1</v>
      </c>
      <c r="AI694" s="207">
        <v>2</v>
      </c>
      <c r="AJ694" s="207">
        <v>2</v>
      </c>
      <c r="AK694" s="207">
        <v>2</v>
      </c>
      <c r="AL694" s="207">
        <v>2</v>
      </c>
      <c r="AM694" s="207">
        <v>1</v>
      </c>
      <c r="AN694" s="207">
        <v>1</v>
      </c>
      <c r="AO694" s="207">
        <v>2</v>
      </c>
      <c r="AP694" s="207">
        <v>2</v>
      </c>
      <c r="AQ694" s="207">
        <v>2</v>
      </c>
      <c r="AR694" s="207">
        <v>2</v>
      </c>
      <c r="AS694" s="207">
        <v>2</v>
      </c>
      <c r="AT694" s="207">
        <v>2</v>
      </c>
      <c r="AU694" s="207">
        <v>1</v>
      </c>
      <c r="AV694" s="207">
        <v>2</v>
      </c>
      <c r="AW694" s="207">
        <v>2</v>
      </c>
      <c r="AX694" s="207">
        <v>1</v>
      </c>
      <c r="AY694" s="207">
        <v>1</v>
      </c>
      <c r="AZ694" s="207">
        <v>2</v>
      </c>
      <c r="BA694" s="207">
        <v>2</v>
      </c>
      <c r="BB694" s="207">
        <v>1</v>
      </c>
      <c r="BC694" s="209">
        <f t="shared" ref="BC694" si="822">COUNTIF(AE694:BB694,"2")</f>
        <v>17</v>
      </c>
      <c r="BD694" s="210">
        <f t="shared" ref="BD694" si="823">BC694/(BC694+BE694+BG694+BI694)</f>
        <v>0.70833333333333337</v>
      </c>
      <c r="BE694" s="209">
        <f>COUNTIF(AE694:BB694,"1")</f>
        <v>7</v>
      </c>
      <c r="BF694" s="210">
        <f t="shared" ref="BF694" si="824">BE694/(BC694+BE694+BG694+BI694)</f>
        <v>0.29166666666666669</v>
      </c>
      <c r="BG694" s="209">
        <f>COUNTIF(AE694:BB694,"0")</f>
        <v>0</v>
      </c>
      <c r="BH694" s="210">
        <f t="shared" ref="BH694" si="825">BG694/(BC694+BE694+BG694+BI694)</f>
        <v>0</v>
      </c>
      <c r="BI694" s="209">
        <f>COUNTIF(AE694:BB694,"KĐG")</f>
        <v>0</v>
      </c>
      <c r="BJ694" s="210">
        <f t="shared" ref="BJ694" si="826">BI694/(BC694+BE694+BG694+BI694)</f>
        <v>0</v>
      </c>
      <c r="BK694" s="211">
        <f t="shared" ref="BK694" si="827">(((BC694*2)+(BE694*1)+(BG694*0)))/(BC694+BE694+BG694)</f>
        <v>1.7083333333333333</v>
      </c>
      <c r="BL694" s="212" t="str">
        <f t="shared" ref="BL694" si="828">IF(BJ694&gt;=50%,"KĐG",IF(BK694&gt;=1.6,"ĐMT",IF(BK694&gt;=1,"CCG","CĐ")))</f>
        <v>ĐMT</v>
      </c>
      <c r="BM694" s="33"/>
      <c r="BN694" s="33"/>
      <c r="BO694" s="33"/>
      <c r="BP694" s="33"/>
      <c r="BQ694" s="33"/>
      <c r="BR694" s="33"/>
      <c r="BS694" s="33"/>
      <c r="BT694" s="33"/>
      <c r="BU694" s="33"/>
      <c r="BV694" s="33"/>
      <c r="BW694" s="6"/>
      <c r="BX694" s="6"/>
      <c r="BY694" s="6"/>
      <c r="BZ694" s="6"/>
      <c r="CA694" s="6"/>
      <c r="CB694" s="6"/>
      <c r="CC694" s="6"/>
      <c r="CD694" s="6"/>
      <c r="CE694" s="6"/>
      <c r="CF694" s="6"/>
      <c r="CG694" s="6"/>
      <c r="CH694" s="6"/>
      <c r="CI694" s="6"/>
      <c r="CJ694" s="6"/>
      <c r="CK694" s="6"/>
      <c r="CL694" s="6"/>
      <c r="CM694" s="6"/>
      <c r="CN694" s="6"/>
      <c r="CO694" s="6"/>
      <c r="CP694" s="6"/>
      <c r="CQ694" s="6"/>
      <c r="CR694" s="6"/>
      <c r="CS694" s="6"/>
      <c r="CT694" s="313"/>
      <c r="CU694" s="313"/>
      <c r="CV694" s="313"/>
      <c r="CW694" s="313"/>
      <c r="CX694" s="313"/>
      <c r="CY694" s="313"/>
      <c r="CZ694" s="313"/>
      <c r="DA694" s="313"/>
      <c r="DB694" s="424"/>
      <c r="DC694" s="424"/>
      <c r="DD694" s="424"/>
      <c r="DE694" s="313"/>
      <c r="DF694" s="313"/>
      <c r="DG694" s="313"/>
      <c r="DH694" s="313"/>
      <c r="DI694" s="313"/>
      <c r="DJ694" s="6"/>
      <c r="DK694" s="6"/>
      <c r="DL694" s="121">
        <f t="shared" si="808"/>
        <v>1</v>
      </c>
      <c r="DM694" s="168"/>
    </row>
    <row r="695" spans="1:117" s="231" customFormat="1" ht="48" hidden="1" customHeight="1">
      <c r="A695" s="478"/>
      <c r="B695" s="414">
        <v>182</v>
      </c>
      <c r="C695" s="169" t="s">
        <v>575</v>
      </c>
      <c r="D695" s="170" t="s">
        <v>0</v>
      </c>
      <c r="E695" s="112" t="s">
        <v>576</v>
      </c>
      <c r="F695" s="115" t="s">
        <v>2</v>
      </c>
      <c r="G695" s="170"/>
      <c r="H695" s="184" t="s">
        <v>576</v>
      </c>
      <c r="I695" s="194" t="s">
        <v>1294</v>
      </c>
      <c r="J695" s="256"/>
      <c r="K695" s="256" t="s">
        <v>127</v>
      </c>
      <c r="L695" s="256" t="s">
        <v>115</v>
      </c>
      <c r="M695" s="126" t="s">
        <v>81</v>
      </c>
      <c r="N695" s="123" t="s">
        <v>171</v>
      </c>
      <c r="O695" s="478"/>
      <c r="P695" s="113"/>
      <c r="Q695" s="113"/>
      <c r="R695" s="256" t="s">
        <v>28</v>
      </c>
      <c r="S695" s="113"/>
      <c r="T695" s="113"/>
      <c r="U695" s="113"/>
      <c r="V695" s="113"/>
      <c r="W695" s="113"/>
      <c r="X695" s="113"/>
      <c r="Y695" s="113"/>
      <c r="Z695" s="113"/>
      <c r="AA695" s="113"/>
      <c r="AB695" s="33"/>
      <c r="AC695" s="33"/>
      <c r="AD695" s="33"/>
      <c r="AE695" s="33"/>
      <c r="AF695" s="33"/>
      <c r="AG695" s="33"/>
      <c r="AH695" s="33"/>
      <c r="AI695" s="33"/>
      <c r="AJ695" s="33"/>
      <c r="AK695" s="33"/>
      <c r="AL695" s="33"/>
      <c r="AM695" s="33"/>
      <c r="AN695" s="33"/>
      <c r="AO695" s="33"/>
      <c r="AP695" s="33"/>
      <c r="AQ695" s="33"/>
      <c r="AR695" s="33"/>
      <c r="AS695" s="33"/>
      <c r="AT695" s="33"/>
      <c r="AU695" s="33"/>
      <c r="AV695" s="33"/>
      <c r="AW695" s="33"/>
      <c r="AX695" s="33"/>
      <c r="AY695" s="33"/>
      <c r="AZ695" s="33"/>
      <c r="BA695" s="33"/>
      <c r="BB695" s="33"/>
      <c r="BC695" s="33"/>
      <c r="BD695" s="33"/>
      <c r="BE695" s="33"/>
      <c r="BF695" s="33"/>
      <c r="BG695" s="33"/>
      <c r="BH695" s="33"/>
      <c r="BI695" s="33"/>
      <c r="BJ695" s="33"/>
      <c r="BK695" s="33"/>
      <c r="BL695" s="33"/>
      <c r="BM695" s="181" t="s">
        <v>665</v>
      </c>
      <c r="BN695" s="181" t="s">
        <v>665</v>
      </c>
      <c r="BO695" s="181" t="s">
        <v>665</v>
      </c>
      <c r="BP695" s="181" t="s">
        <v>665</v>
      </c>
      <c r="BQ695" s="320">
        <v>2</v>
      </c>
      <c r="BR695" s="320">
        <v>2</v>
      </c>
      <c r="BS695" s="320">
        <v>2</v>
      </c>
      <c r="BT695" s="320">
        <v>1</v>
      </c>
      <c r="BU695" s="320">
        <v>2</v>
      </c>
      <c r="BV695" s="320">
        <v>2</v>
      </c>
      <c r="BW695" s="320">
        <v>2</v>
      </c>
      <c r="BX695" s="320">
        <v>1</v>
      </c>
      <c r="BY695" s="320">
        <v>2</v>
      </c>
      <c r="BZ695" s="320">
        <v>2</v>
      </c>
      <c r="CA695" s="320">
        <v>2</v>
      </c>
      <c r="CB695" s="320">
        <v>2</v>
      </c>
      <c r="CC695" s="320">
        <v>2</v>
      </c>
      <c r="CD695" s="320">
        <v>2</v>
      </c>
      <c r="CE695" s="320">
        <v>1</v>
      </c>
      <c r="CF695" s="320">
        <v>2</v>
      </c>
      <c r="CG695" s="320">
        <v>2</v>
      </c>
      <c r="CH695" s="320">
        <v>1</v>
      </c>
      <c r="CI695" s="320">
        <v>2</v>
      </c>
      <c r="CJ695" s="320">
        <v>2</v>
      </c>
      <c r="CK695" s="320">
        <v>1</v>
      </c>
      <c r="CL695" s="348">
        <f>COUNTIF(BQ695:CK695,"2")</f>
        <v>16</v>
      </c>
      <c r="CM695" s="349">
        <f t="shared" ref="CM695" si="829">CL695/(CL695+CN695+CP695+CR695)</f>
        <v>0.76190476190476186</v>
      </c>
      <c r="CN695" s="348">
        <f>COUNTIF(BQ695:CK695,"1")</f>
        <v>5</v>
      </c>
      <c r="CO695" s="349">
        <f t="shared" ref="CO695" si="830">CN695/(CL695+CN695+CP695+CR695)</f>
        <v>0.23809523809523808</v>
      </c>
      <c r="CP695" s="348">
        <f>COUNTIF(BQ695:CK695,"0")</f>
        <v>0</v>
      </c>
      <c r="CQ695" s="349">
        <f t="shared" ref="CQ695" si="831">CP695/(CL695+CN695+CP695+CR695)</f>
        <v>0</v>
      </c>
      <c r="CR695" s="348">
        <f>COUNTIF(BQ695:CK695,"KĐG")</f>
        <v>0</v>
      </c>
      <c r="CS695" s="349">
        <f t="shared" ref="CS695" si="832">CR695/(CL695+CN695+CP695+CR695)</f>
        <v>0</v>
      </c>
      <c r="CT695" s="350">
        <f t="shared" ref="CT695" si="833">(((CL695*2)+(CN695*1)+(CP695*0)))/(CL695+CN695+CP695)</f>
        <v>1.7619047619047619</v>
      </c>
      <c r="CU695" s="351" t="str">
        <f t="shared" ref="CU695" si="834">IF(CS695&gt;=50%,"KĐG",IF(CT695&gt;=1.6,"ĐMT",IF(CT695&gt;=1,"CCG","CĐ")))</f>
        <v>ĐMT</v>
      </c>
      <c r="CV695" s="313"/>
      <c r="CW695" s="313"/>
      <c r="CX695" s="313"/>
      <c r="CY695" s="313"/>
      <c r="CZ695" s="313"/>
      <c r="DA695" s="313"/>
      <c r="DB695" s="424"/>
      <c r="DC695" s="424"/>
      <c r="DD695" s="424"/>
      <c r="DE695" s="313"/>
      <c r="DF695" s="313"/>
      <c r="DG695" s="313"/>
      <c r="DH695" s="313"/>
      <c r="DI695" s="313"/>
      <c r="DJ695" s="113"/>
      <c r="DK695" s="113"/>
      <c r="DL695" s="121">
        <f t="shared" si="808"/>
        <v>1</v>
      </c>
      <c r="DM695" s="261"/>
    </row>
    <row r="696" spans="1:117" s="116" customFormat="1" ht="232.5" hidden="1" customHeight="1">
      <c r="A696" s="478"/>
      <c r="B696" s="414">
        <v>182</v>
      </c>
      <c r="C696" s="29" t="s">
        <v>575</v>
      </c>
      <c r="D696" s="115" t="s">
        <v>0</v>
      </c>
      <c r="E696" s="112" t="s">
        <v>973</v>
      </c>
      <c r="F696" s="115" t="s">
        <v>2</v>
      </c>
      <c r="G696" s="115"/>
      <c r="H696" s="112" t="s">
        <v>972</v>
      </c>
      <c r="I696" s="47" t="s">
        <v>974</v>
      </c>
      <c r="J696" s="113"/>
      <c r="K696" s="125" t="s">
        <v>127</v>
      </c>
      <c r="L696" s="125" t="s">
        <v>115</v>
      </c>
      <c r="M696" s="126" t="s">
        <v>81</v>
      </c>
      <c r="N696" s="123" t="s">
        <v>171</v>
      </c>
      <c r="O696" s="478"/>
      <c r="P696" s="113"/>
      <c r="Q696" s="113"/>
      <c r="R696" s="113"/>
      <c r="S696" s="113"/>
      <c r="T696" s="113"/>
      <c r="U696" s="113"/>
      <c r="V696" s="113"/>
      <c r="W696" s="113" t="s">
        <v>28</v>
      </c>
      <c r="X696" s="113"/>
      <c r="Y696" s="113"/>
      <c r="Z696" s="113"/>
      <c r="AA696" s="113"/>
      <c r="AB696" s="33"/>
      <c r="AC696" s="33"/>
      <c r="AD696" s="33"/>
      <c r="AE696" s="33"/>
      <c r="AF696" s="33"/>
      <c r="AG696" s="33"/>
      <c r="AH696" s="33"/>
      <c r="AI696" s="33"/>
      <c r="AJ696" s="33"/>
      <c r="AK696" s="33"/>
      <c r="AL696" s="33"/>
      <c r="AM696" s="33"/>
      <c r="AN696" s="33"/>
      <c r="AO696" s="33"/>
      <c r="AP696" s="33"/>
      <c r="AQ696" s="33"/>
      <c r="AR696" s="33"/>
      <c r="AS696" s="33"/>
      <c r="AT696" s="33"/>
      <c r="AU696" s="33"/>
      <c r="AV696" s="33"/>
      <c r="AW696" s="33"/>
      <c r="AX696" s="33"/>
      <c r="AY696" s="33"/>
      <c r="AZ696" s="33"/>
      <c r="BA696" s="33"/>
      <c r="BB696" s="33"/>
      <c r="BC696" s="33"/>
      <c r="BD696" s="33"/>
      <c r="BE696" s="33"/>
      <c r="BF696" s="33"/>
      <c r="BG696" s="33"/>
      <c r="BH696" s="33"/>
      <c r="BI696" s="33"/>
      <c r="BJ696" s="33"/>
      <c r="BK696" s="33"/>
      <c r="BL696" s="33"/>
      <c r="BM696" s="33"/>
      <c r="BN696" s="33"/>
      <c r="BO696" s="33"/>
      <c r="BP696" s="33"/>
      <c r="BQ696" s="33"/>
      <c r="BR696" s="33"/>
      <c r="BS696" s="33"/>
      <c r="BT696" s="33"/>
      <c r="BU696" s="33"/>
      <c r="BV696" s="33"/>
      <c r="BW696" s="113"/>
      <c r="BX696" s="113"/>
      <c r="BY696" s="113"/>
      <c r="BZ696" s="113"/>
      <c r="CA696" s="113"/>
      <c r="CB696" s="113"/>
      <c r="CC696" s="113"/>
      <c r="CD696" s="113"/>
      <c r="CE696" s="113"/>
      <c r="CF696" s="113"/>
      <c r="CG696" s="113"/>
      <c r="CH696" s="113"/>
      <c r="CI696" s="113"/>
      <c r="CJ696" s="113"/>
      <c r="CK696" s="113"/>
      <c r="CL696" s="113"/>
      <c r="CM696" s="113"/>
      <c r="CN696" s="113"/>
      <c r="CO696" s="113"/>
      <c r="CP696" s="113"/>
      <c r="CQ696" s="113"/>
      <c r="CR696" s="113"/>
      <c r="CS696" s="113"/>
      <c r="CT696" s="313"/>
      <c r="CU696" s="313"/>
      <c r="CV696" s="313"/>
      <c r="CW696" s="313"/>
      <c r="CX696" s="313"/>
      <c r="CY696" s="313"/>
      <c r="CZ696" s="313"/>
      <c r="DA696" s="313"/>
      <c r="DB696" s="424"/>
      <c r="DC696" s="424"/>
      <c r="DD696" s="424"/>
      <c r="DE696" s="313"/>
      <c r="DF696" s="313"/>
      <c r="DG696" s="313"/>
      <c r="DH696" s="313"/>
      <c r="DI696" s="313"/>
      <c r="DJ696" s="113"/>
      <c r="DK696" s="113"/>
      <c r="DL696" s="121">
        <f t="shared" si="808"/>
        <v>1</v>
      </c>
      <c r="DM696" s="114"/>
    </row>
    <row r="697" spans="1:117" s="231" customFormat="1" ht="135" customHeight="1">
      <c r="A697" s="478"/>
      <c r="B697" s="414">
        <v>182</v>
      </c>
      <c r="C697" s="169" t="s">
        <v>575</v>
      </c>
      <c r="D697" s="377" t="s">
        <v>0</v>
      </c>
      <c r="E697" s="184" t="s">
        <v>975</v>
      </c>
      <c r="F697" s="170" t="s">
        <v>2</v>
      </c>
      <c r="G697" s="377"/>
      <c r="H697" s="184" t="s">
        <v>976</v>
      </c>
      <c r="I697" s="194" t="s">
        <v>1328</v>
      </c>
      <c r="J697" s="364"/>
      <c r="K697" s="364" t="s">
        <v>127</v>
      </c>
      <c r="L697" s="364" t="s">
        <v>115</v>
      </c>
      <c r="M697" s="126" t="s">
        <v>81</v>
      </c>
      <c r="N697" s="123" t="s">
        <v>171</v>
      </c>
      <c r="O697" s="478"/>
      <c r="P697" s="113"/>
      <c r="Q697" s="113"/>
      <c r="R697" s="113"/>
      <c r="S697" s="364" t="s">
        <v>28</v>
      </c>
      <c r="T697" s="113"/>
      <c r="U697" s="113"/>
      <c r="V697" s="113"/>
      <c r="W697" s="113"/>
      <c r="X697" s="113"/>
      <c r="Y697" s="113"/>
      <c r="Z697" s="113"/>
      <c r="AA697" s="113"/>
      <c r="AB697" s="33"/>
      <c r="AC697" s="33"/>
      <c r="AD697" s="33"/>
      <c r="AE697" s="33"/>
      <c r="AF697" s="33"/>
      <c r="AG697" s="33"/>
      <c r="AH697" s="33"/>
      <c r="AI697" s="33"/>
      <c r="AJ697" s="33"/>
      <c r="AK697" s="33"/>
      <c r="AL697" s="33"/>
      <c r="AM697" s="33"/>
      <c r="AN697" s="33"/>
      <c r="AO697" s="33"/>
      <c r="AP697" s="33"/>
      <c r="AQ697" s="33"/>
      <c r="AR697" s="33"/>
      <c r="AS697" s="33"/>
      <c r="AT697" s="33"/>
      <c r="AU697" s="33"/>
      <c r="AV697" s="33"/>
      <c r="AW697" s="33"/>
      <c r="AX697" s="33"/>
      <c r="AY697" s="33"/>
      <c r="AZ697" s="33"/>
      <c r="BA697" s="33"/>
      <c r="BB697" s="33"/>
      <c r="BC697" s="33"/>
      <c r="BD697" s="33"/>
      <c r="BE697" s="33"/>
      <c r="BF697" s="33"/>
      <c r="BG697" s="33"/>
      <c r="BH697" s="33"/>
      <c r="BI697" s="33"/>
      <c r="BJ697" s="33"/>
      <c r="BK697" s="33"/>
      <c r="BL697" s="33"/>
      <c r="BM697" s="33"/>
      <c r="BN697" s="33"/>
      <c r="BO697" s="33"/>
      <c r="BP697" s="33"/>
      <c r="BQ697" s="33"/>
      <c r="BR697" s="33"/>
      <c r="BS697" s="33"/>
      <c r="BT697" s="33"/>
      <c r="BU697" s="33"/>
      <c r="BV697" s="33"/>
      <c r="BW697" s="113"/>
      <c r="BX697" s="113"/>
      <c r="BY697" s="113"/>
      <c r="BZ697" s="113"/>
      <c r="CA697" s="113"/>
      <c r="CB697" s="113"/>
      <c r="CC697" s="113"/>
      <c r="CD697" s="113"/>
      <c r="CE697" s="113"/>
      <c r="CF697" s="113"/>
      <c r="CG697" s="113"/>
      <c r="CH697" s="113"/>
      <c r="CI697" s="113"/>
      <c r="CJ697" s="113"/>
      <c r="CK697" s="113"/>
      <c r="CL697" s="113"/>
      <c r="CM697" s="113"/>
      <c r="CN697" s="113"/>
      <c r="CO697" s="113"/>
      <c r="CP697" s="113"/>
      <c r="CQ697" s="113"/>
      <c r="CR697" s="113"/>
      <c r="CS697" s="113"/>
      <c r="CT697" s="313"/>
      <c r="CU697" s="313"/>
      <c r="CV697" s="388" t="s">
        <v>665</v>
      </c>
      <c r="CW697" s="388" t="s">
        <v>665</v>
      </c>
      <c r="CX697" s="388" t="s">
        <v>665</v>
      </c>
      <c r="CY697" s="313"/>
      <c r="CZ697" s="313"/>
      <c r="DA697" s="313"/>
      <c r="DB697" s="424"/>
      <c r="DC697" s="424"/>
      <c r="DD697" s="424"/>
      <c r="DE697" s="313"/>
      <c r="DF697" s="313"/>
      <c r="DG697" s="313"/>
      <c r="DH697" s="313"/>
      <c r="DI697" s="313"/>
      <c r="DJ697" s="113"/>
      <c r="DK697" s="113"/>
      <c r="DL697" s="121">
        <f t="shared" si="808"/>
        <v>1</v>
      </c>
      <c r="DM697" s="353"/>
    </row>
    <row r="698" spans="1:117" s="116" customFormat="1" ht="219.75" hidden="1" customHeight="1">
      <c r="A698" s="478"/>
      <c r="B698" s="414">
        <v>182</v>
      </c>
      <c r="C698" s="29" t="s">
        <v>575</v>
      </c>
      <c r="D698" s="115" t="s">
        <v>0</v>
      </c>
      <c r="E698" s="112" t="s">
        <v>979</v>
      </c>
      <c r="F698" s="115" t="s">
        <v>2</v>
      </c>
      <c r="G698" s="115"/>
      <c r="H698" s="112" t="s">
        <v>980</v>
      </c>
      <c r="I698" s="47" t="s">
        <v>981</v>
      </c>
      <c r="J698" s="113"/>
      <c r="K698" s="125" t="s">
        <v>127</v>
      </c>
      <c r="L698" s="125" t="s">
        <v>115</v>
      </c>
      <c r="M698" s="126" t="s">
        <v>81</v>
      </c>
      <c r="N698" s="123" t="s">
        <v>171</v>
      </c>
      <c r="O698" s="478"/>
      <c r="P698" s="113"/>
      <c r="Q698" s="113"/>
      <c r="R698" s="113"/>
      <c r="S698" s="113"/>
      <c r="T698" s="113" t="s">
        <v>28</v>
      </c>
      <c r="U698" s="113"/>
      <c r="V698" s="113"/>
      <c r="W698" s="113"/>
      <c r="X698" s="113"/>
      <c r="Y698" s="113"/>
      <c r="Z698" s="113"/>
      <c r="AA698" s="113"/>
      <c r="AB698" s="33"/>
      <c r="AC698" s="33"/>
      <c r="AD698" s="33"/>
      <c r="AE698" s="33"/>
      <c r="AF698" s="33"/>
      <c r="AG698" s="33"/>
      <c r="AH698" s="33"/>
      <c r="AI698" s="33"/>
      <c r="AJ698" s="33"/>
      <c r="AK698" s="33"/>
      <c r="AL698" s="33"/>
      <c r="AM698" s="33"/>
      <c r="AN698" s="33"/>
      <c r="AO698" s="33"/>
      <c r="AP698" s="33"/>
      <c r="AQ698" s="33"/>
      <c r="AR698" s="33"/>
      <c r="AS698" s="33"/>
      <c r="AT698" s="33"/>
      <c r="AU698" s="33"/>
      <c r="AV698" s="33"/>
      <c r="AW698" s="33"/>
      <c r="AX698" s="33"/>
      <c r="AY698" s="33"/>
      <c r="AZ698" s="33"/>
      <c r="BA698" s="33"/>
      <c r="BB698" s="33"/>
      <c r="BC698" s="33"/>
      <c r="BD698" s="33"/>
      <c r="BE698" s="33"/>
      <c r="BF698" s="33"/>
      <c r="BG698" s="33"/>
      <c r="BH698" s="33"/>
      <c r="BI698" s="33"/>
      <c r="BJ698" s="33"/>
      <c r="BK698" s="33"/>
      <c r="BL698" s="33"/>
      <c r="BM698" s="33"/>
      <c r="BN698" s="33"/>
      <c r="BO698" s="33"/>
      <c r="BP698" s="33"/>
      <c r="BQ698" s="33"/>
      <c r="BR698" s="33"/>
      <c r="BS698" s="33"/>
      <c r="BT698" s="33"/>
      <c r="BU698" s="33"/>
      <c r="BV698" s="33"/>
      <c r="BW698" s="113"/>
      <c r="BX698" s="113"/>
      <c r="BY698" s="113"/>
      <c r="BZ698" s="113"/>
      <c r="CA698" s="113"/>
      <c r="CB698" s="113"/>
      <c r="CC698" s="113"/>
      <c r="CD698" s="113"/>
      <c r="CE698" s="113"/>
      <c r="CF698" s="113"/>
      <c r="CG698" s="113"/>
      <c r="CH698" s="113"/>
      <c r="CI698" s="113"/>
      <c r="CJ698" s="113"/>
      <c r="CK698" s="113"/>
      <c r="CL698" s="113"/>
      <c r="CM698" s="113"/>
      <c r="CN698" s="113"/>
      <c r="CO698" s="113"/>
      <c r="CP698" s="113"/>
      <c r="CQ698" s="113"/>
      <c r="CR698" s="113"/>
      <c r="CS698" s="113"/>
      <c r="CT698" s="313"/>
      <c r="CU698" s="313"/>
      <c r="CV698" s="313"/>
      <c r="CW698" s="313"/>
      <c r="CX698" s="313"/>
      <c r="CY698" s="313"/>
      <c r="CZ698" s="313"/>
      <c r="DA698" s="313"/>
      <c r="DB698" s="424"/>
      <c r="DC698" s="424"/>
      <c r="DD698" s="424"/>
      <c r="DE698" s="313"/>
      <c r="DF698" s="313"/>
      <c r="DG698" s="313"/>
      <c r="DH698" s="313"/>
      <c r="DI698" s="313"/>
      <c r="DJ698" s="113"/>
      <c r="DK698" s="113"/>
      <c r="DL698" s="121">
        <f t="shared" si="808"/>
        <v>1</v>
      </c>
      <c r="DM698" s="114"/>
    </row>
    <row r="699" spans="1:117" s="116" customFormat="1" ht="109.5" hidden="1" customHeight="1">
      <c r="A699" s="478"/>
      <c r="B699" s="414">
        <v>182</v>
      </c>
      <c r="C699" s="29" t="s">
        <v>575</v>
      </c>
      <c r="D699" s="115" t="s">
        <v>0</v>
      </c>
      <c r="E699" s="112" t="s">
        <v>977</v>
      </c>
      <c r="F699" s="115" t="s">
        <v>2</v>
      </c>
      <c r="G699" s="115"/>
      <c r="H699" s="112" t="s">
        <v>978</v>
      </c>
      <c r="I699" s="47" t="s">
        <v>982</v>
      </c>
      <c r="J699" s="113"/>
      <c r="K699" s="125" t="s">
        <v>127</v>
      </c>
      <c r="L699" s="125" t="s">
        <v>115</v>
      </c>
      <c r="M699" s="126" t="s">
        <v>81</v>
      </c>
      <c r="N699" s="123" t="s">
        <v>171</v>
      </c>
      <c r="O699" s="478"/>
      <c r="P699" s="113"/>
      <c r="Q699" s="113"/>
      <c r="R699" s="113"/>
      <c r="S699" s="113"/>
      <c r="T699" s="113"/>
      <c r="U699" s="113" t="s">
        <v>28</v>
      </c>
      <c r="V699" s="113"/>
      <c r="W699" s="113"/>
      <c r="X699" s="113"/>
      <c r="Y699" s="113"/>
      <c r="Z699" s="113"/>
      <c r="AA699" s="113"/>
      <c r="AB699" s="33"/>
      <c r="AC699" s="33"/>
      <c r="AD699" s="33"/>
      <c r="AE699" s="33"/>
      <c r="AF699" s="33"/>
      <c r="AG699" s="33"/>
      <c r="AH699" s="33"/>
      <c r="AI699" s="33"/>
      <c r="AJ699" s="33"/>
      <c r="AK699" s="33"/>
      <c r="AL699" s="33"/>
      <c r="AM699" s="33"/>
      <c r="AN699" s="33"/>
      <c r="AO699" s="33"/>
      <c r="AP699" s="33"/>
      <c r="AQ699" s="33"/>
      <c r="AR699" s="33"/>
      <c r="AS699" s="33"/>
      <c r="AT699" s="33"/>
      <c r="AU699" s="33"/>
      <c r="AV699" s="33"/>
      <c r="AW699" s="33"/>
      <c r="AX699" s="33"/>
      <c r="AY699" s="33"/>
      <c r="AZ699" s="33"/>
      <c r="BA699" s="33"/>
      <c r="BB699" s="33"/>
      <c r="BC699" s="33"/>
      <c r="BD699" s="33"/>
      <c r="BE699" s="33"/>
      <c r="BF699" s="33"/>
      <c r="BG699" s="33"/>
      <c r="BH699" s="33"/>
      <c r="BI699" s="33"/>
      <c r="BJ699" s="33"/>
      <c r="BK699" s="33"/>
      <c r="BL699" s="33"/>
      <c r="BM699" s="33"/>
      <c r="BN699" s="33"/>
      <c r="BO699" s="33"/>
      <c r="BP699" s="33"/>
      <c r="BQ699" s="33"/>
      <c r="BR699" s="33"/>
      <c r="BS699" s="33"/>
      <c r="BT699" s="33"/>
      <c r="BU699" s="33"/>
      <c r="BV699" s="33"/>
      <c r="BW699" s="113"/>
      <c r="BX699" s="113"/>
      <c r="BY699" s="113"/>
      <c r="BZ699" s="113"/>
      <c r="CA699" s="113"/>
      <c r="CB699" s="113"/>
      <c r="CC699" s="113"/>
      <c r="CD699" s="113"/>
      <c r="CE699" s="113"/>
      <c r="CF699" s="113"/>
      <c r="CG699" s="113"/>
      <c r="CH699" s="113"/>
      <c r="CI699" s="113"/>
      <c r="CJ699" s="113"/>
      <c r="CK699" s="113"/>
      <c r="CL699" s="113"/>
      <c r="CM699" s="113"/>
      <c r="CN699" s="113"/>
      <c r="CO699" s="113"/>
      <c r="CP699" s="113"/>
      <c r="CQ699" s="113"/>
      <c r="CR699" s="113"/>
      <c r="CS699" s="113"/>
      <c r="CT699" s="313"/>
      <c r="CU699" s="313"/>
      <c r="CV699" s="313"/>
      <c r="CW699" s="313"/>
      <c r="CX699" s="313"/>
      <c r="CY699" s="313"/>
      <c r="CZ699" s="313"/>
      <c r="DA699" s="313"/>
      <c r="DB699" s="424"/>
      <c r="DC699" s="424"/>
      <c r="DD699" s="424"/>
      <c r="DE699" s="313"/>
      <c r="DF699" s="313"/>
      <c r="DG699" s="313"/>
      <c r="DH699" s="313"/>
      <c r="DI699" s="313"/>
      <c r="DJ699" s="113"/>
      <c r="DK699" s="113"/>
      <c r="DL699" s="121">
        <f t="shared" si="808"/>
        <v>1</v>
      </c>
      <c r="DM699" s="114"/>
    </row>
    <row r="700" spans="1:117" s="1" customFormat="1" ht="100.5" hidden="1" customHeight="1">
      <c r="A700" s="478"/>
      <c r="B700" s="414">
        <v>182</v>
      </c>
      <c r="C700" s="29" t="s">
        <v>575</v>
      </c>
      <c r="D700" s="109" t="s">
        <v>0</v>
      </c>
      <c r="E700" s="30" t="s">
        <v>577</v>
      </c>
      <c r="F700" s="29" t="s">
        <v>2</v>
      </c>
      <c r="G700" s="5"/>
      <c r="H700" s="30" t="s">
        <v>577</v>
      </c>
      <c r="I700" s="47" t="s">
        <v>983</v>
      </c>
      <c r="J700" s="6"/>
      <c r="K700" s="125" t="s">
        <v>127</v>
      </c>
      <c r="L700" s="125" t="s">
        <v>115</v>
      </c>
      <c r="M700" s="126" t="s">
        <v>81</v>
      </c>
      <c r="N700" s="123" t="s">
        <v>171</v>
      </c>
      <c r="O700" s="478"/>
      <c r="P700" s="6"/>
      <c r="Q700" s="6"/>
      <c r="R700" s="6"/>
      <c r="S700" s="6"/>
      <c r="T700" s="6"/>
      <c r="U700" s="6"/>
      <c r="V700" s="6" t="s">
        <v>28</v>
      </c>
      <c r="W700" s="6"/>
      <c r="X700" s="6"/>
      <c r="Y700" s="60"/>
      <c r="Z700" s="60"/>
      <c r="AA700" s="6"/>
      <c r="AB700" s="33"/>
      <c r="AC700" s="33"/>
      <c r="AD700" s="33"/>
      <c r="AE700" s="33"/>
      <c r="AF700" s="33"/>
      <c r="AG700" s="33"/>
      <c r="AH700" s="33"/>
      <c r="AI700" s="33"/>
      <c r="AJ700" s="33"/>
      <c r="AK700" s="33"/>
      <c r="AL700" s="33"/>
      <c r="AM700" s="33"/>
      <c r="AN700" s="33"/>
      <c r="AO700" s="33"/>
      <c r="AP700" s="33"/>
      <c r="AQ700" s="33"/>
      <c r="AR700" s="33"/>
      <c r="AS700" s="33"/>
      <c r="AT700" s="33"/>
      <c r="AU700" s="33"/>
      <c r="AV700" s="33"/>
      <c r="AW700" s="33"/>
      <c r="AX700" s="33"/>
      <c r="AY700" s="33"/>
      <c r="AZ700" s="33"/>
      <c r="BA700" s="33"/>
      <c r="BB700" s="33"/>
      <c r="BC700" s="33"/>
      <c r="BD700" s="33"/>
      <c r="BE700" s="33"/>
      <c r="BF700" s="33"/>
      <c r="BG700" s="33"/>
      <c r="BH700" s="33"/>
      <c r="BI700" s="33"/>
      <c r="BJ700" s="33"/>
      <c r="BK700" s="33"/>
      <c r="BL700" s="33"/>
      <c r="BM700" s="33"/>
      <c r="BN700" s="33"/>
      <c r="BO700" s="33"/>
      <c r="BP700" s="33"/>
      <c r="BQ700" s="33"/>
      <c r="BR700" s="33"/>
      <c r="BS700" s="33"/>
      <c r="BT700" s="33"/>
      <c r="BU700" s="33"/>
      <c r="BV700" s="33"/>
      <c r="BW700" s="6"/>
      <c r="BX700" s="6"/>
      <c r="BY700" s="6"/>
      <c r="BZ700" s="6"/>
      <c r="CA700" s="6"/>
      <c r="CB700" s="6"/>
      <c r="CC700" s="6"/>
      <c r="CD700" s="6"/>
      <c r="CE700" s="6"/>
      <c r="CF700" s="6"/>
      <c r="CG700" s="6"/>
      <c r="CH700" s="6"/>
      <c r="CI700" s="6"/>
      <c r="CJ700" s="6"/>
      <c r="CK700" s="6"/>
      <c r="CL700" s="6"/>
      <c r="CM700" s="6"/>
      <c r="CN700" s="6"/>
      <c r="CO700" s="6"/>
      <c r="CP700" s="6"/>
      <c r="CQ700" s="6"/>
      <c r="CR700" s="6"/>
      <c r="CS700" s="6"/>
      <c r="CT700" s="313"/>
      <c r="CU700" s="313"/>
      <c r="CV700" s="313"/>
      <c r="CW700" s="313"/>
      <c r="CX700" s="313"/>
      <c r="CY700" s="313"/>
      <c r="CZ700" s="313"/>
      <c r="DA700" s="313"/>
      <c r="DB700" s="424"/>
      <c r="DC700" s="424"/>
      <c r="DD700" s="424"/>
      <c r="DE700" s="313"/>
      <c r="DF700" s="313"/>
      <c r="DG700" s="313"/>
      <c r="DH700" s="313"/>
      <c r="DI700" s="313"/>
      <c r="DJ700" s="6"/>
      <c r="DK700" s="6"/>
      <c r="DL700" s="121">
        <f t="shared" si="808"/>
        <v>1</v>
      </c>
      <c r="DM700" s="4"/>
    </row>
    <row r="701" spans="1:117" s="1" customFormat="1" ht="147.75" hidden="1" customHeight="1">
      <c r="A701" s="478"/>
      <c r="B701" s="414">
        <v>182</v>
      </c>
      <c r="C701" s="29" t="s">
        <v>575</v>
      </c>
      <c r="D701" s="109" t="s">
        <v>0</v>
      </c>
      <c r="E701" s="30" t="s">
        <v>984</v>
      </c>
      <c r="F701" s="29" t="s">
        <v>2</v>
      </c>
      <c r="G701" s="5"/>
      <c r="H701" s="30" t="s">
        <v>984</v>
      </c>
      <c r="I701" s="47" t="s">
        <v>985</v>
      </c>
      <c r="J701" s="6"/>
      <c r="K701" s="125" t="s">
        <v>127</v>
      </c>
      <c r="L701" s="125" t="s">
        <v>115</v>
      </c>
      <c r="M701" s="126" t="s">
        <v>81</v>
      </c>
      <c r="N701" s="123" t="s">
        <v>171</v>
      </c>
      <c r="O701" s="478"/>
      <c r="P701" s="6"/>
      <c r="Q701" s="6"/>
      <c r="R701" s="6"/>
      <c r="S701" s="6"/>
      <c r="T701" s="6"/>
      <c r="U701" s="6"/>
      <c r="V701" s="6"/>
      <c r="W701" s="6"/>
      <c r="X701" s="6" t="s">
        <v>28</v>
      </c>
      <c r="Y701" s="60"/>
      <c r="Z701" s="60"/>
      <c r="AA701" s="6"/>
      <c r="AB701" s="33"/>
      <c r="AC701" s="33"/>
      <c r="AD701" s="33"/>
      <c r="AE701" s="33"/>
      <c r="AF701" s="33"/>
      <c r="AG701" s="33"/>
      <c r="AH701" s="33"/>
      <c r="AI701" s="33"/>
      <c r="AJ701" s="33"/>
      <c r="AK701" s="33"/>
      <c r="AL701" s="33"/>
      <c r="AM701" s="33"/>
      <c r="AN701" s="33"/>
      <c r="AO701" s="33"/>
      <c r="AP701" s="33"/>
      <c r="AQ701" s="33"/>
      <c r="AR701" s="33"/>
      <c r="AS701" s="33"/>
      <c r="AT701" s="33"/>
      <c r="AU701" s="33"/>
      <c r="AV701" s="33"/>
      <c r="AW701" s="33"/>
      <c r="AX701" s="33"/>
      <c r="AY701" s="33"/>
      <c r="AZ701" s="33"/>
      <c r="BA701" s="33"/>
      <c r="BB701" s="33"/>
      <c r="BC701" s="33"/>
      <c r="BD701" s="33"/>
      <c r="BE701" s="33"/>
      <c r="BF701" s="33"/>
      <c r="BG701" s="33"/>
      <c r="BH701" s="33"/>
      <c r="BI701" s="33"/>
      <c r="BJ701" s="33"/>
      <c r="BK701" s="33"/>
      <c r="BL701" s="33"/>
      <c r="BM701" s="33"/>
      <c r="BN701" s="33"/>
      <c r="BO701" s="33"/>
      <c r="BP701" s="33"/>
      <c r="BQ701" s="33"/>
      <c r="BR701" s="33"/>
      <c r="BS701" s="33"/>
      <c r="BT701" s="33"/>
      <c r="BU701" s="33"/>
      <c r="BV701" s="33"/>
      <c r="BW701" s="6"/>
      <c r="BX701" s="6"/>
      <c r="BY701" s="6"/>
      <c r="BZ701" s="6"/>
      <c r="CA701" s="6"/>
      <c r="CB701" s="6"/>
      <c r="CC701" s="6"/>
      <c r="CD701" s="6"/>
      <c r="CE701" s="6"/>
      <c r="CF701" s="6"/>
      <c r="CG701" s="6"/>
      <c r="CH701" s="6"/>
      <c r="CI701" s="6"/>
      <c r="CJ701" s="6"/>
      <c r="CK701" s="6"/>
      <c r="CL701" s="6"/>
      <c r="CM701" s="6"/>
      <c r="CN701" s="6"/>
      <c r="CO701" s="6"/>
      <c r="CP701" s="6"/>
      <c r="CQ701" s="6"/>
      <c r="CR701" s="6"/>
      <c r="CS701" s="6"/>
      <c r="CT701" s="313"/>
      <c r="CU701" s="313"/>
      <c r="CV701" s="313"/>
      <c r="CW701" s="313"/>
      <c r="CX701" s="313"/>
      <c r="CY701" s="313"/>
      <c r="CZ701" s="313"/>
      <c r="DA701" s="313"/>
      <c r="DB701" s="424"/>
      <c r="DC701" s="424"/>
      <c r="DD701" s="424"/>
      <c r="DE701" s="313"/>
      <c r="DF701" s="313"/>
      <c r="DG701" s="313"/>
      <c r="DH701" s="313"/>
      <c r="DI701" s="313"/>
      <c r="DJ701" s="6"/>
      <c r="DK701" s="6"/>
      <c r="DL701" s="121">
        <f t="shared" si="808"/>
        <v>1</v>
      </c>
      <c r="DM701" s="4"/>
    </row>
    <row r="702" spans="1:117" s="116" customFormat="1" ht="73.5" hidden="1" customHeight="1">
      <c r="A702" s="478"/>
      <c r="B702" s="414">
        <v>182</v>
      </c>
      <c r="C702" s="29" t="s">
        <v>575</v>
      </c>
      <c r="D702" s="115" t="s">
        <v>0</v>
      </c>
      <c r="E702" s="112" t="s">
        <v>990</v>
      </c>
      <c r="F702" s="29" t="s">
        <v>2</v>
      </c>
      <c r="G702" s="115"/>
      <c r="H702" s="112" t="s">
        <v>990</v>
      </c>
      <c r="I702" s="47" t="s">
        <v>991</v>
      </c>
      <c r="J702" s="113"/>
      <c r="K702" s="125" t="s">
        <v>127</v>
      </c>
      <c r="L702" s="125" t="s">
        <v>115</v>
      </c>
      <c r="M702" s="126" t="s">
        <v>81</v>
      </c>
      <c r="N702" s="123" t="s">
        <v>171</v>
      </c>
      <c r="O702" s="478"/>
      <c r="P702" s="113"/>
      <c r="Q702" s="113"/>
      <c r="R702" s="113"/>
      <c r="S702" s="113"/>
      <c r="T702" s="113"/>
      <c r="U702" s="113"/>
      <c r="V702" s="113"/>
      <c r="W702" s="113"/>
      <c r="X702" s="113"/>
      <c r="Y702" s="113" t="s">
        <v>28</v>
      </c>
      <c r="Z702" s="113"/>
      <c r="AA702" s="113"/>
      <c r="AB702" s="33"/>
      <c r="AC702" s="33"/>
      <c r="AD702" s="33"/>
      <c r="AE702" s="33"/>
      <c r="AF702" s="33"/>
      <c r="AG702" s="33"/>
      <c r="AH702" s="33"/>
      <c r="AI702" s="33"/>
      <c r="AJ702" s="33"/>
      <c r="AK702" s="33"/>
      <c r="AL702" s="33"/>
      <c r="AM702" s="33"/>
      <c r="AN702" s="33"/>
      <c r="AO702" s="33"/>
      <c r="AP702" s="33"/>
      <c r="AQ702" s="33"/>
      <c r="AR702" s="33"/>
      <c r="AS702" s="33"/>
      <c r="AT702" s="33"/>
      <c r="AU702" s="33"/>
      <c r="AV702" s="33"/>
      <c r="AW702" s="33"/>
      <c r="AX702" s="33"/>
      <c r="AY702" s="33"/>
      <c r="AZ702" s="33"/>
      <c r="BA702" s="33"/>
      <c r="BB702" s="33"/>
      <c r="BC702" s="33"/>
      <c r="BD702" s="33"/>
      <c r="BE702" s="33"/>
      <c r="BF702" s="33"/>
      <c r="BG702" s="33"/>
      <c r="BH702" s="33"/>
      <c r="BI702" s="33"/>
      <c r="BJ702" s="33"/>
      <c r="BK702" s="33"/>
      <c r="BL702" s="33"/>
      <c r="BM702" s="33"/>
      <c r="BN702" s="33"/>
      <c r="BO702" s="33"/>
      <c r="BP702" s="33"/>
      <c r="BQ702" s="33"/>
      <c r="BR702" s="33"/>
      <c r="BS702" s="33"/>
      <c r="BT702" s="33"/>
      <c r="BU702" s="33"/>
      <c r="BV702" s="33"/>
      <c r="BW702" s="113"/>
      <c r="BX702" s="113"/>
      <c r="BY702" s="113"/>
      <c r="BZ702" s="113"/>
      <c r="CA702" s="113"/>
      <c r="CB702" s="113"/>
      <c r="CC702" s="113"/>
      <c r="CD702" s="113"/>
      <c r="CE702" s="113"/>
      <c r="CF702" s="113"/>
      <c r="CG702" s="113"/>
      <c r="CH702" s="113"/>
      <c r="CI702" s="113"/>
      <c r="CJ702" s="113"/>
      <c r="CK702" s="113"/>
      <c r="CL702" s="113"/>
      <c r="CM702" s="113"/>
      <c r="CN702" s="113"/>
      <c r="CO702" s="113"/>
      <c r="CP702" s="113"/>
      <c r="CQ702" s="113"/>
      <c r="CR702" s="113"/>
      <c r="CS702" s="113"/>
      <c r="CT702" s="313"/>
      <c r="CU702" s="313"/>
      <c r="CV702" s="313"/>
      <c r="CW702" s="313"/>
      <c r="CX702" s="313"/>
      <c r="CY702" s="313"/>
      <c r="CZ702" s="313"/>
      <c r="DA702" s="313"/>
      <c r="DB702" s="424"/>
      <c r="DC702" s="424"/>
      <c r="DD702" s="424"/>
      <c r="DE702" s="313"/>
      <c r="DF702" s="313"/>
      <c r="DG702" s="313"/>
      <c r="DH702" s="313"/>
      <c r="DI702" s="313"/>
      <c r="DJ702" s="113"/>
      <c r="DK702" s="113"/>
      <c r="DL702" s="121">
        <f t="shared" si="808"/>
        <v>1</v>
      </c>
      <c r="DM702" s="114"/>
    </row>
    <row r="703" spans="1:117" s="116" customFormat="1" ht="77.25" hidden="1" customHeight="1">
      <c r="A703" s="478"/>
      <c r="B703" s="414">
        <v>182</v>
      </c>
      <c r="C703" s="29" t="s">
        <v>575</v>
      </c>
      <c r="D703" s="115" t="s">
        <v>0</v>
      </c>
      <c r="E703" s="112" t="s">
        <v>989</v>
      </c>
      <c r="F703" s="29" t="s">
        <v>2</v>
      </c>
      <c r="G703" s="115"/>
      <c r="H703" s="112" t="s">
        <v>988</v>
      </c>
      <c r="I703" s="47" t="s">
        <v>987</v>
      </c>
      <c r="J703" s="113"/>
      <c r="K703" s="125" t="s">
        <v>127</v>
      </c>
      <c r="L703" s="125" t="s">
        <v>115</v>
      </c>
      <c r="M703" s="126" t="s">
        <v>81</v>
      </c>
      <c r="N703" s="123" t="s">
        <v>171</v>
      </c>
      <c r="O703" s="478"/>
      <c r="P703" s="113"/>
      <c r="Q703" s="113"/>
      <c r="R703" s="113"/>
      <c r="S703" s="113"/>
      <c r="T703" s="113"/>
      <c r="U703" s="113"/>
      <c r="V703" s="113"/>
      <c r="W703" s="113"/>
      <c r="X703" s="113"/>
      <c r="Y703" s="113"/>
      <c r="Z703" s="113" t="s">
        <v>28</v>
      </c>
      <c r="AA703" s="113"/>
      <c r="AB703" s="33"/>
      <c r="AC703" s="33"/>
      <c r="AD703" s="33"/>
      <c r="AE703" s="33"/>
      <c r="AF703" s="33"/>
      <c r="AG703" s="33"/>
      <c r="AH703" s="33"/>
      <c r="AI703" s="33"/>
      <c r="AJ703" s="33"/>
      <c r="AK703" s="33"/>
      <c r="AL703" s="33"/>
      <c r="AM703" s="33"/>
      <c r="AN703" s="33"/>
      <c r="AO703" s="33"/>
      <c r="AP703" s="33"/>
      <c r="AQ703" s="33"/>
      <c r="AR703" s="33"/>
      <c r="AS703" s="33"/>
      <c r="AT703" s="33"/>
      <c r="AU703" s="33"/>
      <c r="AV703" s="33"/>
      <c r="AW703" s="33"/>
      <c r="AX703" s="33"/>
      <c r="AY703" s="33"/>
      <c r="AZ703" s="33"/>
      <c r="BA703" s="33"/>
      <c r="BB703" s="33"/>
      <c r="BC703" s="33"/>
      <c r="BD703" s="33"/>
      <c r="BE703" s="33"/>
      <c r="BF703" s="33"/>
      <c r="BG703" s="33"/>
      <c r="BH703" s="33"/>
      <c r="BI703" s="33"/>
      <c r="BJ703" s="33"/>
      <c r="BK703" s="33"/>
      <c r="BL703" s="33"/>
      <c r="BM703" s="33"/>
      <c r="BN703" s="33"/>
      <c r="BO703" s="33"/>
      <c r="BP703" s="33"/>
      <c r="BQ703" s="33"/>
      <c r="BR703" s="33"/>
      <c r="BS703" s="33"/>
      <c r="BT703" s="33"/>
      <c r="BU703" s="33"/>
      <c r="BV703" s="33"/>
      <c r="BW703" s="113"/>
      <c r="BX703" s="113"/>
      <c r="BY703" s="113"/>
      <c r="BZ703" s="113"/>
      <c r="CA703" s="113"/>
      <c r="CB703" s="113"/>
      <c r="CC703" s="113"/>
      <c r="CD703" s="113"/>
      <c r="CE703" s="113"/>
      <c r="CF703" s="113"/>
      <c r="CG703" s="113"/>
      <c r="CH703" s="113"/>
      <c r="CI703" s="113"/>
      <c r="CJ703" s="113"/>
      <c r="CK703" s="113"/>
      <c r="CL703" s="113"/>
      <c r="CM703" s="113"/>
      <c r="CN703" s="113"/>
      <c r="CO703" s="113"/>
      <c r="CP703" s="113"/>
      <c r="CQ703" s="113"/>
      <c r="CR703" s="113"/>
      <c r="CS703" s="113"/>
      <c r="CT703" s="313"/>
      <c r="CU703" s="313"/>
      <c r="CV703" s="313"/>
      <c r="CW703" s="313"/>
      <c r="CX703" s="313"/>
      <c r="CY703" s="313"/>
      <c r="CZ703" s="313"/>
      <c r="DA703" s="313"/>
      <c r="DB703" s="424"/>
      <c r="DC703" s="424"/>
      <c r="DD703" s="424"/>
      <c r="DE703" s="313"/>
      <c r="DF703" s="313"/>
      <c r="DG703" s="313"/>
      <c r="DH703" s="313"/>
      <c r="DI703" s="313"/>
      <c r="DJ703" s="113"/>
      <c r="DK703" s="113"/>
      <c r="DL703" s="121">
        <f t="shared" si="808"/>
        <v>1</v>
      </c>
      <c r="DM703" s="114"/>
    </row>
    <row r="704" spans="1:117" s="1" customFormat="1" ht="91.5" hidden="1" customHeight="1">
      <c r="A704" s="478"/>
      <c r="B704" s="414">
        <v>182</v>
      </c>
      <c r="C704" s="29" t="s">
        <v>575</v>
      </c>
      <c r="D704" s="109" t="s">
        <v>0</v>
      </c>
      <c r="E704" s="30" t="s">
        <v>578</v>
      </c>
      <c r="F704" s="29" t="s">
        <v>2</v>
      </c>
      <c r="G704" s="5"/>
      <c r="H704" s="30" t="s">
        <v>578</v>
      </c>
      <c r="I704" s="47" t="s">
        <v>986</v>
      </c>
      <c r="J704" s="6"/>
      <c r="K704" s="125" t="s">
        <v>127</v>
      </c>
      <c r="L704" s="125" t="s">
        <v>115</v>
      </c>
      <c r="M704" s="126" t="s">
        <v>81</v>
      </c>
      <c r="N704" s="123" t="s">
        <v>171</v>
      </c>
      <c r="O704" s="478"/>
      <c r="P704" s="6"/>
      <c r="Q704" s="6"/>
      <c r="R704" s="6"/>
      <c r="S704" s="6"/>
      <c r="T704" s="6"/>
      <c r="U704" s="6"/>
      <c r="V704" s="6"/>
      <c r="W704" s="6"/>
      <c r="X704" s="6"/>
      <c r="Y704" s="60"/>
      <c r="Z704" s="60"/>
      <c r="AA704" s="6" t="s">
        <v>28</v>
      </c>
      <c r="AB704" s="33"/>
      <c r="AC704" s="33"/>
      <c r="AD704" s="33"/>
      <c r="AE704" s="33"/>
      <c r="AF704" s="33"/>
      <c r="AG704" s="33"/>
      <c r="AH704" s="33"/>
      <c r="AI704" s="33"/>
      <c r="AJ704" s="33"/>
      <c r="AK704" s="33"/>
      <c r="AL704" s="33"/>
      <c r="AM704" s="33"/>
      <c r="AN704" s="33"/>
      <c r="AO704" s="33"/>
      <c r="AP704" s="33"/>
      <c r="AQ704" s="33"/>
      <c r="AR704" s="33"/>
      <c r="AS704" s="33"/>
      <c r="AT704" s="33"/>
      <c r="AU704" s="33"/>
      <c r="AV704" s="33"/>
      <c r="AW704" s="33"/>
      <c r="AX704" s="33"/>
      <c r="AY704" s="33"/>
      <c r="AZ704" s="33"/>
      <c r="BA704" s="33"/>
      <c r="BB704" s="33"/>
      <c r="BC704" s="33"/>
      <c r="BD704" s="33"/>
      <c r="BE704" s="33"/>
      <c r="BF704" s="33"/>
      <c r="BG704" s="33"/>
      <c r="BH704" s="33"/>
      <c r="BI704" s="33"/>
      <c r="BJ704" s="33"/>
      <c r="BK704" s="33"/>
      <c r="BL704" s="33"/>
      <c r="BM704" s="33"/>
      <c r="BN704" s="33"/>
      <c r="BO704" s="33"/>
      <c r="BP704" s="33"/>
      <c r="BQ704" s="33"/>
      <c r="BR704" s="33"/>
      <c r="BS704" s="33"/>
      <c r="BT704" s="33"/>
      <c r="BU704" s="33"/>
      <c r="BV704" s="33"/>
      <c r="BW704" s="6"/>
      <c r="BX704" s="6"/>
      <c r="BY704" s="6"/>
      <c r="BZ704" s="6"/>
      <c r="CA704" s="6"/>
      <c r="CB704" s="6"/>
      <c r="CC704" s="6"/>
      <c r="CD704" s="6"/>
      <c r="CE704" s="6"/>
      <c r="CF704" s="6"/>
      <c r="CG704" s="6"/>
      <c r="CH704" s="6"/>
      <c r="CI704" s="6"/>
      <c r="CJ704" s="6"/>
      <c r="CK704" s="6"/>
      <c r="CL704" s="6"/>
      <c r="CM704" s="6"/>
      <c r="CN704" s="6"/>
      <c r="CO704" s="6"/>
      <c r="CP704" s="6"/>
      <c r="CQ704" s="6"/>
      <c r="CR704" s="6"/>
      <c r="CS704" s="6"/>
      <c r="CT704" s="313"/>
      <c r="CU704" s="313"/>
      <c r="CV704" s="313"/>
      <c r="CW704" s="313"/>
      <c r="CX704" s="313"/>
      <c r="CY704" s="313"/>
      <c r="CZ704" s="313"/>
      <c r="DA704" s="313"/>
      <c r="DB704" s="424"/>
      <c r="DC704" s="424"/>
      <c r="DD704" s="424"/>
      <c r="DE704" s="313"/>
      <c r="DF704" s="313"/>
      <c r="DG704" s="313"/>
      <c r="DH704" s="313"/>
      <c r="DI704" s="313"/>
      <c r="DJ704" s="6"/>
      <c r="DK704" s="6"/>
      <c r="DL704" s="121">
        <f t="shared" si="808"/>
        <v>1</v>
      </c>
      <c r="DM704" s="4"/>
    </row>
    <row r="705" spans="1:117" s="231" customFormat="1" ht="26.25" hidden="1" customHeight="1">
      <c r="A705" s="56">
        <v>585</v>
      </c>
      <c r="B705" s="414">
        <v>183</v>
      </c>
      <c r="C705" s="184" t="s">
        <v>579</v>
      </c>
      <c r="D705" s="170" t="s">
        <v>3</v>
      </c>
      <c r="E705" s="30" t="s">
        <v>580</v>
      </c>
      <c r="F705" s="5" t="s">
        <v>3</v>
      </c>
      <c r="G705" s="170"/>
      <c r="H705" s="184" t="s">
        <v>580</v>
      </c>
      <c r="I705" s="194" t="s">
        <v>925</v>
      </c>
      <c r="J705" s="256"/>
      <c r="K705" s="256" t="s">
        <v>127</v>
      </c>
      <c r="L705" s="256" t="s">
        <v>115</v>
      </c>
      <c r="M705" s="126" t="s">
        <v>81</v>
      </c>
      <c r="N705" s="123" t="s">
        <v>171</v>
      </c>
      <c r="O705" s="4" t="s">
        <v>28</v>
      </c>
      <c r="P705" s="6"/>
      <c r="Q705" s="6"/>
      <c r="R705" s="256" t="s">
        <v>28</v>
      </c>
      <c r="S705" s="6"/>
      <c r="T705" s="6"/>
      <c r="U705" s="6"/>
      <c r="V705" s="6"/>
      <c r="W705" s="6"/>
      <c r="X705" s="6"/>
      <c r="Y705" s="60"/>
      <c r="Z705" s="60"/>
      <c r="AA705" s="6"/>
      <c r="AB705" s="33"/>
      <c r="AC705" s="33"/>
      <c r="AD705" s="33"/>
      <c r="AE705" s="33"/>
      <c r="AF705" s="33"/>
      <c r="AG705" s="33"/>
      <c r="AH705" s="33"/>
      <c r="AI705" s="33"/>
      <c r="AJ705" s="33"/>
      <c r="AK705" s="33"/>
      <c r="AL705" s="33"/>
      <c r="AM705" s="33"/>
      <c r="AN705" s="33"/>
      <c r="AO705" s="33"/>
      <c r="AP705" s="33"/>
      <c r="AQ705" s="33"/>
      <c r="AR705" s="33"/>
      <c r="AS705" s="33"/>
      <c r="AT705" s="33"/>
      <c r="AU705" s="33"/>
      <c r="AV705" s="33"/>
      <c r="AW705" s="33"/>
      <c r="AX705" s="33"/>
      <c r="AY705" s="33"/>
      <c r="AZ705" s="33"/>
      <c r="BA705" s="33"/>
      <c r="BB705" s="33"/>
      <c r="BC705" s="33"/>
      <c r="BD705" s="33"/>
      <c r="BE705" s="33"/>
      <c r="BF705" s="33"/>
      <c r="BG705" s="33"/>
      <c r="BH705" s="33"/>
      <c r="BI705" s="33"/>
      <c r="BJ705" s="33"/>
      <c r="BK705" s="33"/>
      <c r="BL705" s="33"/>
      <c r="BM705" s="181" t="s">
        <v>665</v>
      </c>
      <c r="BN705" s="181" t="s">
        <v>665</v>
      </c>
      <c r="BO705" s="181" t="s">
        <v>665</v>
      </c>
      <c r="BP705" s="181" t="s">
        <v>665</v>
      </c>
      <c r="BQ705" s="320">
        <v>2</v>
      </c>
      <c r="BR705" s="320">
        <v>2</v>
      </c>
      <c r="BS705" s="320">
        <v>2</v>
      </c>
      <c r="BT705" s="320">
        <v>1</v>
      </c>
      <c r="BU705" s="320">
        <v>2</v>
      </c>
      <c r="BV705" s="320">
        <v>2</v>
      </c>
      <c r="BW705" s="320">
        <v>2</v>
      </c>
      <c r="BX705" s="320">
        <v>1</v>
      </c>
      <c r="BY705" s="320">
        <v>2</v>
      </c>
      <c r="BZ705" s="320">
        <v>2</v>
      </c>
      <c r="CA705" s="320">
        <v>2</v>
      </c>
      <c r="CB705" s="320">
        <v>2</v>
      </c>
      <c r="CC705" s="320">
        <v>2</v>
      </c>
      <c r="CD705" s="320">
        <v>2</v>
      </c>
      <c r="CE705" s="320">
        <v>1</v>
      </c>
      <c r="CF705" s="320">
        <v>2</v>
      </c>
      <c r="CG705" s="320">
        <v>2</v>
      </c>
      <c r="CH705" s="320">
        <v>1</v>
      </c>
      <c r="CI705" s="320">
        <v>2</v>
      </c>
      <c r="CJ705" s="320">
        <v>2</v>
      </c>
      <c r="CK705" s="320">
        <v>1</v>
      </c>
      <c r="CL705" s="348">
        <f>COUNTIF(BQ705:CK705,"2")</f>
        <v>16</v>
      </c>
      <c r="CM705" s="349">
        <f t="shared" ref="CM705" si="835">CL705/(CL705+CN705+CP705+CR705)</f>
        <v>0.76190476190476186</v>
      </c>
      <c r="CN705" s="348">
        <f>COUNTIF(BQ705:CK705,"1")</f>
        <v>5</v>
      </c>
      <c r="CO705" s="349">
        <f t="shared" ref="CO705" si="836">CN705/(CL705+CN705+CP705+CR705)</f>
        <v>0.23809523809523808</v>
      </c>
      <c r="CP705" s="348">
        <f>COUNTIF(BQ705:CK705,"0")</f>
        <v>0</v>
      </c>
      <c r="CQ705" s="349">
        <f t="shared" ref="CQ705" si="837">CP705/(CL705+CN705+CP705+CR705)</f>
        <v>0</v>
      </c>
      <c r="CR705" s="348">
        <f>COUNTIF(BQ705:CK705,"KĐG")</f>
        <v>0</v>
      </c>
      <c r="CS705" s="349">
        <f t="shared" ref="CS705" si="838">CR705/(CL705+CN705+CP705+CR705)</f>
        <v>0</v>
      </c>
      <c r="CT705" s="350">
        <f t="shared" ref="CT705" si="839">(((CL705*2)+(CN705*1)+(CP705*0)))/(CL705+CN705+CP705)</f>
        <v>1.7619047619047619</v>
      </c>
      <c r="CU705" s="351" t="str">
        <f t="shared" ref="CU705" si="840">IF(CS705&gt;=50%,"KĐG",IF(CT705&gt;=1.6,"ĐMT",IF(CT705&gt;=1,"CCG","CĐ")))</f>
        <v>ĐMT</v>
      </c>
      <c r="CV705" s="313"/>
      <c r="CW705" s="313"/>
      <c r="CX705" s="313"/>
      <c r="CY705" s="313"/>
      <c r="CZ705" s="313"/>
      <c r="DA705" s="313"/>
      <c r="DB705" s="424"/>
      <c r="DC705" s="424"/>
      <c r="DD705" s="424"/>
      <c r="DE705" s="313"/>
      <c r="DF705" s="313"/>
      <c r="DG705" s="313"/>
      <c r="DH705" s="313"/>
      <c r="DI705" s="313"/>
      <c r="DJ705" s="6"/>
      <c r="DK705" s="6"/>
      <c r="DL705" s="121">
        <f t="shared" si="808"/>
        <v>1</v>
      </c>
      <c r="DM705" s="261"/>
    </row>
    <row r="706" spans="1:117" s="10" customFormat="1" ht="20.25" hidden="1" customHeight="1">
      <c r="A706" s="460">
        <v>587</v>
      </c>
      <c r="B706" s="414">
        <v>184</v>
      </c>
      <c r="C706" s="169" t="s">
        <v>581</v>
      </c>
      <c r="D706" s="170" t="s">
        <v>0</v>
      </c>
      <c r="E706" s="112" t="s">
        <v>582</v>
      </c>
      <c r="F706" s="135" t="s">
        <v>2</v>
      </c>
      <c r="G706" s="170"/>
      <c r="H706" s="184" t="s">
        <v>582</v>
      </c>
      <c r="I706" s="194" t="s">
        <v>926</v>
      </c>
      <c r="J706" s="176"/>
      <c r="K706" s="176" t="s">
        <v>127</v>
      </c>
      <c r="L706" s="176" t="s">
        <v>115</v>
      </c>
      <c r="M706" s="126" t="s">
        <v>81</v>
      </c>
      <c r="N706" s="123" t="s">
        <v>171</v>
      </c>
      <c r="O706" s="460" t="s">
        <v>28</v>
      </c>
      <c r="P706" s="134"/>
      <c r="Q706" s="176" t="s">
        <v>28</v>
      </c>
      <c r="R706" s="6"/>
      <c r="S706" s="6"/>
      <c r="T706" s="6"/>
      <c r="U706" s="6"/>
      <c r="V706" s="6"/>
      <c r="W706" s="6"/>
      <c r="X706" s="6"/>
      <c r="Y706" s="60"/>
      <c r="Z706" s="60"/>
      <c r="AA706" s="6"/>
      <c r="AB706" s="181" t="s">
        <v>665</v>
      </c>
      <c r="AC706" s="181" t="s">
        <v>665</v>
      </c>
      <c r="AD706" s="181" t="s">
        <v>665</v>
      </c>
      <c r="AE706" s="207">
        <v>2</v>
      </c>
      <c r="AF706" s="207">
        <v>2</v>
      </c>
      <c r="AG706" s="207">
        <v>2</v>
      </c>
      <c r="AH706" s="207">
        <v>1</v>
      </c>
      <c r="AI706" s="207">
        <v>2</v>
      </c>
      <c r="AJ706" s="207">
        <v>2</v>
      </c>
      <c r="AK706" s="207">
        <v>2</v>
      </c>
      <c r="AL706" s="207">
        <v>2</v>
      </c>
      <c r="AM706" s="207">
        <v>1</v>
      </c>
      <c r="AN706" s="207">
        <v>1</v>
      </c>
      <c r="AO706" s="207">
        <v>2</v>
      </c>
      <c r="AP706" s="207">
        <v>2</v>
      </c>
      <c r="AQ706" s="207">
        <v>2</v>
      </c>
      <c r="AR706" s="207">
        <v>2</v>
      </c>
      <c r="AS706" s="207">
        <v>2</v>
      </c>
      <c r="AT706" s="207">
        <v>2</v>
      </c>
      <c r="AU706" s="207">
        <v>1</v>
      </c>
      <c r="AV706" s="207">
        <v>2</v>
      </c>
      <c r="AW706" s="207">
        <v>2</v>
      </c>
      <c r="AX706" s="207">
        <v>1</v>
      </c>
      <c r="AY706" s="207">
        <v>1</v>
      </c>
      <c r="AZ706" s="207">
        <v>2</v>
      </c>
      <c r="BA706" s="207">
        <v>2</v>
      </c>
      <c r="BB706" s="207">
        <v>1</v>
      </c>
      <c r="BC706" s="209">
        <f t="shared" ref="BC706" si="841">COUNTIF(AE706:BB706,"2")</f>
        <v>17</v>
      </c>
      <c r="BD706" s="210">
        <f t="shared" ref="BD706" si="842">BC706/(BC706+BE706+BG706+BI706)</f>
        <v>0.70833333333333337</v>
      </c>
      <c r="BE706" s="209">
        <f>COUNTIF(AE706:BB706,"1")</f>
        <v>7</v>
      </c>
      <c r="BF706" s="210">
        <f t="shared" ref="BF706" si="843">BE706/(BC706+BE706+BG706+BI706)</f>
        <v>0.29166666666666669</v>
      </c>
      <c r="BG706" s="209">
        <f>COUNTIF(AE706:BB706,"0")</f>
        <v>0</v>
      </c>
      <c r="BH706" s="210">
        <f t="shared" ref="BH706" si="844">BG706/(BC706+BE706+BG706+BI706)</f>
        <v>0</v>
      </c>
      <c r="BI706" s="209">
        <f>COUNTIF(AE706:BB706,"KĐG")</f>
        <v>0</v>
      </c>
      <c r="BJ706" s="210">
        <f t="shared" ref="BJ706" si="845">BI706/(BC706+BE706+BG706+BI706)</f>
        <v>0</v>
      </c>
      <c r="BK706" s="211">
        <f t="shared" ref="BK706" si="846">(((BC706*2)+(BE706*1)+(BG706*0)))/(BC706+BE706+BG706)</f>
        <v>1.7083333333333333</v>
      </c>
      <c r="BL706" s="212" t="str">
        <f t="shared" ref="BL706" si="847">IF(BJ706&gt;=50%,"KĐG",IF(BK706&gt;=1.6,"ĐMT",IF(BK706&gt;=1,"CCG","CĐ")))</f>
        <v>ĐMT</v>
      </c>
      <c r="BM706" s="33"/>
      <c r="BN706" s="33"/>
      <c r="BO706" s="33"/>
      <c r="BP706" s="33"/>
      <c r="BQ706" s="33"/>
      <c r="BR706" s="33"/>
      <c r="BS706" s="33"/>
      <c r="BT706" s="33"/>
      <c r="BU706" s="33"/>
      <c r="BV706" s="33"/>
      <c r="BW706" s="6"/>
      <c r="BX706" s="6"/>
      <c r="BY706" s="6"/>
      <c r="BZ706" s="6"/>
      <c r="CA706" s="6"/>
      <c r="CB706" s="6"/>
      <c r="CC706" s="6"/>
      <c r="CD706" s="6"/>
      <c r="CE706" s="6"/>
      <c r="CF706" s="6"/>
      <c r="CG706" s="6"/>
      <c r="CH706" s="6"/>
      <c r="CI706" s="6"/>
      <c r="CJ706" s="6"/>
      <c r="CK706" s="6"/>
      <c r="CL706" s="6"/>
      <c r="CM706" s="6"/>
      <c r="CN706" s="6"/>
      <c r="CO706" s="6"/>
      <c r="CP706" s="6"/>
      <c r="CQ706" s="6"/>
      <c r="CR706" s="6"/>
      <c r="CS706" s="6"/>
      <c r="CT706" s="313"/>
      <c r="CU706" s="313"/>
      <c r="CV706" s="313"/>
      <c r="CW706" s="313"/>
      <c r="CX706" s="313"/>
      <c r="CY706" s="313"/>
      <c r="CZ706" s="313"/>
      <c r="DA706" s="313"/>
      <c r="DB706" s="424"/>
      <c r="DC706" s="424"/>
      <c r="DD706" s="424"/>
      <c r="DE706" s="313"/>
      <c r="DF706" s="313"/>
      <c r="DG706" s="313"/>
      <c r="DH706" s="313"/>
      <c r="DI706" s="313"/>
      <c r="DJ706" s="6"/>
      <c r="DK706" s="6"/>
      <c r="DL706" s="121">
        <f t="shared" si="808"/>
        <v>1</v>
      </c>
      <c r="DM706" s="168"/>
    </row>
    <row r="707" spans="1:117" s="231" customFormat="1" ht="26.25" hidden="1" customHeight="1">
      <c r="A707" s="461"/>
      <c r="B707" s="414">
        <v>184</v>
      </c>
      <c r="C707" s="169" t="s">
        <v>581</v>
      </c>
      <c r="D707" s="170" t="s">
        <v>0</v>
      </c>
      <c r="E707" s="112" t="s">
        <v>582</v>
      </c>
      <c r="F707" s="109" t="s">
        <v>2</v>
      </c>
      <c r="G707" s="170"/>
      <c r="H707" s="184" t="s">
        <v>582</v>
      </c>
      <c r="I707" s="194" t="s">
        <v>926</v>
      </c>
      <c r="J707" s="256"/>
      <c r="K707" s="256" t="s">
        <v>127</v>
      </c>
      <c r="L707" s="256" t="s">
        <v>115</v>
      </c>
      <c r="M707" s="126" t="s">
        <v>81</v>
      </c>
      <c r="N707" s="123" t="s">
        <v>171</v>
      </c>
      <c r="O707" s="461"/>
      <c r="P707" s="111"/>
      <c r="Q707" s="111"/>
      <c r="R707" s="256" t="s">
        <v>28</v>
      </c>
      <c r="S707" s="111"/>
      <c r="T707" s="111"/>
      <c r="U707" s="111"/>
      <c r="V707" s="111"/>
      <c r="W707" s="111"/>
      <c r="X707" s="111"/>
      <c r="Y707" s="111"/>
      <c r="Z707" s="111"/>
      <c r="AA707" s="111"/>
      <c r="AB707" s="33"/>
      <c r="AC707" s="33"/>
      <c r="AD707" s="33"/>
      <c r="AE707" s="33"/>
      <c r="AF707" s="33"/>
      <c r="AG707" s="33"/>
      <c r="AH707" s="33"/>
      <c r="AI707" s="33"/>
      <c r="AJ707" s="33"/>
      <c r="AK707" s="33"/>
      <c r="AL707" s="33"/>
      <c r="AM707" s="33"/>
      <c r="AN707" s="33"/>
      <c r="AO707" s="33"/>
      <c r="AP707" s="33"/>
      <c r="AQ707" s="33"/>
      <c r="AR707" s="33"/>
      <c r="AS707" s="33"/>
      <c r="AT707" s="33"/>
      <c r="AU707" s="33"/>
      <c r="AV707" s="33"/>
      <c r="AW707" s="33"/>
      <c r="AX707" s="33"/>
      <c r="AY707" s="33"/>
      <c r="AZ707" s="33"/>
      <c r="BA707" s="33"/>
      <c r="BB707" s="33"/>
      <c r="BC707" s="33"/>
      <c r="BD707" s="33"/>
      <c r="BE707" s="33"/>
      <c r="BF707" s="33"/>
      <c r="BG707" s="33"/>
      <c r="BH707" s="33"/>
      <c r="BI707" s="33"/>
      <c r="BJ707" s="33"/>
      <c r="BK707" s="33"/>
      <c r="BL707" s="33"/>
      <c r="BM707" s="181" t="s">
        <v>665</v>
      </c>
      <c r="BN707" s="181" t="s">
        <v>665</v>
      </c>
      <c r="BO707" s="181" t="s">
        <v>665</v>
      </c>
      <c r="BP707" s="181" t="s">
        <v>665</v>
      </c>
      <c r="BQ707" s="320">
        <v>2</v>
      </c>
      <c r="BR707" s="320">
        <v>2</v>
      </c>
      <c r="BS707" s="320">
        <v>2</v>
      </c>
      <c r="BT707" s="320">
        <v>1</v>
      </c>
      <c r="BU707" s="320">
        <v>2</v>
      </c>
      <c r="BV707" s="320">
        <v>2</v>
      </c>
      <c r="BW707" s="320">
        <v>2</v>
      </c>
      <c r="BX707" s="320">
        <v>1</v>
      </c>
      <c r="BY707" s="320">
        <v>2</v>
      </c>
      <c r="BZ707" s="320">
        <v>2</v>
      </c>
      <c r="CA707" s="320">
        <v>2</v>
      </c>
      <c r="CB707" s="320">
        <v>2</v>
      </c>
      <c r="CC707" s="320">
        <v>2</v>
      </c>
      <c r="CD707" s="320">
        <v>2</v>
      </c>
      <c r="CE707" s="320">
        <v>1</v>
      </c>
      <c r="CF707" s="320">
        <v>2</v>
      </c>
      <c r="CG707" s="320">
        <v>2</v>
      </c>
      <c r="CH707" s="320">
        <v>1</v>
      </c>
      <c r="CI707" s="320">
        <v>2</v>
      </c>
      <c r="CJ707" s="320">
        <v>2</v>
      </c>
      <c r="CK707" s="320">
        <v>1</v>
      </c>
      <c r="CL707" s="348">
        <f>COUNTIF(BQ707:CK707,"2")</f>
        <v>16</v>
      </c>
      <c r="CM707" s="349">
        <f t="shared" ref="CM707" si="848">CL707/(CL707+CN707+CP707+CR707)</f>
        <v>0.76190476190476186</v>
      </c>
      <c r="CN707" s="348">
        <f>COUNTIF(BQ707:CK707,"1")</f>
        <v>5</v>
      </c>
      <c r="CO707" s="349">
        <f t="shared" ref="CO707" si="849">CN707/(CL707+CN707+CP707+CR707)</f>
        <v>0.23809523809523808</v>
      </c>
      <c r="CP707" s="348">
        <f>COUNTIF(BQ707:CK707,"0")</f>
        <v>0</v>
      </c>
      <c r="CQ707" s="349">
        <f t="shared" ref="CQ707" si="850">CP707/(CL707+CN707+CP707+CR707)</f>
        <v>0</v>
      </c>
      <c r="CR707" s="348">
        <f>COUNTIF(BQ707:CK707,"KĐG")</f>
        <v>0</v>
      </c>
      <c r="CS707" s="349">
        <f t="shared" ref="CS707" si="851">CR707/(CL707+CN707+CP707+CR707)</f>
        <v>0</v>
      </c>
      <c r="CT707" s="350">
        <f t="shared" ref="CT707" si="852">(((CL707*2)+(CN707*1)+(CP707*0)))/(CL707+CN707+CP707)</f>
        <v>1.7619047619047619</v>
      </c>
      <c r="CU707" s="351" t="str">
        <f t="shared" ref="CU707" si="853">IF(CS707&gt;=50%,"KĐG",IF(CT707&gt;=1.6,"ĐMT",IF(CT707&gt;=1,"CCG","CĐ")))</f>
        <v>ĐMT</v>
      </c>
      <c r="CV707" s="313"/>
      <c r="CW707" s="313"/>
      <c r="CX707" s="313"/>
      <c r="CY707" s="313"/>
      <c r="CZ707" s="313"/>
      <c r="DA707" s="313"/>
      <c r="DB707" s="424"/>
      <c r="DC707" s="424"/>
      <c r="DD707" s="424"/>
      <c r="DE707" s="313"/>
      <c r="DF707" s="313"/>
      <c r="DG707" s="313"/>
      <c r="DH707" s="313"/>
      <c r="DI707" s="313"/>
      <c r="DJ707" s="111"/>
      <c r="DK707" s="111"/>
      <c r="DL707" s="121">
        <f t="shared" si="808"/>
        <v>1</v>
      </c>
      <c r="DM707" s="261"/>
    </row>
    <row r="708" spans="1:117" s="231" customFormat="1" ht="115.5" customHeight="1">
      <c r="A708" s="461"/>
      <c r="B708" s="414">
        <v>184</v>
      </c>
      <c r="C708" s="169" t="s">
        <v>581</v>
      </c>
      <c r="D708" s="377" t="s">
        <v>0</v>
      </c>
      <c r="E708" s="184" t="s">
        <v>582</v>
      </c>
      <c r="F708" s="170" t="s">
        <v>2</v>
      </c>
      <c r="G708" s="377"/>
      <c r="H708" s="184" t="s">
        <v>582</v>
      </c>
      <c r="I708" s="194" t="s">
        <v>926</v>
      </c>
      <c r="J708" s="364"/>
      <c r="K708" s="364" t="s">
        <v>127</v>
      </c>
      <c r="L708" s="364" t="s">
        <v>115</v>
      </c>
      <c r="M708" s="126" t="s">
        <v>81</v>
      </c>
      <c r="N708" s="123" t="s">
        <v>171</v>
      </c>
      <c r="O708" s="461"/>
      <c r="P708" s="111"/>
      <c r="Q708" s="111"/>
      <c r="R708" s="111"/>
      <c r="S708" s="364" t="s">
        <v>28</v>
      </c>
      <c r="T708" s="111"/>
      <c r="U708" s="111"/>
      <c r="V708" s="111"/>
      <c r="W708" s="111"/>
      <c r="X708" s="111"/>
      <c r="Y708" s="111"/>
      <c r="Z708" s="111"/>
      <c r="AA708" s="111"/>
      <c r="AB708" s="33"/>
      <c r="AC708" s="33"/>
      <c r="AD708" s="33"/>
      <c r="AE708" s="33"/>
      <c r="AF708" s="33"/>
      <c r="AG708" s="33"/>
      <c r="AH708" s="33"/>
      <c r="AI708" s="33"/>
      <c r="AJ708" s="33"/>
      <c r="AK708" s="33"/>
      <c r="AL708" s="33"/>
      <c r="AM708" s="33"/>
      <c r="AN708" s="33"/>
      <c r="AO708" s="33"/>
      <c r="AP708" s="33"/>
      <c r="AQ708" s="33"/>
      <c r="AR708" s="33"/>
      <c r="AS708" s="33"/>
      <c r="AT708" s="33"/>
      <c r="AU708" s="33"/>
      <c r="AV708" s="33"/>
      <c r="AW708" s="33"/>
      <c r="AX708" s="33"/>
      <c r="AY708" s="33"/>
      <c r="AZ708" s="33"/>
      <c r="BA708" s="33"/>
      <c r="BB708" s="33"/>
      <c r="BC708" s="33"/>
      <c r="BD708" s="33"/>
      <c r="BE708" s="33"/>
      <c r="BF708" s="33"/>
      <c r="BG708" s="33"/>
      <c r="BH708" s="33"/>
      <c r="BI708" s="33"/>
      <c r="BJ708" s="33"/>
      <c r="BK708" s="33"/>
      <c r="BL708" s="33"/>
      <c r="BM708" s="33"/>
      <c r="BN708" s="33"/>
      <c r="BO708" s="33"/>
      <c r="BP708" s="33"/>
      <c r="BQ708" s="33"/>
      <c r="BR708" s="33"/>
      <c r="BS708" s="33"/>
      <c r="BT708" s="33"/>
      <c r="BU708" s="33"/>
      <c r="BV708" s="33"/>
      <c r="BW708" s="111"/>
      <c r="BX708" s="111"/>
      <c r="BY708" s="111"/>
      <c r="BZ708" s="111"/>
      <c r="CA708" s="111"/>
      <c r="CB708" s="111"/>
      <c r="CC708" s="111"/>
      <c r="CD708" s="111"/>
      <c r="CE708" s="111"/>
      <c r="CF708" s="111"/>
      <c r="CG708" s="111"/>
      <c r="CH708" s="111"/>
      <c r="CI708" s="111"/>
      <c r="CJ708" s="111"/>
      <c r="CK708" s="111"/>
      <c r="CL708" s="111"/>
      <c r="CM708" s="111"/>
      <c r="CN708" s="111"/>
      <c r="CO708" s="111"/>
      <c r="CP708" s="111"/>
      <c r="CQ708" s="111"/>
      <c r="CR708" s="111"/>
      <c r="CS708" s="111"/>
      <c r="CT708" s="313"/>
      <c r="CU708" s="313"/>
      <c r="CV708" s="388" t="s">
        <v>665</v>
      </c>
      <c r="CW708" s="388" t="s">
        <v>665</v>
      </c>
      <c r="CX708" s="388" t="s">
        <v>665</v>
      </c>
      <c r="CY708" s="313"/>
      <c r="CZ708" s="313"/>
      <c r="DA708" s="313"/>
      <c r="DB708" s="424"/>
      <c r="DC708" s="424"/>
      <c r="DD708" s="424"/>
      <c r="DE708" s="313"/>
      <c r="DF708" s="313"/>
      <c r="DG708" s="313"/>
      <c r="DH708" s="313"/>
      <c r="DI708" s="313"/>
      <c r="DJ708" s="111"/>
      <c r="DK708" s="111"/>
      <c r="DL708" s="121">
        <f t="shared" si="808"/>
        <v>1</v>
      </c>
      <c r="DM708" s="353"/>
    </row>
    <row r="709" spans="1:117" s="110" customFormat="1" ht="102" hidden="1" customHeight="1">
      <c r="A709" s="461"/>
      <c r="B709" s="414">
        <v>184</v>
      </c>
      <c r="C709" s="29" t="s">
        <v>581</v>
      </c>
      <c r="D709" s="109" t="s">
        <v>0</v>
      </c>
      <c r="E709" s="112" t="s">
        <v>582</v>
      </c>
      <c r="F709" s="109" t="s">
        <v>2</v>
      </c>
      <c r="G709" s="109"/>
      <c r="H709" s="112" t="s">
        <v>582</v>
      </c>
      <c r="I709" s="47" t="s">
        <v>926</v>
      </c>
      <c r="J709" s="111"/>
      <c r="K709" s="125" t="s">
        <v>127</v>
      </c>
      <c r="L709" s="125" t="s">
        <v>115</v>
      </c>
      <c r="M709" s="126" t="s">
        <v>81</v>
      </c>
      <c r="N709" s="123" t="s">
        <v>171</v>
      </c>
      <c r="O709" s="461"/>
      <c r="P709" s="111"/>
      <c r="Q709" s="111"/>
      <c r="R709" s="111"/>
      <c r="S709" s="111"/>
      <c r="T709" s="111" t="s">
        <v>28</v>
      </c>
      <c r="U709" s="111"/>
      <c r="V709" s="111"/>
      <c r="W709" s="111"/>
      <c r="X709" s="111"/>
      <c r="Y709" s="111"/>
      <c r="Z709" s="111"/>
      <c r="AA709" s="111"/>
      <c r="AB709" s="33"/>
      <c r="AC709" s="33"/>
      <c r="AD709" s="33"/>
      <c r="AE709" s="33"/>
      <c r="AF709" s="33"/>
      <c r="AG709" s="33"/>
      <c r="AH709" s="33"/>
      <c r="AI709" s="33"/>
      <c r="AJ709" s="33"/>
      <c r="AK709" s="33"/>
      <c r="AL709" s="33"/>
      <c r="AM709" s="33"/>
      <c r="AN709" s="33"/>
      <c r="AO709" s="33"/>
      <c r="AP709" s="33"/>
      <c r="AQ709" s="33"/>
      <c r="AR709" s="33"/>
      <c r="AS709" s="33"/>
      <c r="AT709" s="33"/>
      <c r="AU709" s="33"/>
      <c r="AV709" s="33"/>
      <c r="AW709" s="33"/>
      <c r="AX709" s="33"/>
      <c r="AY709" s="33"/>
      <c r="AZ709" s="33"/>
      <c r="BA709" s="33"/>
      <c r="BB709" s="33"/>
      <c r="BC709" s="33"/>
      <c r="BD709" s="33"/>
      <c r="BE709" s="33"/>
      <c r="BF709" s="33"/>
      <c r="BG709" s="33"/>
      <c r="BH709" s="33"/>
      <c r="BI709" s="33"/>
      <c r="BJ709" s="33"/>
      <c r="BK709" s="33"/>
      <c r="BL709" s="33"/>
      <c r="BM709" s="33"/>
      <c r="BN709" s="33"/>
      <c r="BO709" s="33"/>
      <c r="BP709" s="33"/>
      <c r="BQ709" s="33"/>
      <c r="BR709" s="33"/>
      <c r="BS709" s="33"/>
      <c r="BT709" s="33"/>
      <c r="BU709" s="33"/>
      <c r="BV709" s="33"/>
      <c r="BW709" s="111"/>
      <c r="BX709" s="111"/>
      <c r="BY709" s="111"/>
      <c r="BZ709" s="111"/>
      <c r="CA709" s="111"/>
      <c r="CB709" s="111"/>
      <c r="CC709" s="111"/>
      <c r="CD709" s="111"/>
      <c r="CE709" s="111"/>
      <c r="CF709" s="111"/>
      <c r="CG709" s="111"/>
      <c r="CH709" s="111"/>
      <c r="CI709" s="111"/>
      <c r="CJ709" s="111"/>
      <c r="CK709" s="111"/>
      <c r="CL709" s="111"/>
      <c r="CM709" s="111"/>
      <c r="CN709" s="111"/>
      <c r="CO709" s="111"/>
      <c r="CP709" s="111"/>
      <c r="CQ709" s="111"/>
      <c r="CR709" s="111"/>
      <c r="CS709" s="111"/>
      <c r="CT709" s="313"/>
      <c r="CU709" s="313"/>
      <c r="CV709" s="313"/>
      <c r="CW709" s="313"/>
      <c r="CX709" s="313"/>
      <c r="CY709" s="313"/>
      <c r="CZ709" s="313"/>
      <c r="DA709" s="313"/>
      <c r="DB709" s="424"/>
      <c r="DC709" s="424"/>
      <c r="DD709" s="424"/>
      <c r="DE709" s="313"/>
      <c r="DF709" s="313"/>
      <c r="DG709" s="313"/>
      <c r="DH709" s="313"/>
      <c r="DI709" s="313"/>
      <c r="DJ709" s="111"/>
      <c r="DK709" s="111"/>
      <c r="DL709" s="121">
        <f t="shared" si="808"/>
        <v>1</v>
      </c>
      <c r="DM709" s="108"/>
    </row>
    <row r="710" spans="1:117" s="110" customFormat="1" ht="102" hidden="1" customHeight="1">
      <c r="A710" s="461"/>
      <c r="B710" s="414">
        <v>184</v>
      </c>
      <c r="C710" s="29" t="s">
        <v>581</v>
      </c>
      <c r="D710" s="109" t="s">
        <v>0</v>
      </c>
      <c r="E710" s="112" t="s">
        <v>582</v>
      </c>
      <c r="F710" s="109" t="s">
        <v>2</v>
      </c>
      <c r="G710" s="109"/>
      <c r="H710" s="112" t="s">
        <v>582</v>
      </c>
      <c r="I710" s="47" t="s">
        <v>926</v>
      </c>
      <c r="J710" s="111"/>
      <c r="K710" s="125" t="s">
        <v>127</v>
      </c>
      <c r="L710" s="125" t="s">
        <v>115</v>
      </c>
      <c r="M710" s="126" t="s">
        <v>81</v>
      </c>
      <c r="N710" s="123" t="s">
        <v>171</v>
      </c>
      <c r="O710" s="461"/>
      <c r="P710" s="111"/>
      <c r="Q710" s="111"/>
      <c r="R710" s="111"/>
      <c r="S710" s="111"/>
      <c r="T710" s="111"/>
      <c r="U710" s="111" t="s">
        <v>28</v>
      </c>
      <c r="V710" s="111"/>
      <c r="W710" s="111"/>
      <c r="X710" s="111"/>
      <c r="Y710" s="111"/>
      <c r="Z710" s="111"/>
      <c r="AA710" s="111"/>
      <c r="AB710" s="33"/>
      <c r="AC710" s="33"/>
      <c r="AD710" s="33"/>
      <c r="AE710" s="33"/>
      <c r="AF710" s="33"/>
      <c r="AG710" s="33"/>
      <c r="AH710" s="33"/>
      <c r="AI710" s="33"/>
      <c r="AJ710" s="33"/>
      <c r="AK710" s="33"/>
      <c r="AL710" s="33"/>
      <c r="AM710" s="33"/>
      <c r="AN710" s="33"/>
      <c r="AO710" s="33"/>
      <c r="AP710" s="33"/>
      <c r="AQ710" s="33"/>
      <c r="AR710" s="33"/>
      <c r="AS710" s="33"/>
      <c r="AT710" s="33"/>
      <c r="AU710" s="33"/>
      <c r="AV710" s="33"/>
      <c r="AW710" s="33"/>
      <c r="AX710" s="33"/>
      <c r="AY710" s="33"/>
      <c r="AZ710" s="33"/>
      <c r="BA710" s="33"/>
      <c r="BB710" s="33"/>
      <c r="BC710" s="33"/>
      <c r="BD710" s="33"/>
      <c r="BE710" s="33"/>
      <c r="BF710" s="33"/>
      <c r="BG710" s="33"/>
      <c r="BH710" s="33"/>
      <c r="BI710" s="33"/>
      <c r="BJ710" s="33"/>
      <c r="BK710" s="33"/>
      <c r="BL710" s="33"/>
      <c r="BM710" s="33"/>
      <c r="BN710" s="33"/>
      <c r="BO710" s="33"/>
      <c r="BP710" s="33"/>
      <c r="BQ710" s="33"/>
      <c r="BR710" s="33"/>
      <c r="BS710" s="33"/>
      <c r="BT710" s="33"/>
      <c r="BU710" s="33"/>
      <c r="BV710" s="33"/>
      <c r="BW710" s="111"/>
      <c r="BX710" s="111"/>
      <c r="BY710" s="111"/>
      <c r="BZ710" s="111"/>
      <c r="CA710" s="111"/>
      <c r="CB710" s="111"/>
      <c r="CC710" s="111"/>
      <c r="CD710" s="111"/>
      <c r="CE710" s="111"/>
      <c r="CF710" s="111"/>
      <c r="CG710" s="111"/>
      <c r="CH710" s="111"/>
      <c r="CI710" s="111"/>
      <c r="CJ710" s="111"/>
      <c r="CK710" s="111"/>
      <c r="CL710" s="111"/>
      <c r="CM710" s="111"/>
      <c r="CN710" s="111"/>
      <c r="CO710" s="111"/>
      <c r="CP710" s="111"/>
      <c r="CQ710" s="111"/>
      <c r="CR710" s="111"/>
      <c r="CS710" s="111"/>
      <c r="CT710" s="313"/>
      <c r="CU710" s="313"/>
      <c r="CV710" s="313"/>
      <c r="CW710" s="313"/>
      <c r="CX710" s="313"/>
      <c r="CY710" s="313"/>
      <c r="CZ710" s="313"/>
      <c r="DA710" s="313"/>
      <c r="DB710" s="424"/>
      <c r="DC710" s="424"/>
      <c r="DD710" s="424"/>
      <c r="DE710" s="313"/>
      <c r="DF710" s="313"/>
      <c r="DG710" s="313"/>
      <c r="DH710" s="313"/>
      <c r="DI710" s="313"/>
      <c r="DJ710" s="111"/>
      <c r="DK710" s="111"/>
      <c r="DL710" s="121">
        <f t="shared" si="808"/>
        <v>1</v>
      </c>
      <c r="DM710" s="108"/>
    </row>
    <row r="711" spans="1:117" s="110" customFormat="1" ht="102" hidden="1" customHeight="1">
      <c r="A711" s="461"/>
      <c r="B711" s="414">
        <v>184</v>
      </c>
      <c r="C711" s="29" t="s">
        <v>581</v>
      </c>
      <c r="D711" s="109" t="s">
        <v>0</v>
      </c>
      <c r="E711" s="112" t="s">
        <v>582</v>
      </c>
      <c r="F711" s="109" t="s">
        <v>2</v>
      </c>
      <c r="G711" s="109"/>
      <c r="H711" s="112" t="s">
        <v>582</v>
      </c>
      <c r="I711" s="47" t="s">
        <v>926</v>
      </c>
      <c r="J711" s="111"/>
      <c r="K711" s="125" t="s">
        <v>127</v>
      </c>
      <c r="L711" s="125" t="s">
        <v>115</v>
      </c>
      <c r="M711" s="126" t="s">
        <v>81</v>
      </c>
      <c r="N711" s="123" t="s">
        <v>171</v>
      </c>
      <c r="O711" s="461"/>
      <c r="P711" s="111"/>
      <c r="Q711" s="111"/>
      <c r="R711" s="111"/>
      <c r="S711" s="111"/>
      <c r="T711" s="111"/>
      <c r="U711" s="111"/>
      <c r="V711" s="111" t="s">
        <v>28</v>
      </c>
      <c r="W711" s="111"/>
      <c r="X711" s="111"/>
      <c r="Y711" s="111"/>
      <c r="Z711" s="111"/>
      <c r="AA711" s="111"/>
      <c r="AB711" s="33"/>
      <c r="AC711" s="33"/>
      <c r="AD711" s="33"/>
      <c r="AE711" s="33"/>
      <c r="AF711" s="33"/>
      <c r="AG711" s="33"/>
      <c r="AH711" s="33"/>
      <c r="AI711" s="33"/>
      <c r="AJ711" s="33"/>
      <c r="AK711" s="33"/>
      <c r="AL711" s="33"/>
      <c r="AM711" s="33"/>
      <c r="AN711" s="33"/>
      <c r="AO711" s="33"/>
      <c r="AP711" s="33"/>
      <c r="AQ711" s="33"/>
      <c r="AR711" s="33"/>
      <c r="AS711" s="33"/>
      <c r="AT711" s="33"/>
      <c r="AU711" s="33"/>
      <c r="AV711" s="33"/>
      <c r="AW711" s="33"/>
      <c r="AX711" s="33"/>
      <c r="AY711" s="33"/>
      <c r="AZ711" s="33"/>
      <c r="BA711" s="33"/>
      <c r="BB711" s="33"/>
      <c r="BC711" s="33"/>
      <c r="BD711" s="33"/>
      <c r="BE711" s="33"/>
      <c r="BF711" s="33"/>
      <c r="BG711" s="33"/>
      <c r="BH711" s="33"/>
      <c r="BI711" s="33"/>
      <c r="BJ711" s="33"/>
      <c r="BK711" s="33"/>
      <c r="BL711" s="33"/>
      <c r="BM711" s="33"/>
      <c r="BN711" s="33"/>
      <c r="BO711" s="33"/>
      <c r="BP711" s="33"/>
      <c r="BQ711" s="33"/>
      <c r="BR711" s="33"/>
      <c r="BS711" s="33"/>
      <c r="BT711" s="33"/>
      <c r="BU711" s="33"/>
      <c r="BV711" s="33"/>
      <c r="BW711" s="111"/>
      <c r="BX711" s="111"/>
      <c r="BY711" s="111"/>
      <c r="BZ711" s="111"/>
      <c r="CA711" s="111"/>
      <c r="CB711" s="111"/>
      <c r="CC711" s="111"/>
      <c r="CD711" s="111"/>
      <c r="CE711" s="111"/>
      <c r="CF711" s="111"/>
      <c r="CG711" s="111"/>
      <c r="CH711" s="111"/>
      <c r="CI711" s="111"/>
      <c r="CJ711" s="111"/>
      <c r="CK711" s="111"/>
      <c r="CL711" s="111"/>
      <c r="CM711" s="111"/>
      <c r="CN711" s="111"/>
      <c r="CO711" s="111"/>
      <c r="CP711" s="111"/>
      <c r="CQ711" s="111"/>
      <c r="CR711" s="111"/>
      <c r="CS711" s="111"/>
      <c r="CT711" s="313"/>
      <c r="CU711" s="313"/>
      <c r="CV711" s="313"/>
      <c r="CW711" s="313"/>
      <c r="CX711" s="313"/>
      <c r="CY711" s="313"/>
      <c r="CZ711" s="313"/>
      <c r="DA711" s="313"/>
      <c r="DB711" s="424"/>
      <c r="DC711" s="424"/>
      <c r="DD711" s="424"/>
      <c r="DE711" s="313"/>
      <c r="DF711" s="313"/>
      <c r="DG711" s="313"/>
      <c r="DH711" s="313"/>
      <c r="DI711" s="313"/>
      <c r="DJ711" s="111"/>
      <c r="DK711" s="111"/>
      <c r="DL711" s="121">
        <f t="shared" si="808"/>
        <v>1</v>
      </c>
      <c r="DM711" s="108"/>
    </row>
    <row r="712" spans="1:117" s="110" customFormat="1" ht="102" hidden="1" customHeight="1">
      <c r="A712" s="461"/>
      <c r="B712" s="414">
        <v>184</v>
      </c>
      <c r="C712" s="29" t="s">
        <v>581</v>
      </c>
      <c r="D712" s="109" t="s">
        <v>0</v>
      </c>
      <c r="E712" s="112" t="s">
        <v>582</v>
      </c>
      <c r="F712" s="109" t="s">
        <v>2</v>
      </c>
      <c r="G712" s="109"/>
      <c r="H712" s="112" t="s">
        <v>582</v>
      </c>
      <c r="I712" s="47" t="s">
        <v>926</v>
      </c>
      <c r="J712" s="111"/>
      <c r="K712" s="125" t="s">
        <v>127</v>
      </c>
      <c r="L712" s="125" t="s">
        <v>115</v>
      </c>
      <c r="M712" s="126" t="s">
        <v>81</v>
      </c>
      <c r="N712" s="123" t="s">
        <v>171</v>
      </c>
      <c r="O712" s="461"/>
      <c r="P712" s="111"/>
      <c r="Q712" s="111"/>
      <c r="R712" s="111"/>
      <c r="S712" s="111"/>
      <c r="T712" s="111"/>
      <c r="U712" s="111"/>
      <c r="V712" s="111"/>
      <c r="W712" s="111" t="s">
        <v>28</v>
      </c>
      <c r="X712" s="111"/>
      <c r="Y712" s="111"/>
      <c r="Z712" s="111"/>
      <c r="AA712" s="111"/>
      <c r="AB712" s="33"/>
      <c r="AC712" s="33"/>
      <c r="AD712" s="33"/>
      <c r="AE712" s="33"/>
      <c r="AF712" s="33"/>
      <c r="AG712" s="33"/>
      <c r="AH712" s="33"/>
      <c r="AI712" s="33"/>
      <c r="AJ712" s="33"/>
      <c r="AK712" s="33"/>
      <c r="AL712" s="33"/>
      <c r="AM712" s="33"/>
      <c r="AN712" s="33"/>
      <c r="AO712" s="33"/>
      <c r="AP712" s="33"/>
      <c r="AQ712" s="33"/>
      <c r="AR712" s="33"/>
      <c r="AS712" s="33"/>
      <c r="AT712" s="33"/>
      <c r="AU712" s="33"/>
      <c r="AV712" s="33"/>
      <c r="AW712" s="33"/>
      <c r="AX712" s="33"/>
      <c r="AY712" s="33"/>
      <c r="AZ712" s="33"/>
      <c r="BA712" s="33"/>
      <c r="BB712" s="33"/>
      <c r="BC712" s="33"/>
      <c r="BD712" s="33"/>
      <c r="BE712" s="33"/>
      <c r="BF712" s="33"/>
      <c r="BG712" s="33"/>
      <c r="BH712" s="33"/>
      <c r="BI712" s="33"/>
      <c r="BJ712" s="33"/>
      <c r="BK712" s="33"/>
      <c r="BL712" s="33"/>
      <c r="BM712" s="33"/>
      <c r="BN712" s="33"/>
      <c r="BO712" s="33"/>
      <c r="BP712" s="33"/>
      <c r="BQ712" s="33"/>
      <c r="BR712" s="33"/>
      <c r="BS712" s="33"/>
      <c r="BT712" s="33"/>
      <c r="BU712" s="33"/>
      <c r="BV712" s="33"/>
      <c r="BW712" s="111"/>
      <c r="BX712" s="111"/>
      <c r="BY712" s="111"/>
      <c r="BZ712" s="111"/>
      <c r="CA712" s="111"/>
      <c r="CB712" s="111"/>
      <c r="CC712" s="111"/>
      <c r="CD712" s="111"/>
      <c r="CE712" s="111"/>
      <c r="CF712" s="111"/>
      <c r="CG712" s="111"/>
      <c r="CH712" s="111"/>
      <c r="CI712" s="111"/>
      <c r="CJ712" s="111"/>
      <c r="CK712" s="111"/>
      <c r="CL712" s="111"/>
      <c r="CM712" s="111"/>
      <c r="CN712" s="111"/>
      <c r="CO712" s="111"/>
      <c r="CP712" s="111"/>
      <c r="CQ712" s="111"/>
      <c r="CR712" s="111"/>
      <c r="CS712" s="111"/>
      <c r="CT712" s="313"/>
      <c r="CU712" s="313"/>
      <c r="CV712" s="313"/>
      <c r="CW712" s="313"/>
      <c r="CX712" s="313"/>
      <c r="CY712" s="313"/>
      <c r="CZ712" s="313"/>
      <c r="DA712" s="313"/>
      <c r="DB712" s="424"/>
      <c r="DC712" s="424"/>
      <c r="DD712" s="424"/>
      <c r="DE712" s="313"/>
      <c r="DF712" s="313"/>
      <c r="DG712" s="313"/>
      <c r="DH712" s="313"/>
      <c r="DI712" s="313"/>
      <c r="DJ712" s="111"/>
      <c r="DK712" s="111"/>
      <c r="DL712" s="121">
        <f t="shared" si="808"/>
        <v>1</v>
      </c>
      <c r="DM712" s="108"/>
    </row>
    <row r="713" spans="1:117" s="110" customFormat="1" ht="102" hidden="1" customHeight="1">
      <c r="A713" s="461"/>
      <c r="B713" s="414">
        <v>184</v>
      </c>
      <c r="C713" s="29" t="s">
        <v>581</v>
      </c>
      <c r="D713" s="109" t="s">
        <v>0</v>
      </c>
      <c r="E713" s="112" t="s">
        <v>582</v>
      </c>
      <c r="F713" s="109" t="s">
        <v>2</v>
      </c>
      <c r="G713" s="109"/>
      <c r="H713" s="112" t="s">
        <v>582</v>
      </c>
      <c r="I713" s="47" t="s">
        <v>926</v>
      </c>
      <c r="J713" s="111"/>
      <c r="K713" s="125" t="s">
        <v>127</v>
      </c>
      <c r="L713" s="125" t="s">
        <v>115</v>
      </c>
      <c r="M713" s="126" t="s">
        <v>81</v>
      </c>
      <c r="N713" s="123" t="s">
        <v>171</v>
      </c>
      <c r="O713" s="461"/>
      <c r="P713" s="111"/>
      <c r="Q713" s="111"/>
      <c r="R713" s="111"/>
      <c r="S713" s="111"/>
      <c r="T713" s="111"/>
      <c r="U713" s="111"/>
      <c r="V713" s="111"/>
      <c r="W713" s="111"/>
      <c r="X713" s="111" t="s">
        <v>28</v>
      </c>
      <c r="Y713" s="111"/>
      <c r="Z713" s="111"/>
      <c r="AA713" s="111"/>
      <c r="AB713" s="33"/>
      <c r="AC713" s="33"/>
      <c r="AD713" s="33"/>
      <c r="AE713" s="33"/>
      <c r="AF713" s="33"/>
      <c r="AG713" s="33"/>
      <c r="AH713" s="33"/>
      <c r="AI713" s="33"/>
      <c r="AJ713" s="33"/>
      <c r="AK713" s="33"/>
      <c r="AL713" s="33"/>
      <c r="AM713" s="33"/>
      <c r="AN713" s="33"/>
      <c r="AO713" s="33"/>
      <c r="AP713" s="33"/>
      <c r="AQ713" s="33"/>
      <c r="AR713" s="33"/>
      <c r="AS713" s="33"/>
      <c r="AT713" s="33"/>
      <c r="AU713" s="33"/>
      <c r="AV713" s="33"/>
      <c r="AW713" s="33"/>
      <c r="AX713" s="33"/>
      <c r="AY713" s="33"/>
      <c r="AZ713" s="33"/>
      <c r="BA713" s="33"/>
      <c r="BB713" s="33"/>
      <c r="BC713" s="33"/>
      <c r="BD713" s="33"/>
      <c r="BE713" s="33"/>
      <c r="BF713" s="33"/>
      <c r="BG713" s="33"/>
      <c r="BH713" s="33"/>
      <c r="BI713" s="33"/>
      <c r="BJ713" s="33"/>
      <c r="BK713" s="33"/>
      <c r="BL713" s="33"/>
      <c r="BM713" s="33"/>
      <c r="BN713" s="33"/>
      <c r="BO713" s="33"/>
      <c r="BP713" s="33"/>
      <c r="BQ713" s="33"/>
      <c r="BR713" s="33"/>
      <c r="BS713" s="33"/>
      <c r="BT713" s="33"/>
      <c r="BU713" s="33"/>
      <c r="BV713" s="33"/>
      <c r="BW713" s="111"/>
      <c r="BX713" s="111"/>
      <c r="BY713" s="111"/>
      <c r="BZ713" s="111"/>
      <c r="CA713" s="111"/>
      <c r="CB713" s="111"/>
      <c r="CC713" s="111"/>
      <c r="CD713" s="111"/>
      <c r="CE713" s="111"/>
      <c r="CF713" s="111"/>
      <c r="CG713" s="111"/>
      <c r="CH713" s="111"/>
      <c r="CI713" s="111"/>
      <c r="CJ713" s="111"/>
      <c r="CK713" s="111"/>
      <c r="CL713" s="111"/>
      <c r="CM713" s="111"/>
      <c r="CN713" s="111"/>
      <c r="CO713" s="111"/>
      <c r="CP713" s="111"/>
      <c r="CQ713" s="111"/>
      <c r="CR713" s="111"/>
      <c r="CS713" s="111"/>
      <c r="CT713" s="313"/>
      <c r="CU713" s="313"/>
      <c r="CV713" s="313"/>
      <c r="CW713" s="313"/>
      <c r="CX713" s="313"/>
      <c r="CY713" s="313"/>
      <c r="CZ713" s="313"/>
      <c r="DA713" s="313"/>
      <c r="DB713" s="424"/>
      <c r="DC713" s="424"/>
      <c r="DD713" s="424"/>
      <c r="DE713" s="313"/>
      <c r="DF713" s="313"/>
      <c r="DG713" s="313"/>
      <c r="DH713" s="313"/>
      <c r="DI713" s="313"/>
      <c r="DJ713" s="111"/>
      <c r="DK713" s="111"/>
      <c r="DL713" s="121">
        <f t="shared" si="808"/>
        <v>1</v>
      </c>
      <c r="DM713" s="108"/>
    </row>
    <row r="714" spans="1:117" s="110" customFormat="1" ht="102" hidden="1" customHeight="1">
      <c r="A714" s="461"/>
      <c r="B714" s="414">
        <v>184</v>
      </c>
      <c r="C714" s="29" t="s">
        <v>581</v>
      </c>
      <c r="D714" s="109" t="s">
        <v>0</v>
      </c>
      <c r="E714" s="112" t="s">
        <v>582</v>
      </c>
      <c r="F714" s="109" t="s">
        <v>2</v>
      </c>
      <c r="G714" s="109"/>
      <c r="H714" s="112" t="s">
        <v>582</v>
      </c>
      <c r="I714" s="47" t="s">
        <v>926</v>
      </c>
      <c r="J714" s="111"/>
      <c r="K714" s="125" t="s">
        <v>127</v>
      </c>
      <c r="L714" s="125" t="s">
        <v>115</v>
      </c>
      <c r="M714" s="126" t="s">
        <v>81</v>
      </c>
      <c r="N714" s="123" t="s">
        <v>171</v>
      </c>
      <c r="O714" s="461"/>
      <c r="P714" s="111"/>
      <c r="Q714" s="111"/>
      <c r="R714" s="111"/>
      <c r="S714" s="111"/>
      <c r="T714" s="111"/>
      <c r="U714" s="111"/>
      <c r="V714" s="111"/>
      <c r="W714" s="111"/>
      <c r="X714" s="111"/>
      <c r="Y714" s="111" t="s">
        <v>28</v>
      </c>
      <c r="Z714" s="111"/>
      <c r="AA714" s="111"/>
      <c r="AB714" s="33"/>
      <c r="AC714" s="33"/>
      <c r="AD714" s="33"/>
      <c r="AE714" s="33"/>
      <c r="AF714" s="33"/>
      <c r="AG714" s="33"/>
      <c r="AH714" s="33"/>
      <c r="AI714" s="33"/>
      <c r="AJ714" s="33"/>
      <c r="AK714" s="33"/>
      <c r="AL714" s="33"/>
      <c r="AM714" s="33"/>
      <c r="AN714" s="33"/>
      <c r="AO714" s="33"/>
      <c r="AP714" s="33"/>
      <c r="AQ714" s="33"/>
      <c r="AR714" s="33"/>
      <c r="AS714" s="33"/>
      <c r="AT714" s="33"/>
      <c r="AU714" s="33"/>
      <c r="AV714" s="33"/>
      <c r="AW714" s="33"/>
      <c r="AX714" s="33"/>
      <c r="AY714" s="33"/>
      <c r="AZ714" s="33"/>
      <c r="BA714" s="33"/>
      <c r="BB714" s="33"/>
      <c r="BC714" s="33"/>
      <c r="BD714" s="33"/>
      <c r="BE714" s="33"/>
      <c r="BF714" s="33"/>
      <c r="BG714" s="33"/>
      <c r="BH714" s="33"/>
      <c r="BI714" s="33"/>
      <c r="BJ714" s="33"/>
      <c r="BK714" s="33"/>
      <c r="BL714" s="33"/>
      <c r="BM714" s="33"/>
      <c r="BN714" s="33"/>
      <c r="BO714" s="33"/>
      <c r="BP714" s="33"/>
      <c r="BQ714" s="33"/>
      <c r="BR714" s="33"/>
      <c r="BS714" s="33"/>
      <c r="BT714" s="33"/>
      <c r="BU714" s="33"/>
      <c r="BV714" s="33"/>
      <c r="BW714" s="111"/>
      <c r="BX714" s="111"/>
      <c r="BY714" s="111"/>
      <c r="BZ714" s="111"/>
      <c r="CA714" s="111"/>
      <c r="CB714" s="111"/>
      <c r="CC714" s="111"/>
      <c r="CD714" s="111"/>
      <c r="CE714" s="111"/>
      <c r="CF714" s="111"/>
      <c r="CG714" s="111"/>
      <c r="CH714" s="111"/>
      <c r="CI714" s="111"/>
      <c r="CJ714" s="111"/>
      <c r="CK714" s="111"/>
      <c r="CL714" s="111"/>
      <c r="CM714" s="111"/>
      <c r="CN714" s="111"/>
      <c r="CO714" s="111"/>
      <c r="CP714" s="111"/>
      <c r="CQ714" s="111"/>
      <c r="CR714" s="111"/>
      <c r="CS714" s="111"/>
      <c r="CT714" s="313"/>
      <c r="CU714" s="313"/>
      <c r="CV714" s="313"/>
      <c r="CW714" s="313"/>
      <c r="CX714" s="313"/>
      <c r="CY714" s="313"/>
      <c r="CZ714" s="313"/>
      <c r="DA714" s="313"/>
      <c r="DB714" s="424"/>
      <c r="DC714" s="424"/>
      <c r="DD714" s="424"/>
      <c r="DE714" s="313"/>
      <c r="DF714" s="313"/>
      <c r="DG714" s="313"/>
      <c r="DH714" s="313"/>
      <c r="DI714" s="313"/>
      <c r="DJ714" s="111"/>
      <c r="DK714" s="111"/>
      <c r="DL714" s="121">
        <f t="shared" si="808"/>
        <v>1</v>
      </c>
      <c r="DM714" s="108"/>
    </row>
    <row r="715" spans="1:117" s="110" customFormat="1" ht="102" hidden="1" customHeight="1">
      <c r="A715" s="461"/>
      <c r="B715" s="414">
        <v>184</v>
      </c>
      <c r="C715" s="29" t="s">
        <v>581</v>
      </c>
      <c r="D715" s="109" t="s">
        <v>0</v>
      </c>
      <c r="E715" s="112" t="s">
        <v>582</v>
      </c>
      <c r="F715" s="109" t="s">
        <v>2</v>
      </c>
      <c r="G715" s="109"/>
      <c r="H715" s="112" t="s">
        <v>582</v>
      </c>
      <c r="I715" s="47" t="s">
        <v>926</v>
      </c>
      <c r="J715" s="111"/>
      <c r="K715" s="125" t="s">
        <v>127</v>
      </c>
      <c r="L715" s="125" t="s">
        <v>115</v>
      </c>
      <c r="M715" s="126" t="s">
        <v>81</v>
      </c>
      <c r="N715" s="123" t="s">
        <v>171</v>
      </c>
      <c r="O715" s="461"/>
      <c r="P715" s="111"/>
      <c r="Q715" s="111"/>
      <c r="R715" s="111"/>
      <c r="S715" s="111"/>
      <c r="T715" s="111"/>
      <c r="U715" s="111"/>
      <c r="V715" s="111"/>
      <c r="W715" s="111"/>
      <c r="X715" s="111"/>
      <c r="Y715" s="111"/>
      <c r="Z715" s="111" t="s">
        <v>28</v>
      </c>
      <c r="AA715" s="111"/>
      <c r="AB715" s="33"/>
      <c r="AC715" s="33"/>
      <c r="AD715" s="33"/>
      <c r="AE715" s="33"/>
      <c r="AF715" s="33"/>
      <c r="AG715" s="33"/>
      <c r="AH715" s="33"/>
      <c r="AI715" s="33"/>
      <c r="AJ715" s="33"/>
      <c r="AK715" s="33"/>
      <c r="AL715" s="33"/>
      <c r="AM715" s="33"/>
      <c r="AN715" s="33"/>
      <c r="AO715" s="33"/>
      <c r="AP715" s="33"/>
      <c r="AQ715" s="33"/>
      <c r="AR715" s="33"/>
      <c r="AS715" s="33"/>
      <c r="AT715" s="33"/>
      <c r="AU715" s="33"/>
      <c r="AV715" s="33"/>
      <c r="AW715" s="33"/>
      <c r="AX715" s="33"/>
      <c r="AY715" s="33"/>
      <c r="AZ715" s="33"/>
      <c r="BA715" s="33"/>
      <c r="BB715" s="33"/>
      <c r="BC715" s="33"/>
      <c r="BD715" s="33"/>
      <c r="BE715" s="33"/>
      <c r="BF715" s="33"/>
      <c r="BG715" s="33"/>
      <c r="BH715" s="33"/>
      <c r="BI715" s="33"/>
      <c r="BJ715" s="33"/>
      <c r="BK715" s="33"/>
      <c r="BL715" s="33"/>
      <c r="BM715" s="33"/>
      <c r="BN715" s="33"/>
      <c r="BO715" s="33"/>
      <c r="BP715" s="33"/>
      <c r="BQ715" s="33"/>
      <c r="BR715" s="33"/>
      <c r="BS715" s="33"/>
      <c r="BT715" s="33"/>
      <c r="BU715" s="33"/>
      <c r="BV715" s="33"/>
      <c r="BW715" s="111"/>
      <c r="BX715" s="111"/>
      <c r="BY715" s="111"/>
      <c r="BZ715" s="111"/>
      <c r="CA715" s="111"/>
      <c r="CB715" s="111"/>
      <c r="CC715" s="111"/>
      <c r="CD715" s="111"/>
      <c r="CE715" s="111"/>
      <c r="CF715" s="111"/>
      <c r="CG715" s="111"/>
      <c r="CH715" s="111"/>
      <c r="CI715" s="111"/>
      <c r="CJ715" s="111"/>
      <c r="CK715" s="111"/>
      <c r="CL715" s="111"/>
      <c r="CM715" s="111"/>
      <c r="CN715" s="111"/>
      <c r="CO715" s="111"/>
      <c r="CP715" s="111"/>
      <c r="CQ715" s="111"/>
      <c r="CR715" s="111"/>
      <c r="CS715" s="111"/>
      <c r="CT715" s="313"/>
      <c r="CU715" s="313"/>
      <c r="CV715" s="313"/>
      <c r="CW715" s="313"/>
      <c r="CX715" s="313"/>
      <c r="CY715" s="313"/>
      <c r="CZ715" s="313"/>
      <c r="DA715" s="313"/>
      <c r="DB715" s="424"/>
      <c r="DC715" s="424"/>
      <c r="DD715" s="424"/>
      <c r="DE715" s="313"/>
      <c r="DF715" s="313"/>
      <c r="DG715" s="313"/>
      <c r="DH715" s="313"/>
      <c r="DI715" s="313"/>
      <c r="DJ715" s="111"/>
      <c r="DK715" s="111"/>
      <c r="DL715" s="121">
        <f t="shared" si="808"/>
        <v>1</v>
      </c>
      <c r="DM715" s="108"/>
    </row>
    <row r="716" spans="1:117" s="110" customFormat="1" ht="102" hidden="1" customHeight="1">
      <c r="A716" s="462"/>
      <c r="B716" s="414">
        <v>184</v>
      </c>
      <c r="C716" s="29" t="s">
        <v>581</v>
      </c>
      <c r="D716" s="109" t="s">
        <v>0</v>
      </c>
      <c r="E716" s="112" t="s">
        <v>582</v>
      </c>
      <c r="F716" s="109" t="s">
        <v>2</v>
      </c>
      <c r="G716" s="109"/>
      <c r="H716" s="112" t="s">
        <v>582</v>
      </c>
      <c r="I716" s="47" t="s">
        <v>926</v>
      </c>
      <c r="J716" s="111"/>
      <c r="K716" s="125" t="s">
        <v>127</v>
      </c>
      <c r="L716" s="125" t="s">
        <v>115</v>
      </c>
      <c r="M716" s="126" t="s">
        <v>81</v>
      </c>
      <c r="N716" s="123" t="s">
        <v>171</v>
      </c>
      <c r="O716" s="462"/>
      <c r="P716" s="111"/>
      <c r="Q716" s="111"/>
      <c r="R716" s="111"/>
      <c r="S716" s="111"/>
      <c r="T716" s="111"/>
      <c r="U716" s="111"/>
      <c r="V716" s="111"/>
      <c r="W716" s="111"/>
      <c r="X716" s="111"/>
      <c r="Y716" s="111"/>
      <c r="Z716" s="111"/>
      <c r="AA716" s="111" t="s">
        <v>28</v>
      </c>
      <c r="AB716" s="33"/>
      <c r="AC716" s="33"/>
      <c r="AD716" s="33"/>
      <c r="AE716" s="33"/>
      <c r="AF716" s="33"/>
      <c r="AG716" s="33"/>
      <c r="AH716" s="33"/>
      <c r="AI716" s="33"/>
      <c r="AJ716" s="33"/>
      <c r="AK716" s="33"/>
      <c r="AL716" s="33"/>
      <c r="AM716" s="33"/>
      <c r="AN716" s="33"/>
      <c r="AO716" s="33"/>
      <c r="AP716" s="33"/>
      <c r="AQ716" s="33"/>
      <c r="AR716" s="33"/>
      <c r="AS716" s="33"/>
      <c r="AT716" s="33"/>
      <c r="AU716" s="33"/>
      <c r="AV716" s="33"/>
      <c r="AW716" s="33"/>
      <c r="AX716" s="33"/>
      <c r="AY716" s="33"/>
      <c r="AZ716" s="33"/>
      <c r="BA716" s="33"/>
      <c r="BB716" s="33"/>
      <c r="BC716" s="33"/>
      <c r="BD716" s="33"/>
      <c r="BE716" s="33"/>
      <c r="BF716" s="33"/>
      <c r="BG716" s="33"/>
      <c r="BH716" s="33"/>
      <c r="BI716" s="33"/>
      <c r="BJ716" s="33"/>
      <c r="BK716" s="33"/>
      <c r="BL716" s="33"/>
      <c r="BM716" s="33"/>
      <c r="BN716" s="33"/>
      <c r="BO716" s="33"/>
      <c r="BP716" s="33"/>
      <c r="BQ716" s="33"/>
      <c r="BR716" s="33"/>
      <c r="BS716" s="33"/>
      <c r="BT716" s="33"/>
      <c r="BU716" s="33"/>
      <c r="BV716" s="33"/>
      <c r="BW716" s="111"/>
      <c r="BX716" s="111"/>
      <c r="BY716" s="111"/>
      <c r="BZ716" s="111"/>
      <c r="CA716" s="111"/>
      <c r="CB716" s="111"/>
      <c r="CC716" s="111"/>
      <c r="CD716" s="111"/>
      <c r="CE716" s="111"/>
      <c r="CF716" s="111"/>
      <c r="CG716" s="111"/>
      <c r="CH716" s="111"/>
      <c r="CI716" s="111"/>
      <c r="CJ716" s="111"/>
      <c r="CK716" s="111"/>
      <c r="CL716" s="111"/>
      <c r="CM716" s="111"/>
      <c r="CN716" s="111"/>
      <c r="CO716" s="111"/>
      <c r="CP716" s="111"/>
      <c r="CQ716" s="111"/>
      <c r="CR716" s="111"/>
      <c r="CS716" s="111"/>
      <c r="CT716" s="313"/>
      <c r="CU716" s="313"/>
      <c r="CV716" s="313"/>
      <c r="CW716" s="313"/>
      <c r="CX716" s="313"/>
      <c r="CY716" s="313"/>
      <c r="CZ716" s="313"/>
      <c r="DA716" s="313"/>
      <c r="DB716" s="424"/>
      <c r="DC716" s="424"/>
      <c r="DD716" s="424"/>
      <c r="DE716" s="313"/>
      <c r="DF716" s="313"/>
      <c r="DG716" s="313"/>
      <c r="DH716" s="313"/>
      <c r="DI716" s="313"/>
      <c r="DJ716" s="111"/>
      <c r="DK716" s="111"/>
      <c r="DL716" s="121">
        <f t="shared" si="808"/>
        <v>1</v>
      </c>
      <c r="DM716" s="108"/>
    </row>
    <row r="717" spans="1:117" ht="55.5" customHeight="1">
      <c r="A717" s="132"/>
      <c r="B717" s="167"/>
      <c r="C717" s="503" t="s">
        <v>87</v>
      </c>
      <c r="D717" s="503"/>
      <c r="E717" s="503"/>
      <c r="F717" s="170"/>
      <c r="G717" s="172">
        <f>COUNTIF(G719:G740,"x")</f>
        <v>0</v>
      </c>
      <c r="H717" s="368"/>
      <c r="I717" s="368"/>
      <c r="J717" s="364"/>
      <c r="K717" s="364"/>
      <c r="L717" s="364"/>
      <c r="M717" s="8" t="s">
        <v>82</v>
      </c>
      <c r="N717" s="8" t="s">
        <v>82</v>
      </c>
      <c r="O717" s="9">
        <f>COUNTIF(O719:O740,"x")</f>
        <v>2</v>
      </c>
      <c r="P717" s="9">
        <f>SUM(P719:P740)</f>
        <v>1</v>
      </c>
      <c r="Q717" s="172" t="s">
        <v>142</v>
      </c>
      <c r="R717" s="172" t="s">
        <v>142</v>
      </c>
      <c r="S717" s="172" t="s">
        <v>142</v>
      </c>
      <c r="T717" s="9" t="s">
        <v>142</v>
      </c>
      <c r="U717" s="9" t="s">
        <v>142</v>
      </c>
      <c r="V717" s="9" t="s">
        <v>142</v>
      </c>
      <c r="W717" s="9" t="s">
        <v>142</v>
      </c>
      <c r="X717" s="9" t="s">
        <v>142</v>
      </c>
      <c r="Y717" s="9"/>
      <c r="Z717" s="9"/>
      <c r="AA717" s="9"/>
      <c r="AB717" s="172"/>
      <c r="AC717" s="172"/>
      <c r="AD717" s="172"/>
      <c r="AE717" s="207"/>
      <c r="AF717" s="207"/>
      <c r="AG717" s="207"/>
      <c r="AH717" s="207"/>
      <c r="AI717" s="207"/>
      <c r="AJ717" s="207"/>
      <c r="AK717" s="207"/>
      <c r="AL717" s="207"/>
      <c r="AM717" s="207"/>
      <c r="AN717" s="207"/>
      <c r="AO717" s="207"/>
      <c r="AP717" s="207"/>
      <c r="AQ717" s="207"/>
      <c r="AR717" s="207"/>
      <c r="AS717" s="207"/>
      <c r="AT717" s="207"/>
      <c r="AU717" s="207"/>
      <c r="AV717" s="207"/>
      <c r="AW717" s="207"/>
      <c r="AX717" s="207"/>
      <c r="AY717" s="207"/>
      <c r="AZ717" s="207"/>
      <c r="BA717" s="207"/>
      <c r="BB717" s="207"/>
      <c r="BC717" s="209"/>
      <c r="BD717" s="210"/>
      <c r="BE717" s="209"/>
      <c r="BF717" s="210"/>
      <c r="BG717" s="209"/>
      <c r="BH717" s="210"/>
      <c r="BI717" s="209"/>
      <c r="BJ717" s="210"/>
      <c r="BK717" s="211"/>
      <c r="BL717" s="212"/>
      <c r="BM717" s="172"/>
      <c r="BN717" s="172"/>
      <c r="BO717" s="172"/>
      <c r="BP717" s="172"/>
      <c r="BQ717" s="9"/>
      <c r="BR717" s="9"/>
      <c r="BS717" s="9"/>
      <c r="BT717" s="9"/>
      <c r="BU717" s="9"/>
      <c r="BV717" s="9"/>
      <c r="BW717" s="9"/>
      <c r="BX717" s="9"/>
      <c r="BY717" s="9"/>
      <c r="BZ717" s="9"/>
      <c r="CA717" s="9"/>
      <c r="CB717" s="9"/>
      <c r="CC717" s="9"/>
      <c r="CD717" s="9"/>
      <c r="CE717" s="9"/>
      <c r="CF717" s="9"/>
      <c r="CG717" s="9"/>
      <c r="CH717" s="9"/>
      <c r="CI717" s="9"/>
      <c r="CJ717" s="9"/>
      <c r="CK717" s="9"/>
      <c r="CL717" s="9"/>
      <c r="CM717" s="9"/>
      <c r="CN717" s="9"/>
      <c r="CO717" s="9"/>
      <c r="CP717" s="9"/>
      <c r="CQ717" s="9"/>
      <c r="CR717" s="9"/>
      <c r="CS717" s="9"/>
      <c r="CT717" s="9"/>
      <c r="CU717" s="9"/>
      <c r="CV717" s="391"/>
      <c r="CW717" s="391"/>
      <c r="CX717" s="391"/>
      <c r="CY717" s="9"/>
      <c r="CZ717" s="9"/>
      <c r="DA717" s="9"/>
      <c r="DB717" s="9"/>
      <c r="DC717" s="9"/>
      <c r="DD717" s="9"/>
      <c r="DE717" s="9"/>
      <c r="DF717" s="9"/>
      <c r="DG717" s="9"/>
      <c r="DH717" s="9"/>
      <c r="DI717" s="9"/>
      <c r="DJ717" s="9"/>
      <c r="DK717" s="9"/>
      <c r="DL717" s="9"/>
      <c r="DM717" s="173"/>
    </row>
    <row r="718" spans="1:117" s="10" customFormat="1" ht="32.25" hidden="1" customHeight="1">
      <c r="A718" s="165"/>
      <c r="B718" s="414">
        <v>185</v>
      </c>
      <c r="C718" s="169" t="s">
        <v>583</v>
      </c>
      <c r="D718" s="169" t="s">
        <v>0</v>
      </c>
      <c r="E718" s="418"/>
      <c r="F718" s="416"/>
      <c r="G718" s="437"/>
      <c r="H718" s="169" t="s">
        <v>1202</v>
      </c>
      <c r="I718" s="188" t="s">
        <v>1200</v>
      </c>
      <c r="J718" s="188"/>
      <c r="K718" s="188" t="s">
        <v>128</v>
      </c>
      <c r="L718" s="188" t="s">
        <v>114</v>
      </c>
      <c r="M718" s="416" t="s">
        <v>81</v>
      </c>
      <c r="N718" s="400" t="s">
        <v>171</v>
      </c>
      <c r="O718" s="9"/>
      <c r="P718" s="202"/>
      <c r="Q718" s="396" t="s">
        <v>28</v>
      </c>
      <c r="R718" s="9"/>
      <c r="S718" s="9"/>
      <c r="T718" s="9"/>
      <c r="U718" s="9"/>
      <c r="V718" s="9"/>
      <c r="W718" s="9"/>
      <c r="X718" s="9"/>
      <c r="Y718" s="9"/>
      <c r="Z718" s="9"/>
      <c r="AA718" s="9"/>
      <c r="AB718" s="438" t="s">
        <v>660</v>
      </c>
      <c r="AC718" s="438" t="s">
        <v>660</v>
      </c>
      <c r="AD718" s="438" t="s">
        <v>660</v>
      </c>
      <c r="AE718" s="207">
        <v>2</v>
      </c>
      <c r="AF718" s="207">
        <v>2</v>
      </c>
      <c r="AG718" s="207">
        <v>1</v>
      </c>
      <c r="AH718" s="207">
        <v>1</v>
      </c>
      <c r="AI718" s="207">
        <v>2</v>
      </c>
      <c r="AJ718" s="207">
        <v>2</v>
      </c>
      <c r="AK718" s="207">
        <v>1</v>
      </c>
      <c r="AL718" s="207">
        <v>2</v>
      </c>
      <c r="AM718" s="207">
        <v>2</v>
      </c>
      <c r="AN718" s="207">
        <v>1</v>
      </c>
      <c r="AO718" s="207">
        <v>2</v>
      </c>
      <c r="AP718" s="207">
        <v>2</v>
      </c>
      <c r="AQ718" s="207">
        <v>2</v>
      </c>
      <c r="AR718" s="207">
        <v>2</v>
      </c>
      <c r="AS718" s="207">
        <v>2</v>
      </c>
      <c r="AT718" s="207">
        <v>2</v>
      </c>
      <c r="AU718" s="207">
        <v>2</v>
      </c>
      <c r="AV718" s="207">
        <v>1</v>
      </c>
      <c r="AW718" s="207">
        <v>1</v>
      </c>
      <c r="AX718" s="207">
        <v>2</v>
      </c>
      <c r="AY718" s="207">
        <v>1</v>
      </c>
      <c r="AZ718" s="207">
        <v>2</v>
      </c>
      <c r="BA718" s="207">
        <v>2</v>
      </c>
      <c r="BB718" s="207">
        <v>1</v>
      </c>
      <c r="BC718" s="209">
        <f t="shared" ref="BC718" si="854">COUNTIF(AE718:BB718,"2")</f>
        <v>16</v>
      </c>
      <c r="BD718" s="210">
        <f t="shared" ref="BD718" si="855">BC718/(BC718+BE718+BG718+BI718)</f>
        <v>0.66666666666666663</v>
      </c>
      <c r="BE718" s="209">
        <f t="shared" ref="BE718" si="856">COUNTIF(AE718:BB718,"1")</f>
        <v>8</v>
      </c>
      <c r="BF718" s="210">
        <f t="shared" ref="BF718" si="857">BE718/(BC718+BE718+BG718+BI718)</f>
        <v>0.33333333333333331</v>
      </c>
      <c r="BG718" s="209">
        <f t="shared" ref="BG718" si="858">COUNTIF(AE718:BB718,"0")</f>
        <v>0</v>
      </c>
      <c r="BH718" s="210">
        <f t="shared" ref="BH718" si="859">BG718/(BC718+BE718+BG718+BI718)</f>
        <v>0</v>
      </c>
      <c r="BI718" s="209">
        <f t="shared" ref="BI718" si="860">COUNTIF(AE718:BB718,"KĐG")</f>
        <v>0</v>
      </c>
      <c r="BJ718" s="210">
        <f t="shared" ref="BJ718" si="861">BI718/(BC718+BE718+BG718+BI718)</f>
        <v>0</v>
      </c>
      <c r="BK718" s="211">
        <f t="shared" ref="BK718" si="862">(((BC718*2)+(BE718*1)+(BG718*0)))/(BC718+BE718+BG718)</f>
        <v>1.6666666666666667</v>
      </c>
      <c r="BL718" s="212" t="str">
        <f t="shared" ref="BL718" si="863">IF(BJ718&gt;=50%,"KĐG",IF(BK718&gt;=1.6,"ĐMT",IF(BK718&gt;=1,"CCG","CĐ")))</f>
        <v>ĐMT</v>
      </c>
      <c r="BM718" s="9"/>
      <c r="BN718" s="9"/>
      <c r="BO718" s="9"/>
      <c r="BP718" s="9"/>
      <c r="BQ718" s="9"/>
      <c r="BR718" s="9"/>
      <c r="BS718" s="9"/>
      <c r="BT718" s="9"/>
      <c r="BU718" s="9"/>
      <c r="BV718" s="9"/>
      <c r="BW718" s="9"/>
      <c r="BX718" s="9"/>
      <c r="BY718" s="9"/>
      <c r="BZ718" s="9"/>
      <c r="CA718" s="9"/>
      <c r="CB718" s="9"/>
      <c r="CC718" s="9"/>
      <c r="CD718" s="9"/>
      <c r="CE718" s="9"/>
      <c r="CF718" s="9"/>
      <c r="CG718" s="9"/>
      <c r="CH718" s="9"/>
      <c r="CI718" s="9"/>
      <c r="CJ718" s="9"/>
      <c r="CK718" s="9"/>
      <c r="CL718" s="9"/>
      <c r="CM718" s="9"/>
      <c r="CN718" s="9"/>
      <c r="CO718" s="9"/>
      <c r="CP718" s="9"/>
      <c r="CQ718" s="9"/>
      <c r="CR718" s="9"/>
      <c r="CS718" s="9"/>
      <c r="CT718" s="9"/>
      <c r="CU718" s="9"/>
      <c r="CV718" s="9"/>
      <c r="CW718" s="9"/>
      <c r="CX718" s="9"/>
      <c r="CY718" s="9"/>
      <c r="CZ718" s="9"/>
      <c r="DA718" s="9"/>
      <c r="DB718" s="9"/>
      <c r="DC718" s="9"/>
      <c r="DD718" s="9"/>
      <c r="DE718" s="9"/>
      <c r="DF718" s="9"/>
      <c r="DG718" s="9"/>
      <c r="DH718" s="9"/>
      <c r="DI718" s="9"/>
      <c r="DJ718" s="9"/>
      <c r="DK718" s="9"/>
      <c r="DL718" s="9"/>
      <c r="DM718" s="407"/>
    </row>
    <row r="719" spans="1:117" s="231" customFormat="1" ht="50.25" hidden="1" customHeight="1">
      <c r="A719" s="461"/>
      <c r="B719" s="414">
        <v>185</v>
      </c>
      <c r="C719" s="169" t="s">
        <v>583</v>
      </c>
      <c r="D719" s="169" t="s">
        <v>0</v>
      </c>
      <c r="E719" s="112" t="s">
        <v>588</v>
      </c>
      <c r="F719" s="29" t="s">
        <v>2</v>
      </c>
      <c r="G719" s="170"/>
      <c r="H719" s="184" t="s">
        <v>588</v>
      </c>
      <c r="I719" s="194" t="s">
        <v>1295</v>
      </c>
      <c r="J719" s="256"/>
      <c r="K719" s="256" t="s">
        <v>128</v>
      </c>
      <c r="L719" s="256" t="s">
        <v>114</v>
      </c>
      <c r="M719" s="126" t="s">
        <v>81</v>
      </c>
      <c r="N719" s="123" t="s">
        <v>171</v>
      </c>
      <c r="O719" s="478"/>
      <c r="P719" s="465"/>
      <c r="Q719" s="111"/>
      <c r="R719" s="256" t="s">
        <v>28</v>
      </c>
      <c r="S719" s="111"/>
      <c r="T719" s="111"/>
      <c r="U719" s="111"/>
      <c r="V719" s="111"/>
      <c r="W719" s="111"/>
      <c r="X719" s="111"/>
      <c r="Y719" s="111"/>
      <c r="Z719" s="111"/>
      <c r="AA719" s="111"/>
      <c r="AB719" s="33"/>
      <c r="AC719" s="33"/>
      <c r="AD719" s="33"/>
      <c r="AE719" s="33"/>
      <c r="AF719" s="33"/>
      <c r="AG719" s="33"/>
      <c r="AH719" s="33"/>
      <c r="AI719" s="33"/>
      <c r="AJ719" s="33"/>
      <c r="AK719" s="33"/>
      <c r="AL719" s="33"/>
      <c r="AM719" s="33"/>
      <c r="AN719" s="33"/>
      <c r="AO719" s="33"/>
      <c r="AP719" s="33"/>
      <c r="AQ719" s="33"/>
      <c r="AR719" s="33"/>
      <c r="AS719" s="33"/>
      <c r="AT719" s="33"/>
      <c r="AU719" s="33"/>
      <c r="AV719" s="33"/>
      <c r="AW719" s="33"/>
      <c r="AX719" s="33"/>
      <c r="AY719" s="33"/>
      <c r="AZ719" s="33"/>
      <c r="BA719" s="33"/>
      <c r="BB719" s="33"/>
      <c r="BC719" s="33"/>
      <c r="BD719" s="33"/>
      <c r="BE719" s="33"/>
      <c r="BF719" s="33"/>
      <c r="BG719" s="33"/>
      <c r="BH719" s="33"/>
      <c r="BI719" s="33"/>
      <c r="BJ719" s="33"/>
      <c r="BK719" s="33"/>
      <c r="BL719" s="33"/>
      <c r="BM719" s="181" t="s">
        <v>660</v>
      </c>
      <c r="BN719" s="181" t="s">
        <v>660</v>
      </c>
      <c r="BO719" s="181" t="s">
        <v>660</v>
      </c>
      <c r="BP719" s="181" t="s">
        <v>660</v>
      </c>
      <c r="BQ719" s="320">
        <v>2</v>
      </c>
      <c r="BR719" s="320">
        <v>2</v>
      </c>
      <c r="BS719" s="320">
        <v>2</v>
      </c>
      <c r="BT719" s="320">
        <v>1</v>
      </c>
      <c r="BU719" s="320">
        <v>2</v>
      </c>
      <c r="BV719" s="320">
        <v>2</v>
      </c>
      <c r="BW719" s="320">
        <v>2</v>
      </c>
      <c r="BX719" s="320">
        <v>1</v>
      </c>
      <c r="BY719" s="320">
        <v>2</v>
      </c>
      <c r="BZ719" s="320">
        <v>2</v>
      </c>
      <c r="CA719" s="320">
        <v>2</v>
      </c>
      <c r="CB719" s="320">
        <v>2</v>
      </c>
      <c r="CC719" s="320">
        <v>2</v>
      </c>
      <c r="CD719" s="320">
        <v>2</v>
      </c>
      <c r="CE719" s="320">
        <v>1</v>
      </c>
      <c r="CF719" s="320">
        <v>2</v>
      </c>
      <c r="CG719" s="320">
        <v>2</v>
      </c>
      <c r="CH719" s="320">
        <v>1</v>
      </c>
      <c r="CI719" s="320">
        <v>2</v>
      </c>
      <c r="CJ719" s="320">
        <v>2</v>
      </c>
      <c r="CK719" s="320">
        <v>1</v>
      </c>
      <c r="CL719" s="348">
        <f>COUNTIF(BQ719:CK719,"2")</f>
        <v>16</v>
      </c>
      <c r="CM719" s="349">
        <f t="shared" ref="CM719" si="864">CL719/(CL719+CN719+CP719+CR719)</f>
        <v>0.76190476190476186</v>
      </c>
      <c r="CN719" s="348">
        <f>COUNTIF(BQ719:CK719,"1")</f>
        <v>5</v>
      </c>
      <c r="CO719" s="349">
        <f t="shared" ref="CO719" si="865">CN719/(CL719+CN719+CP719+CR719)</f>
        <v>0.23809523809523808</v>
      </c>
      <c r="CP719" s="348">
        <f>COUNTIF(BQ719:CK719,"0")</f>
        <v>0</v>
      </c>
      <c r="CQ719" s="349">
        <f t="shared" ref="CQ719" si="866">CP719/(CL719+CN719+CP719+CR719)</f>
        <v>0</v>
      </c>
      <c r="CR719" s="348">
        <f>COUNTIF(BQ719:CK719,"KĐG")</f>
        <v>0</v>
      </c>
      <c r="CS719" s="349">
        <f t="shared" ref="CS719" si="867">CR719/(CL719+CN719+CP719+CR719)</f>
        <v>0</v>
      </c>
      <c r="CT719" s="350">
        <f t="shared" ref="CT719" si="868">(((CL719*2)+(CN719*1)+(CP719*0)))/(CL719+CN719+CP719)</f>
        <v>1.7619047619047619</v>
      </c>
      <c r="CU719" s="351" t="str">
        <f t="shared" ref="CU719" si="869">IF(CS719&gt;=50%,"KĐG",IF(CT719&gt;=1.6,"ĐMT",IF(CT719&gt;=1,"CCG","CĐ")))</f>
        <v>ĐMT</v>
      </c>
      <c r="CV719" s="313"/>
      <c r="CW719" s="313"/>
      <c r="CX719" s="313"/>
      <c r="CY719" s="313"/>
      <c r="CZ719" s="313"/>
      <c r="DA719" s="313"/>
      <c r="DB719" s="424"/>
      <c r="DC719" s="424"/>
      <c r="DD719" s="424"/>
      <c r="DE719" s="313"/>
      <c r="DF719" s="313"/>
      <c r="DG719" s="313"/>
      <c r="DH719" s="313"/>
      <c r="DI719" s="313"/>
      <c r="DJ719" s="111"/>
      <c r="DK719" s="111"/>
      <c r="DL719" s="121">
        <f t="shared" ref="DL719:DL742" si="870">COUNTIF(Q719:AA719,"x")</f>
        <v>1</v>
      </c>
      <c r="DM719" s="261"/>
    </row>
    <row r="720" spans="1:117" s="231" customFormat="1" ht="246" customHeight="1">
      <c r="A720" s="461"/>
      <c r="B720" s="414">
        <v>185</v>
      </c>
      <c r="C720" s="169" t="s">
        <v>583</v>
      </c>
      <c r="D720" s="169" t="s">
        <v>0</v>
      </c>
      <c r="E720" s="184" t="s">
        <v>531</v>
      </c>
      <c r="F720" s="169" t="s">
        <v>2</v>
      </c>
      <c r="G720" s="377"/>
      <c r="H720" s="184" t="s">
        <v>531</v>
      </c>
      <c r="I720" s="194" t="s">
        <v>931</v>
      </c>
      <c r="J720" s="364"/>
      <c r="K720" s="364" t="s">
        <v>128</v>
      </c>
      <c r="L720" s="364" t="s">
        <v>114</v>
      </c>
      <c r="M720" s="126" t="s">
        <v>81</v>
      </c>
      <c r="N720" s="123" t="s">
        <v>171</v>
      </c>
      <c r="O720" s="478"/>
      <c r="P720" s="465"/>
      <c r="Q720" s="111"/>
      <c r="R720" s="111"/>
      <c r="S720" s="364" t="s">
        <v>28</v>
      </c>
      <c r="T720" s="111"/>
      <c r="U720" s="111"/>
      <c r="V720" s="111"/>
      <c r="W720" s="111"/>
      <c r="X720" s="111"/>
      <c r="Y720" s="111"/>
      <c r="Z720" s="111"/>
      <c r="AA720" s="111"/>
      <c r="AB720" s="33"/>
      <c r="AC720" s="33"/>
      <c r="AD720" s="33"/>
      <c r="AE720" s="33"/>
      <c r="AF720" s="33"/>
      <c r="AG720" s="33"/>
      <c r="AH720" s="33"/>
      <c r="AI720" s="33"/>
      <c r="AJ720" s="33"/>
      <c r="AK720" s="33"/>
      <c r="AL720" s="33"/>
      <c r="AM720" s="33"/>
      <c r="AN720" s="33"/>
      <c r="AO720" s="33"/>
      <c r="AP720" s="33"/>
      <c r="AQ720" s="33"/>
      <c r="AR720" s="33"/>
      <c r="AS720" s="33"/>
      <c r="AT720" s="33"/>
      <c r="AU720" s="33"/>
      <c r="AV720" s="33"/>
      <c r="AW720" s="33"/>
      <c r="AX720" s="33"/>
      <c r="AY720" s="33"/>
      <c r="AZ720" s="33"/>
      <c r="BA720" s="33"/>
      <c r="BB720" s="33"/>
      <c r="BC720" s="33"/>
      <c r="BD720" s="33"/>
      <c r="BE720" s="33"/>
      <c r="BF720" s="33"/>
      <c r="BG720" s="33"/>
      <c r="BH720" s="33"/>
      <c r="BI720" s="33"/>
      <c r="BJ720" s="33"/>
      <c r="BK720" s="33"/>
      <c r="BL720" s="33"/>
      <c r="BM720" s="33"/>
      <c r="BN720" s="33"/>
      <c r="BO720" s="33"/>
      <c r="BP720" s="33"/>
      <c r="BQ720" s="33"/>
      <c r="BR720" s="33"/>
      <c r="BS720" s="33"/>
      <c r="BT720" s="33"/>
      <c r="BU720" s="33"/>
      <c r="BV720" s="33"/>
      <c r="BW720" s="111"/>
      <c r="BX720" s="111"/>
      <c r="BY720" s="111"/>
      <c r="BZ720" s="111"/>
      <c r="CA720" s="111"/>
      <c r="CB720" s="111"/>
      <c r="CC720" s="111"/>
      <c r="CD720" s="111"/>
      <c r="CE720" s="111"/>
      <c r="CF720" s="111"/>
      <c r="CG720" s="111"/>
      <c r="CH720" s="111"/>
      <c r="CI720" s="111"/>
      <c r="CJ720" s="111"/>
      <c r="CK720" s="111"/>
      <c r="CL720" s="111"/>
      <c r="CM720" s="111"/>
      <c r="CN720" s="111"/>
      <c r="CO720" s="111"/>
      <c r="CP720" s="111"/>
      <c r="CQ720" s="111"/>
      <c r="CR720" s="111"/>
      <c r="CS720" s="111"/>
      <c r="CT720" s="313"/>
      <c r="CU720" s="313"/>
      <c r="CV720" s="388" t="s">
        <v>660</v>
      </c>
      <c r="CW720" s="388" t="s">
        <v>660</v>
      </c>
      <c r="CX720" s="388" t="s">
        <v>660</v>
      </c>
      <c r="CY720" s="313"/>
      <c r="CZ720" s="313"/>
      <c r="DA720" s="313"/>
      <c r="DB720" s="424"/>
      <c r="DC720" s="424"/>
      <c r="DD720" s="424"/>
      <c r="DE720" s="313"/>
      <c r="DF720" s="313"/>
      <c r="DG720" s="313"/>
      <c r="DH720" s="313"/>
      <c r="DI720" s="313"/>
      <c r="DJ720" s="111"/>
      <c r="DK720" s="111"/>
      <c r="DL720" s="121">
        <f t="shared" si="870"/>
        <v>1</v>
      </c>
      <c r="DM720" s="353"/>
    </row>
    <row r="721" spans="1:126" s="1" customFormat="1" ht="214.5" hidden="1" customHeight="1">
      <c r="A721" s="461"/>
      <c r="B721" s="414">
        <v>185</v>
      </c>
      <c r="C721" s="29" t="s">
        <v>583</v>
      </c>
      <c r="D721" s="29" t="s">
        <v>0</v>
      </c>
      <c r="E721" s="30" t="s">
        <v>585</v>
      </c>
      <c r="F721" s="29"/>
      <c r="G721" s="5"/>
      <c r="H721" s="30" t="s">
        <v>585</v>
      </c>
      <c r="I721" s="47" t="s">
        <v>932</v>
      </c>
      <c r="J721" s="6"/>
      <c r="K721" s="125" t="s">
        <v>128</v>
      </c>
      <c r="L721" s="125" t="s">
        <v>114</v>
      </c>
      <c r="M721" s="126" t="s">
        <v>81</v>
      </c>
      <c r="N721" s="123" t="s">
        <v>171</v>
      </c>
      <c r="O721" s="478"/>
      <c r="P721" s="465"/>
      <c r="Q721" s="6"/>
      <c r="R721" s="6"/>
      <c r="S721" s="6"/>
      <c r="T721" s="6" t="s">
        <v>28</v>
      </c>
      <c r="U721" s="6"/>
      <c r="V721" s="6"/>
      <c r="W721" s="6"/>
      <c r="X721" s="6"/>
      <c r="Y721" s="60"/>
      <c r="Z721" s="60"/>
      <c r="AA721" s="6"/>
      <c r="AB721" s="33"/>
      <c r="AC721" s="33"/>
      <c r="AD721" s="33"/>
      <c r="AE721" s="33"/>
      <c r="AF721" s="33"/>
      <c r="AG721" s="33"/>
      <c r="AH721" s="33"/>
      <c r="AI721" s="33"/>
      <c r="AJ721" s="33"/>
      <c r="AK721" s="33"/>
      <c r="AL721" s="33"/>
      <c r="AM721" s="33"/>
      <c r="AN721" s="33"/>
      <c r="AO721" s="33"/>
      <c r="AP721" s="33"/>
      <c r="AQ721" s="33"/>
      <c r="AR721" s="33"/>
      <c r="AS721" s="33"/>
      <c r="AT721" s="33"/>
      <c r="AU721" s="33"/>
      <c r="AV721" s="33"/>
      <c r="AW721" s="33"/>
      <c r="AX721" s="33"/>
      <c r="AY721" s="33"/>
      <c r="AZ721" s="33"/>
      <c r="BA721" s="33"/>
      <c r="BB721" s="33"/>
      <c r="BC721" s="33"/>
      <c r="BD721" s="33"/>
      <c r="BE721" s="33"/>
      <c r="BF721" s="33"/>
      <c r="BG721" s="33"/>
      <c r="BH721" s="33"/>
      <c r="BI721" s="33"/>
      <c r="BJ721" s="33"/>
      <c r="BK721" s="33"/>
      <c r="BL721" s="33"/>
      <c r="BM721" s="33"/>
      <c r="BN721" s="33"/>
      <c r="BO721" s="33"/>
      <c r="BP721" s="33"/>
      <c r="BQ721" s="33"/>
      <c r="BR721" s="33"/>
      <c r="BS721" s="33"/>
      <c r="BT721" s="33"/>
      <c r="BU721" s="33"/>
      <c r="BV721" s="33"/>
      <c r="BW721" s="6"/>
      <c r="BX721" s="6"/>
      <c r="BY721" s="6"/>
      <c r="BZ721" s="6"/>
      <c r="CA721" s="6"/>
      <c r="CB721" s="6"/>
      <c r="CC721" s="6"/>
      <c r="CD721" s="6"/>
      <c r="CE721" s="6"/>
      <c r="CF721" s="6"/>
      <c r="CG721" s="6"/>
      <c r="CH721" s="6"/>
      <c r="CI721" s="6"/>
      <c r="CJ721" s="6"/>
      <c r="CK721" s="6"/>
      <c r="CL721" s="6"/>
      <c r="CM721" s="6"/>
      <c r="CN721" s="6"/>
      <c r="CO721" s="6"/>
      <c r="CP721" s="6"/>
      <c r="CQ721" s="6"/>
      <c r="CR721" s="6"/>
      <c r="CS721" s="6"/>
      <c r="CT721" s="313"/>
      <c r="CU721" s="313"/>
      <c r="CV721" s="313"/>
      <c r="CW721" s="313"/>
      <c r="CX721" s="313"/>
      <c r="CY721" s="313"/>
      <c r="CZ721" s="313"/>
      <c r="DA721" s="313"/>
      <c r="DB721" s="424"/>
      <c r="DC721" s="424"/>
      <c r="DD721" s="424"/>
      <c r="DE721" s="313"/>
      <c r="DF721" s="313"/>
      <c r="DG721" s="313"/>
      <c r="DH721" s="313"/>
      <c r="DI721" s="313"/>
      <c r="DJ721" s="6"/>
      <c r="DK721" s="6"/>
      <c r="DL721" s="121">
        <f t="shared" si="870"/>
        <v>1</v>
      </c>
      <c r="DM721" s="4"/>
    </row>
    <row r="722" spans="1:126" s="1" customFormat="1" ht="104.25" hidden="1" customHeight="1">
      <c r="A722" s="461"/>
      <c r="B722" s="414">
        <v>185</v>
      </c>
      <c r="C722" s="29" t="s">
        <v>583</v>
      </c>
      <c r="D722" s="29" t="s">
        <v>0</v>
      </c>
      <c r="E722" s="30" t="s">
        <v>586</v>
      </c>
      <c r="F722" s="29"/>
      <c r="G722" s="5"/>
      <c r="H722" s="30" t="s">
        <v>586</v>
      </c>
      <c r="I722" s="47" t="s">
        <v>933</v>
      </c>
      <c r="J722" s="6"/>
      <c r="K722" s="125" t="s">
        <v>128</v>
      </c>
      <c r="L722" s="125" t="s">
        <v>114</v>
      </c>
      <c r="M722" s="126" t="s">
        <v>81</v>
      </c>
      <c r="N722" s="123" t="s">
        <v>171</v>
      </c>
      <c r="O722" s="478"/>
      <c r="P722" s="465"/>
      <c r="Q722" s="6"/>
      <c r="R722" s="6"/>
      <c r="S722" s="6"/>
      <c r="T722" s="6"/>
      <c r="U722" s="6" t="s">
        <v>28</v>
      </c>
      <c r="V722" s="6"/>
      <c r="W722" s="6"/>
      <c r="X722" s="6"/>
      <c r="Y722" s="60"/>
      <c r="Z722" s="60"/>
      <c r="AA722" s="6"/>
      <c r="AB722" s="33"/>
      <c r="AC722" s="33"/>
      <c r="AD722" s="33"/>
      <c r="AE722" s="33"/>
      <c r="AF722" s="33"/>
      <c r="AG722" s="33"/>
      <c r="AH722" s="33"/>
      <c r="AI722" s="33"/>
      <c r="AJ722" s="33"/>
      <c r="AK722" s="33"/>
      <c r="AL722" s="33"/>
      <c r="AM722" s="33"/>
      <c r="AN722" s="33"/>
      <c r="AO722" s="33"/>
      <c r="AP722" s="33"/>
      <c r="AQ722" s="33"/>
      <c r="AR722" s="33"/>
      <c r="AS722" s="33"/>
      <c r="AT722" s="33"/>
      <c r="AU722" s="33"/>
      <c r="AV722" s="33"/>
      <c r="AW722" s="33"/>
      <c r="AX722" s="33"/>
      <c r="AY722" s="33"/>
      <c r="AZ722" s="33"/>
      <c r="BA722" s="33"/>
      <c r="BB722" s="33"/>
      <c r="BC722" s="33"/>
      <c r="BD722" s="33"/>
      <c r="BE722" s="33"/>
      <c r="BF722" s="33"/>
      <c r="BG722" s="33"/>
      <c r="BH722" s="33"/>
      <c r="BI722" s="33"/>
      <c r="BJ722" s="33"/>
      <c r="BK722" s="33"/>
      <c r="BL722" s="33"/>
      <c r="BM722" s="33"/>
      <c r="BN722" s="33"/>
      <c r="BO722" s="33"/>
      <c r="BP722" s="33"/>
      <c r="BQ722" s="33"/>
      <c r="BR722" s="33"/>
      <c r="BS722" s="33"/>
      <c r="BT722" s="33"/>
      <c r="BU722" s="33"/>
      <c r="BV722" s="33"/>
      <c r="BW722" s="6"/>
      <c r="BX722" s="6"/>
      <c r="BY722" s="6"/>
      <c r="BZ722" s="6"/>
      <c r="CA722" s="6"/>
      <c r="CB722" s="6"/>
      <c r="CC722" s="6"/>
      <c r="CD722" s="6"/>
      <c r="CE722" s="6"/>
      <c r="CF722" s="6"/>
      <c r="CG722" s="6"/>
      <c r="CH722" s="6"/>
      <c r="CI722" s="6"/>
      <c r="CJ722" s="6"/>
      <c r="CK722" s="6"/>
      <c r="CL722" s="6"/>
      <c r="CM722" s="6"/>
      <c r="CN722" s="6"/>
      <c r="CO722" s="6"/>
      <c r="CP722" s="6"/>
      <c r="CQ722" s="6"/>
      <c r="CR722" s="6"/>
      <c r="CS722" s="6"/>
      <c r="CT722" s="313"/>
      <c r="CU722" s="313"/>
      <c r="CV722" s="313"/>
      <c r="CW722" s="313"/>
      <c r="CX722" s="313"/>
      <c r="CY722" s="313"/>
      <c r="CZ722" s="313"/>
      <c r="DA722" s="313"/>
      <c r="DB722" s="424"/>
      <c r="DC722" s="424"/>
      <c r="DD722" s="424"/>
      <c r="DE722" s="313"/>
      <c r="DF722" s="313"/>
      <c r="DG722" s="313"/>
      <c r="DH722" s="313"/>
      <c r="DI722" s="313"/>
      <c r="DJ722" s="6"/>
      <c r="DK722" s="6"/>
      <c r="DL722" s="121">
        <f t="shared" si="870"/>
        <v>1</v>
      </c>
      <c r="DM722" s="4"/>
    </row>
    <row r="723" spans="1:126" s="1" customFormat="1" ht="144" hidden="1" customHeight="1">
      <c r="A723" s="461"/>
      <c r="B723" s="414">
        <v>185</v>
      </c>
      <c r="C723" s="29" t="s">
        <v>583</v>
      </c>
      <c r="D723" s="29" t="s">
        <v>0</v>
      </c>
      <c r="E723" s="30" t="s">
        <v>940</v>
      </c>
      <c r="F723" s="29"/>
      <c r="G723" s="5"/>
      <c r="H723" s="30" t="s">
        <v>587</v>
      </c>
      <c r="I723" s="47" t="s">
        <v>934</v>
      </c>
      <c r="J723" s="6"/>
      <c r="K723" s="125" t="s">
        <v>128</v>
      </c>
      <c r="L723" s="125" t="s">
        <v>114</v>
      </c>
      <c r="M723" s="126" t="s">
        <v>81</v>
      </c>
      <c r="N723" s="123" t="s">
        <v>171</v>
      </c>
      <c r="O723" s="478"/>
      <c r="P723" s="465"/>
      <c r="Q723" s="6"/>
      <c r="R723" s="6"/>
      <c r="S723" s="6"/>
      <c r="T723" s="6"/>
      <c r="U723" s="6"/>
      <c r="V723" s="6" t="s">
        <v>28</v>
      </c>
      <c r="W723" s="6"/>
      <c r="X723" s="6"/>
      <c r="Y723" s="60"/>
      <c r="Z723" s="60"/>
      <c r="AA723" s="6"/>
      <c r="AB723" s="33"/>
      <c r="AC723" s="33"/>
      <c r="AD723" s="33"/>
      <c r="AE723" s="33"/>
      <c r="AF723" s="33"/>
      <c r="AG723" s="33"/>
      <c r="AH723" s="33"/>
      <c r="AI723" s="33"/>
      <c r="AJ723" s="33"/>
      <c r="AK723" s="33"/>
      <c r="AL723" s="33"/>
      <c r="AM723" s="33"/>
      <c r="AN723" s="33"/>
      <c r="AO723" s="33"/>
      <c r="AP723" s="33"/>
      <c r="AQ723" s="33"/>
      <c r="AR723" s="33"/>
      <c r="AS723" s="33"/>
      <c r="AT723" s="33"/>
      <c r="AU723" s="33"/>
      <c r="AV723" s="33"/>
      <c r="AW723" s="33"/>
      <c r="AX723" s="33"/>
      <c r="AY723" s="33"/>
      <c r="AZ723" s="33"/>
      <c r="BA723" s="33"/>
      <c r="BB723" s="33"/>
      <c r="BC723" s="33"/>
      <c r="BD723" s="33"/>
      <c r="BE723" s="33"/>
      <c r="BF723" s="33"/>
      <c r="BG723" s="33"/>
      <c r="BH723" s="33"/>
      <c r="BI723" s="33"/>
      <c r="BJ723" s="33"/>
      <c r="BK723" s="33"/>
      <c r="BL723" s="33"/>
      <c r="BM723" s="33"/>
      <c r="BN723" s="33"/>
      <c r="BO723" s="33"/>
      <c r="BP723" s="33"/>
      <c r="BQ723" s="33"/>
      <c r="BR723" s="33"/>
      <c r="BS723" s="33"/>
      <c r="BT723" s="33"/>
      <c r="BU723" s="33"/>
      <c r="BV723" s="33"/>
      <c r="BW723" s="6"/>
      <c r="BX723" s="6"/>
      <c r="BY723" s="6"/>
      <c r="BZ723" s="6"/>
      <c r="CA723" s="6"/>
      <c r="CB723" s="6"/>
      <c r="CC723" s="6"/>
      <c r="CD723" s="6"/>
      <c r="CE723" s="6"/>
      <c r="CF723" s="6"/>
      <c r="CG723" s="6"/>
      <c r="CH723" s="6"/>
      <c r="CI723" s="6"/>
      <c r="CJ723" s="6"/>
      <c r="CK723" s="6"/>
      <c r="CL723" s="6"/>
      <c r="CM723" s="6"/>
      <c r="CN723" s="6"/>
      <c r="CO723" s="6"/>
      <c r="CP723" s="6"/>
      <c r="CQ723" s="6"/>
      <c r="CR723" s="6"/>
      <c r="CS723" s="6"/>
      <c r="CT723" s="313"/>
      <c r="CU723" s="313"/>
      <c r="CV723" s="313"/>
      <c r="CW723" s="313"/>
      <c r="CX723" s="313"/>
      <c r="CY723" s="313"/>
      <c r="CZ723" s="313"/>
      <c r="DA723" s="313"/>
      <c r="DB723" s="424"/>
      <c r="DC723" s="424"/>
      <c r="DD723" s="424"/>
      <c r="DE723" s="313"/>
      <c r="DF723" s="313"/>
      <c r="DG723" s="313"/>
      <c r="DH723" s="313"/>
      <c r="DI723" s="313"/>
      <c r="DJ723" s="6"/>
      <c r="DK723" s="6"/>
      <c r="DL723" s="121">
        <f t="shared" si="870"/>
        <v>1</v>
      </c>
      <c r="DM723" s="4"/>
    </row>
    <row r="724" spans="1:126" s="1" customFormat="1" ht="185.25" hidden="1" customHeight="1">
      <c r="A724" s="461"/>
      <c r="B724" s="414">
        <v>185</v>
      </c>
      <c r="C724" s="112" t="s">
        <v>583</v>
      </c>
      <c r="D724" s="29" t="s">
        <v>0</v>
      </c>
      <c r="E724" s="30" t="s">
        <v>584</v>
      </c>
      <c r="F724" s="29" t="s">
        <v>2</v>
      </c>
      <c r="G724" s="5"/>
      <c r="H724" s="30" t="s">
        <v>584</v>
      </c>
      <c r="I724" s="47" t="s">
        <v>935</v>
      </c>
      <c r="J724" s="6"/>
      <c r="K724" s="125" t="s">
        <v>128</v>
      </c>
      <c r="L724" s="125" t="s">
        <v>114</v>
      </c>
      <c r="M724" s="126" t="s">
        <v>81</v>
      </c>
      <c r="N724" s="123" t="s">
        <v>171</v>
      </c>
      <c r="O724" s="478"/>
      <c r="P724" s="465"/>
      <c r="Q724" s="6"/>
      <c r="R724" s="6"/>
      <c r="S724" s="6"/>
      <c r="T724" s="6"/>
      <c r="U724" s="6"/>
      <c r="V724" s="6"/>
      <c r="W724" s="6" t="s">
        <v>28</v>
      </c>
      <c r="X724" s="6"/>
      <c r="Y724" s="60"/>
      <c r="Z724" s="60"/>
      <c r="AA724" s="6"/>
      <c r="AB724" s="33"/>
      <c r="AC724" s="33"/>
      <c r="AD724" s="33"/>
      <c r="AE724" s="33"/>
      <c r="AF724" s="33"/>
      <c r="AG724" s="33"/>
      <c r="AH724" s="33"/>
      <c r="AI724" s="33"/>
      <c r="AJ724" s="33"/>
      <c r="AK724" s="33"/>
      <c r="AL724" s="33"/>
      <c r="AM724" s="33"/>
      <c r="AN724" s="33"/>
      <c r="AO724" s="33"/>
      <c r="AP724" s="33"/>
      <c r="AQ724" s="33"/>
      <c r="AR724" s="33"/>
      <c r="AS724" s="33"/>
      <c r="AT724" s="33"/>
      <c r="AU724" s="33"/>
      <c r="AV724" s="33"/>
      <c r="AW724" s="33"/>
      <c r="AX724" s="33"/>
      <c r="AY724" s="33"/>
      <c r="AZ724" s="33"/>
      <c r="BA724" s="33"/>
      <c r="BB724" s="33"/>
      <c r="BC724" s="33"/>
      <c r="BD724" s="33"/>
      <c r="BE724" s="33"/>
      <c r="BF724" s="33"/>
      <c r="BG724" s="33"/>
      <c r="BH724" s="33"/>
      <c r="BI724" s="33"/>
      <c r="BJ724" s="33"/>
      <c r="BK724" s="33"/>
      <c r="BL724" s="33"/>
      <c r="BM724" s="33"/>
      <c r="BN724" s="33"/>
      <c r="BO724" s="33"/>
      <c r="BP724" s="33"/>
      <c r="BQ724" s="33"/>
      <c r="BR724" s="33"/>
      <c r="BS724" s="33"/>
      <c r="BT724" s="33"/>
      <c r="BU724" s="33"/>
      <c r="BV724" s="33"/>
      <c r="BW724" s="6"/>
      <c r="BX724" s="6"/>
      <c r="BY724" s="6"/>
      <c r="BZ724" s="6"/>
      <c r="CA724" s="6"/>
      <c r="CB724" s="6"/>
      <c r="CC724" s="6"/>
      <c r="CD724" s="6"/>
      <c r="CE724" s="6"/>
      <c r="CF724" s="6"/>
      <c r="CG724" s="6"/>
      <c r="CH724" s="6"/>
      <c r="CI724" s="6"/>
      <c r="CJ724" s="6"/>
      <c r="CK724" s="6"/>
      <c r="CL724" s="6"/>
      <c r="CM724" s="6"/>
      <c r="CN724" s="6"/>
      <c r="CO724" s="6"/>
      <c r="CP724" s="6"/>
      <c r="CQ724" s="6"/>
      <c r="CR724" s="6"/>
      <c r="CS724" s="6"/>
      <c r="CT724" s="313"/>
      <c r="CU724" s="313"/>
      <c r="CV724" s="313"/>
      <c r="CW724" s="313"/>
      <c r="CX724" s="313"/>
      <c r="CY724" s="313"/>
      <c r="CZ724" s="313"/>
      <c r="DA724" s="313"/>
      <c r="DB724" s="424"/>
      <c r="DC724" s="424"/>
      <c r="DD724" s="424"/>
      <c r="DE724" s="313"/>
      <c r="DF724" s="313"/>
      <c r="DG724" s="313"/>
      <c r="DH724" s="313"/>
      <c r="DI724" s="313"/>
      <c r="DJ724" s="6"/>
      <c r="DK724" s="6"/>
      <c r="DL724" s="121">
        <f t="shared" si="870"/>
        <v>1</v>
      </c>
      <c r="DM724" s="4"/>
    </row>
    <row r="725" spans="1:126" s="110" customFormat="1" ht="143.25" hidden="1" customHeight="1">
      <c r="A725" s="461"/>
      <c r="B725" s="414">
        <v>185</v>
      </c>
      <c r="C725" s="112" t="s">
        <v>583</v>
      </c>
      <c r="D725" s="29" t="s">
        <v>0</v>
      </c>
      <c r="E725" s="112" t="s">
        <v>894</v>
      </c>
      <c r="F725" s="29" t="s">
        <v>2</v>
      </c>
      <c r="G725" s="115"/>
      <c r="H725" s="112" t="s">
        <v>927</v>
      </c>
      <c r="I725" s="47" t="s">
        <v>936</v>
      </c>
      <c r="J725" s="111"/>
      <c r="K725" s="125" t="s">
        <v>128</v>
      </c>
      <c r="L725" s="125" t="s">
        <v>114</v>
      </c>
      <c r="M725" s="126" t="s">
        <v>81</v>
      </c>
      <c r="N725" s="123" t="s">
        <v>171</v>
      </c>
      <c r="O725" s="478"/>
      <c r="P725" s="465"/>
      <c r="Q725" s="111"/>
      <c r="R725" s="111"/>
      <c r="S725" s="111"/>
      <c r="T725" s="111"/>
      <c r="U725" s="111"/>
      <c r="V725" s="111"/>
      <c r="W725" s="111"/>
      <c r="X725" s="111" t="s">
        <v>28</v>
      </c>
      <c r="Y725" s="111"/>
      <c r="Z725" s="111"/>
      <c r="AA725" s="111"/>
      <c r="AB725" s="33"/>
      <c r="AC725" s="33"/>
      <c r="AD725" s="33"/>
      <c r="AE725" s="33"/>
      <c r="AF725" s="33"/>
      <c r="AG725" s="33"/>
      <c r="AH725" s="33"/>
      <c r="AI725" s="33"/>
      <c r="AJ725" s="33"/>
      <c r="AK725" s="33"/>
      <c r="AL725" s="33"/>
      <c r="AM725" s="33"/>
      <c r="AN725" s="33"/>
      <c r="AO725" s="33"/>
      <c r="AP725" s="33"/>
      <c r="AQ725" s="33"/>
      <c r="AR725" s="33"/>
      <c r="AS725" s="33"/>
      <c r="AT725" s="33"/>
      <c r="AU725" s="33"/>
      <c r="AV725" s="33"/>
      <c r="AW725" s="33"/>
      <c r="AX725" s="33"/>
      <c r="AY725" s="33"/>
      <c r="AZ725" s="33"/>
      <c r="BA725" s="33"/>
      <c r="BB725" s="33"/>
      <c r="BC725" s="33"/>
      <c r="BD725" s="33"/>
      <c r="BE725" s="33"/>
      <c r="BF725" s="33"/>
      <c r="BG725" s="33"/>
      <c r="BH725" s="33"/>
      <c r="BI725" s="33"/>
      <c r="BJ725" s="33"/>
      <c r="BK725" s="33"/>
      <c r="BL725" s="33"/>
      <c r="BM725" s="33"/>
      <c r="BN725" s="33"/>
      <c r="BO725" s="33"/>
      <c r="BP725" s="33"/>
      <c r="BQ725" s="33"/>
      <c r="BR725" s="33"/>
      <c r="BS725" s="33"/>
      <c r="BT725" s="33"/>
      <c r="BU725" s="33"/>
      <c r="BV725" s="33"/>
      <c r="BW725" s="111"/>
      <c r="BX725" s="111"/>
      <c r="BY725" s="111"/>
      <c r="BZ725" s="111"/>
      <c r="CA725" s="111"/>
      <c r="CB725" s="111"/>
      <c r="CC725" s="111"/>
      <c r="CD725" s="111"/>
      <c r="CE725" s="111"/>
      <c r="CF725" s="111"/>
      <c r="CG725" s="111"/>
      <c r="CH725" s="111"/>
      <c r="CI725" s="111"/>
      <c r="CJ725" s="111"/>
      <c r="CK725" s="111"/>
      <c r="CL725" s="111"/>
      <c r="CM725" s="111"/>
      <c r="CN725" s="111"/>
      <c r="CO725" s="111"/>
      <c r="CP725" s="111"/>
      <c r="CQ725" s="111"/>
      <c r="CR725" s="111"/>
      <c r="CS725" s="111"/>
      <c r="CT725" s="313"/>
      <c r="CU725" s="313"/>
      <c r="CV725" s="313"/>
      <c r="CW725" s="313"/>
      <c r="CX725" s="313"/>
      <c r="CY725" s="313"/>
      <c r="CZ725" s="313"/>
      <c r="DA725" s="313"/>
      <c r="DB725" s="424"/>
      <c r="DC725" s="424"/>
      <c r="DD725" s="424"/>
      <c r="DE725" s="313"/>
      <c r="DF725" s="313"/>
      <c r="DG725" s="313"/>
      <c r="DH725" s="313"/>
      <c r="DI725" s="313"/>
      <c r="DJ725" s="111"/>
      <c r="DK725" s="111"/>
      <c r="DL725" s="121">
        <f t="shared" si="870"/>
        <v>1</v>
      </c>
      <c r="DM725" s="108"/>
    </row>
    <row r="726" spans="1:126" s="110" customFormat="1" ht="297" hidden="1" customHeight="1">
      <c r="A726" s="461"/>
      <c r="B726" s="414">
        <v>185</v>
      </c>
      <c r="C726" s="112" t="s">
        <v>583</v>
      </c>
      <c r="D726" s="29" t="s">
        <v>0</v>
      </c>
      <c r="E726" s="112" t="s">
        <v>928</v>
      </c>
      <c r="F726" s="29" t="s">
        <v>2</v>
      </c>
      <c r="G726" s="115"/>
      <c r="H726" s="112" t="s">
        <v>928</v>
      </c>
      <c r="I726" s="47" t="s">
        <v>937</v>
      </c>
      <c r="J726" s="111"/>
      <c r="K726" s="125" t="s">
        <v>128</v>
      </c>
      <c r="L726" s="125" t="s">
        <v>114</v>
      </c>
      <c r="M726" s="126" t="s">
        <v>81</v>
      </c>
      <c r="N726" s="123" t="s">
        <v>171</v>
      </c>
      <c r="O726" s="478"/>
      <c r="P726" s="465"/>
      <c r="Q726" s="111"/>
      <c r="R726" s="111"/>
      <c r="S726" s="111"/>
      <c r="T726" s="111"/>
      <c r="U726" s="111"/>
      <c r="V726" s="111"/>
      <c r="W726" s="111"/>
      <c r="X726" s="111"/>
      <c r="Y726" s="111" t="s">
        <v>28</v>
      </c>
      <c r="Z726" s="111"/>
      <c r="AA726" s="111"/>
      <c r="AB726" s="33"/>
      <c r="AC726" s="33"/>
      <c r="AD726" s="33"/>
      <c r="AE726" s="33"/>
      <c r="AF726" s="33"/>
      <c r="AG726" s="33"/>
      <c r="AH726" s="33"/>
      <c r="AI726" s="33"/>
      <c r="AJ726" s="33"/>
      <c r="AK726" s="33"/>
      <c r="AL726" s="33"/>
      <c r="AM726" s="33"/>
      <c r="AN726" s="33"/>
      <c r="AO726" s="33"/>
      <c r="AP726" s="33"/>
      <c r="AQ726" s="33"/>
      <c r="AR726" s="33"/>
      <c r="AS726" s="33"/>
      <c r="AT726" s="33"/>
      <c r="AU726" s="33"/>
      <c r="AV726" s="33"/>
      <c r="AW726" s="33"/>
      <c r="AX726" s="33"/>
      <c r="AY726" s="33"/>
      <c r="AZ726" s="33"/>
      <c r="BA726" s="33"/>
      <c r="BB726" s="33"/>
      <c r="BC726" s="33"/>
      <c r="BD726" s="33"/>
      <c r="BE726" s="33"/>
      <c r="BF726" s="33"/>
      <c r="BG726" s="33"/>
      <c r="BH726" s="33"/>
      <c r="BI726" s="33"/>
      <c r="BJ726" s="33"/>
      <c r="BK726" s="33"/>
      <c r="BL726" s="33"/>
      <c r="BM726" s="33"/>
      <c r="BN726" s="33"/>
      <c r="BO726" s="33"/>
      <c r="BP726" s="33"/>
      <c r="BQ726" s="33"/>
      <c r="BR726" s="33"/>
      <c r="BS726" s="33"/>
      <c r="BT726" s="33"/>
      <c r="BU726" s="33"/>
      <c r="BV726" s="33"/>
      <c r="BW726" s="111"/>
      <c r="BX726" s="111"/>
      <c r="BY726" s="111"/>
      <c r="BZ726" s="111"/>
      <c r="CA726" s="111"/>
      <c r="CB726" s="111"/>
      <c r="CC726" s="111"/>
      <c r="CD726" s="111"/>
      <c r="CE726" s="111"/>
      <c r="CF726" s="111"/>
      <c r="CG726" s="111"/>
      <c r="CH726" s="111"/>
      <c r="CI726" s="111"/>
      <c r="CJ726" s="111"/>
      <c r="CK726" s="111"/>
      <c r="CL726" s="111"/>
      <c r="CM726" s="111"/>
      <c r="CN726" s="111"/>
      <c r="CO726" s="111"/>
      <c r="CP726" s="111"/>
      <c r="CQ726" s="111"/>
      <c r="CR726" s="111"/>
      <c r="CS726" s="111"/>
      <c r="CT726" s="313"/>
      <c r="CU726" s="313"/>
      <c r="CV726" s="313"/>
      <c r="CW726" s="313"/>
      <c r="CX726" s="313"/>
      <c r="CY726" s="313"/>
      <c r="CZ726" s="313"/>
      <c r="DA726" s="313"/>
      <c r="DB726" s="424"/>
      <c r="DC726" s="424"/>
      <c r="DD726" s="424"/>
      <c r="DE726" s="313"/>
      <c r="DF726" s="313"/>
      <c r="DG726" s="313"/>
      <c r="DH726" s="313"/>
      <c r="DI726" s="313"/>
      <c r="DJ726" s="111"/>
      <c r="DK726" s="111"/>
      <c r="DL726" s="121">
        <f t="shared" si="870"/>
        <v>1</v>
      </c>
      <c r="DM726" s="108"/>
    </row>
    <row r="727" spans="1:126" s="116" customFormat="1" ht="90" hidden="1" customHeight="1">
      <c r="A727" s="461"/>
      <c r="B727" s="414">
        <v>185</v>
      </c>
      <c r="C727" s="112" t="s">
        <v>583</v>
      </c>
      <c r="D727" s="29" t="s">
        <v>0</v>
      </c>
      <c r="E727" s="112" t="s">
        <v>898</v>
      </c>
      <c r="F727" s="29" t="s">
        <v>2</v>
      </c>
      <c r="G727" s="115"/>
      <c r="H727" s="112" t="s">
        <v>898</v>
      </c>
      <c r="I727" s="47" t="s">
        <v>938</v>
      </c>
      <c r="J727" s="113"/>
      <c r="K727" s="125" t="s">
        <v>128</v>
      </c>
      <c r="L727" s="125" t="s">
        <v>114</v>
      </c>
      <c r="M727" s="126" t="s">
        <v>81</v>
      </c>
      <c r="N727" s="123" t="s">
        <v>171</v>
      </c>
      <c r="O727" s="478"/>
      <c r="P727" s="465"/>
      <c r="Q727" s="113"/>
      <c r="R727" s="113"/>
      <c r="S727" s="113"/>
      <c r="T727" s="113"/>
      <c r="U727" s="113"/>
      <c r="V727" s="113"/>
      <c r="W727" s="113"/>
      <c r="X727" s="113"/>
      <c r="Y727" s="113"/>
      <c r="Z727" s="113" t="s">
        <v>28</v>
      </c>
      <c r="AA727" s="113"/>
      <c r="AB727" s="33"/>
      <c r="AC727" s="33"/>
      <c r="AD727" s="33"/>
      <c r="AE727" s="33"/>
      <c r="AF727" s="33"/>
      <c r="AG727" s="33"/>
      <c r="AH727" s="33"/>
      <c r="AI727" s="33"/>
      <c r="AJ727" s="33"/>
      <c r="AK727" s="33"/>
      <c r="AL727" s="33"/>
      <c r="AM727" s="33"/>
      <c r="AN727" s="33"/>
      <c r="AO727" s="33"/>
      <c r="AP727" s="33"/>
      <c r="AQ727" s="33"/>
      <c r="AR727" s="33"/>
      <c r="AS727" s="33"/>
      <c r="AT727" s="33"/>
      <c r="AU727" s="33"/>
      <c r="AV727" s="33"/>
      <c r="AW727" s="33"/>
      <c r="AX727" s="33"/>
      <c r="AY727" s="33"/>
      <c r="AZ727" s="33"/>
      <c r="BA727" s="33"/>
      <c r="BB727" s="33"/>
      <c r="BC727" s="33"/>
      <c r="BD727" s="33"/>
      <c r="BE727" s="33"/>
      <c r="BF727" s="33"/>
      <c r="BG727" s="33"/>
      <c r="BH727" s="33"/>
      <c r="BI727" s="33"/>
      <c r="BJ727" s="33"/>
      <c r="BK727" s="33"/>
      <c r="BL727" s="33"/>
      <c r="BM727" s="33"/>
      <c r="BN727" s="33"/>
      <c r="BO727" s="33"/>
      <c r="BP727" s="33"/>
      <c r="BQ727" s="33"/>
      <c r="BR727" s="33"/>
      <c r="BS727" s="33"/>
      <c r="BT727" s="33"/>
      <c r="BU727" s="33"/>
      <c r="BV727" s="33"/>
      <c r="BW727" s="113"/>
      <c r="BX727" s="113"/>
      <c r="BY727" s="113"/>
      <c r="BZ727" s="113"/>
      <c r="CA727" s="113"/>
      <c r="CB727" s="113"/>
      <c r="CC727" s="113"/>
      <c r="CD727" s="113"/>
      <c r="CE727" s="113"/>
      <c r="CF727" s="113"/>
      <c r="CG727" s="113"/>
      <c r="CH727" s="113"/>
      <c r="CI727" s="113"/>
      <c r="CJ727" s="113"/>
      <c r="CK727" s="113"/>
      <c r="CL727" s="113"/>
      <c r="CM727" s="113"/>
      <c r="CN727" s="113"/>
      <c r="CO727" s="113"/>
      <c r="CP727" s="113"/>
      <c r="CQ727" s="113"/>
      <c r="CR727" s="113"/>
      <c r="CS727" s="113"/>
      <c r="CT727" s="313"/>
      <c r="CU727" s="313"/>
      <c r="CV727" s="313"/>
      <c r="CW727" s="313"/>
      <c r="CX727" s="313"/>
      <c r="CY727" s="313"/>
      <c r="CZ727" s="313"/>
      <c r="DA727" s="313"/>
      <c r="DB727" s="424"/>
      <c r="DC727" s="424"/>
      <c r="DD727" s="424"/>
      <c r="DE727" s="313"/>
      <c r="DF727" s="313"/>
      <c r="DG727" s="313"/>
      <c r="DH727" s="313"/>
      <c r="DI727" s="313"/>
      <c r="DJ727" s="113"/>
      <c r="DK727" s="113"/>
      <c r="DL727" s="121">
        <f t="shared" si="870"/>
        <v>1</v>
      </c>
      <c r="DM727" s="114"/>
    </row>
    <row r="728" spans="1:126" s="1" customFormat="1" ht="141" hidden="1" customHeight="1">
      <c r="A728" s="462"/>
      <c r="B728" s="414">
        <v>185</v>
      </c>
      <c r="C728" s="112" t="s">
        <v>583</v>
      </c>
      <c r="D728" s="29" t="s">
        <v>0</v>
      </c>
      <c r="E728" s="30" t="s">
        <v>929</v>
      </c>
      <c r="F728" s="29"/>
      <c r="G728" s="5"/>
      <c r="H728" s="30" t="s">
        <v>929</v>
      </c>
      <c r="I728" s="47" t="s">
        <v>939</v>
      </c>
      <c r="J728" s="6"/>
      <c r="K728" s="125" t="s">
        <v>128</v>
      </c>
      <c r="L728" s="125" t="s">
        <v>114</v>
      </c>
      <c r="M728" s="126" t="s">
        <v>81</v>
      </c>
      <c r="N728" s="123" t="s">
        <v>171</v>
      </c>
      <c r="O728" s="478"/>
      <c r="P728" s="459"/>
      <c r="Q728" s="6"/>
      <c r="R728" s="6"/>
      <c r="S728" s="6"/>
      <c r="T728" s="6"/>
      <c r="U728" s="6"/>
      <c r="V728" s="6"/>
      <c r="W728" s="6"/>
      <c r="X728" s="6"/>
      <c r="Y728" s="60"/>
      <c r="Z728" s="60"/>
      <c r="AA728" s="6" t="s">
        <v>28</v>
      </c>
      <c r="AB728" s="33"/>
      <c r="AC728" s="33"/>
      <c r="AD728" s="33"/>
      <c r="AE728" s="33"/>
      <c r="AF728" s="33"/>
      <c r="AG728" s="33"/>
      <c r="AH728" s="33"/>
      <c r="AI728" s="33"/>
      <c r="AJ728" s="33"/>
      <c r="AK728" s="33"/>
      <c r="AL728" s="33"/>
      <c r="AM728" s="33"/>
      <c r="AN728" s="33"/>
      <c r="AO728" s="33"/>
      <c r="AP728" s="33"/>
      <c r="AQ728" s="33"/>
      <c r="AR728" s="33"/>
      <c r="AS728" s="33"/>
      <c r="AT728" s="33"/>
      <c r="AU728" s="33"/>
      <c r="AV728" s="33"/>
      <c r="AW728" s="33"/>
      <c r="AX728" s="33"/>
      <c r="AY728" s="33"/>
      <c r="AZ728" s="33"/>
      <c r="BA728" s="33"/>
      <c r="BB728" s="33"/>
      <c r="BC728" s="33"/>
      <c r="BD728" s="33"/>
      <c r="BE728" s="33"/>
      <c r="BF728" s="33"/>
      <c r="BG728" s="33"/>
      <c r="BH728" s="33"/>
      <c r="BI728" s="33"/>
      <c r="BJ728" s="33"/>
      <c r="BK728" s="33"/>
      <c r="BL728" s="33"/>
      <c r="BM728" s="33"/>
      <c r="BN728" s="33"/>
      <c r="BO728" s="33"/>
      <c r="BP728" s="33"/>
      <c r="BQ728" s="33"/>
      <c r="BR728" s="33"/>
      <c r="BS728" s="33"/>
      <c r="BT728" s="33"/>
      <c r="BU728" s="33"/>
      <c r="BV728" s="33"/>
      <c r="BW728" s="6"/>
      <c r="BX728" s="6"/>
      <c r="BY728" s="6"/>
      <c r="BZ728" s="6"/>
      <c r="CA728" s="6"/>
      <c r="CB728" s="6"/>
      <c r="CC728" s="6"/>
      <c r="CD728" s="6"/>
      <c r="CE728" s="6"/>
      <c r="CF728" s="6"/>
      <c r="CG728" s="6"/>
      <c r="CH728" s="6"/>
      <c r="CI728" s="6"/>
      <c r="CJ728" s="6"/>
      <c r="CK728" s="6"/>
      <c r="CL728" s="6"/>
      <c r="CM728" s="6"/>
      <c r="CN728" s="6"/>
      <c r="CO728" s="6"/>
      <c r="CP728" s="6"/>
      <c r="CQ728" s="6"/>
      <c r="CR728" s="6"/>
      <c r="CS728" s="6"/>
      <c r="CT728" s="313"/>
      <c r="CU728" s="313"/>
      <c r="CV728" s="313"/>
      <c r="CW728" s="313"/>
      <c r="CX728" s="313"/>
      <c r="CY728" s="313"/>
      <c r="CZ728" s="313"/>
      <c r="DA728" s="313"/>
      <c r="DB728" s="424"/>
      <c r="DC728" s="424"/>
      <c r="DD728" s="424"/>
      <c r="DE728" s="313"/>
      <c r="DF728" s="313"/>
      <c r="DG728" s="313"/>
      <c r="DH728" s="313"/>
      <c r="DI728" s="313"/>
      <c r="DJ728" s="6"/>
      <c r="DK728" s="6"/>
      <c r="DL728" s="121">
        <f t="shared" si="870"/>
        <v>1</v>
      </c>
      <c r="DM728" s="4"/>
    </row>
    <row r="729" spans="1:126" s="10" customFormat="1" ht="34.5" hidden="1" customHeight="1">
      <c r="A729" s="460">
        <v>596</v>
      </c>
      <c r="B729" s="414">
        <v>186</v>
      </c>
      <c r="C729" s="169" t="s">
        <v>589</v>
      </c>
      <c r="D729" s="169" t="s">
        <v>0</v>
      </c>
      <c r="E729" s="112" t="s">
        <v>591</v>
      </c>
      <c r="F729" s="29" t="s">
        <v>2</v>
      </c>
      <c r="G729" s="170"/>
      <c r="H729" s="184" t="s">
        <v>591</v>
      </c>
      <c r="I729" s="194" t="s">
        <v>1201</v>
      </c>
      <c r="J729" s="176"/>
      <c r="K729" s="176" t="s">
        <v>127</v>
      </c>
      <c r="L729" s="176" t="s">
        <v>115</v>
      </c>
      <c r="M729" s="115" t="s">
        <v>81</v>
      </c>
      <c r="N729" s="114" t="s">
        <v>171</v>
      </c>
      <c r="O729" s="460" t="s">
        <v>28</v>
      </c>
      <c r="P729" s="458">
        <v>1</v>
      </c>
      <c r="Q729" s="176" t="s">
        <v>28</v>
      </c>
      <c r="R729" s="113"/>
      <c r="S729" s="113"/>
      <c r="T729" s="113"/>
      <c r="U729" s="113"/>
      <c r="V729" s="113"/>
      <c r="W729" s="113"/>
      <c r="X729" s="113"/>
      <c r="Y729" s="113"/>
      <c r="Z729" s="113"/>
      <c r="AA729" s="113"/>
      <c r="AB729" s="181" t="s">
        <v>665</v>
      </c>
      <c r="AC729" s="181" t="s">
        <v>665</v>
      </c>
      <c r="AD729" s="181" t="s">
        <v>665</v>
      </c>
      <c r="AE729" s="207">
        <v>2</v>
      </c>
      <c r="AF729" s="207">
        <v>2</v>
      </c>
      <c r="AG729" s="207">
        <v>1</v>
      </c>
      <c r="AH729" s="207">
        <v>1</v>
      </c>
      <c r="AI729" s="207">
        <v>2</v>
      </c>
      <c r="AJ729" s="207">
        <v>2</v>
      </c>
      <c r="AK729" s="207">
        <v>2</v>
      </c>
      <c r="AL729" s="207">
        <v>2</v>
      </c>
      <c r="AM729" s="207">
        <v>2</v>
      </c>
      <c r="AN729" s="207">
        <v>1</v>
      </c>
      <c r="AO729" s="207">
        <v>2</v>
      </c>
      <c r="AP729" s="207">
        <v>2</v>
      </c>
      <c r="AQ729" s="207">
        <v>1</v>
      </c>
      <c r="AR729" s="207">
        <v>2</v>
      </c>
      <c r="AS729" s="207">
        <v>1</v>
      </c>
      <c r="AT729" s="207">
        <v>2</v>
      </c>
      <c r="AU729" s="207">
        <v>1</v>
      </c>
      <c r="AV729" s="207">
        <v>1</v>
      </c>
      <c r="AW729" s="207">
        <v>2</v>
      </c>
      <c r="AX729" s="207">
        <v>2</v>
      </c>
      <c r="AY729" s="207">
        <v>1</v>
      </c>
      <c r="AZ729" s="207">
        <v>2</v>
      </c>
      <c r="BA729" s="207">
        <v>2</v>
      </c>
      <c r="BB729" s="207">
        <v>1</v>
      </c>
      <c r="BC729" s="209">
        <f t="shared" ref="BC729" si="871">COUNTIF(AE729:BB729,"2")</f>
        <v>15</v>
      </c>
      <c r="BD729" s="210">
        <f t="shared" ref="BD729" si="872">BC729/(BC729+BE729+BG729+BI729)</f>
        <v>0.625</v>
      </c>
      <c r="BE729" s="209">
        <f>COUNTIF(AE729:BB729,"1")</f>
        <v>9</v>
      </c>
      <c r="BF729" s="210">
        <f t="shared" ref="BF729" si="873">BE729/(BC729+BE729+BG729+BI729)</f>
        <v>0.375</v>
      </c>
      <c r="BG729" s="209">
        <f>COUNTIF(AE729:BB729,"0")</f>
        <v>0</v>
      </c>
      <c r="BH729" s="210">
        <f t="shared" ref="BH729" si="874">BG729/(BC729+BE729+BG729+BI729)</f>
        <v>0</v>
      </c>
      <c r="BI729" s="209">
        <f>COUNTIF(AE729:BB729,"KĐG")</f>
        <v>0</v>
      </c>
      <c r="BJ729" s="210">
        <f t="shared" ref="BJ729" si="875">BI729/(BC729+BE729+BG729+BI729)</f>
        <v>0</v>
      </c>
      <c r="BK729" s="211">
        <f t="shared" ref="BK729" si="876">(((BC729*2)+(BE729*1)+(BG729*0)))/(BC729+BE729+BG729)</f>
        <v>1.625</v>
      </c>
      <c r="BL729" s="212" t="str">
        <f t="shared" ref="BL729" si="877">IF(BJ729&gt;=50%,"KĐG",IF(BK729&gt;=1.6,"ĐMT",IF(BK729&gt;=1,"CCG","CĐ")))</f>
        <v>ĐMT</v>
      </c>
      <c r="BM729" s="33"/>
      <c r="BN729" s="33"/>
      <c r="BO729" s="33"/>
      <c r="BP729" s="33"/>
      <c r="BQ729" s="33"/>
      <c r="BR729" s="33"/>
      <c r="BS729" s="33"/>
      <c r="BT729" s="33"/>
      <c r="BU729" s="33"/>
      <c r="BV729" s="33"/>
      <c r="BW729" s="113"/>
      <c r="BX729" s="113"/>
      <c r="BY729" s="113"/>
      <c r="BZ729" s="113"/>
      <c r="CA729" s="113"/>
      <c r="CB729" s="113"/>
      <c r="CC729" s="113"/>
      <c r="CD729" s="113"/>
      <c r="CE729" s="113"/>
      <c r="CF729" s="113"/>
      <c r="CG729" s="113"/>
      <c r="CH729" s="113"/>
      <c r="CI729" s="113"/>
      <c r="CJ729" s="113"/>
      <c r="CK729" s="113"/>
      <c r="CL729" s="113"/>
      <c r="CM729" s="113"/>
      <c r="CN729" s="113"/>
      <c r="CO729" s="113"/>
      <c r="CP729" s="113"/>
      <c r="CQ729" s="113"/>
      <c r="CR729" s="113"/>
      <c r="CS729" s="113"/>
      <c r="CT729" s="313"/>
      <c r="CU729" s="313"/>
      <c r="CV729" s="313"/>
      <c r="CW729" s="313"/>
      <c r="CX729" s="313"/>
      <c r="CY729" s="313"/>
      <c r="CZ729" s="313"/>
      <c r="DA729" s="313"/>
      <c r="DB729" s="424"/>
      <c r="DC729" s="424"/>
      <c r="DD729" s="424"/>
      <c r="DE729" s="313"/>
      <c r="DF729" s="313"/>
      <c r="DG729" s="313"/>
      <c r="DH729" s="313"/>
      <c r="DI729" s="313"/>
      <c r="DJ729" s="113"/>
      <c r="DK729" s="113"/>
      <c r="DL729" s="121">
        <f t="shared" si="870"/>
        <v>1</v>
      </c>
      <c r="DM729" s="168"/>
    </row>
    <row r="730" spans="1:126" s="229" customFormat="1" ht="51.75" hidden="1" customHeight="1">
      <c r="A730" s="461"/>
      <c r="B730" s="414">
        <v>186</v>
      </c>
      <c r="C730" s="169" t="s">
        <v>589</v>
      </c>
      <c r="D730" s="169" t="s">
        <v>0</v>
      </c>
      <c r="E730" s="112" t="s">
        <v>592</v>
      </c>
      <c r="F730" s="29" t="s">
        <v>2</v>
      </c>
      <c r="G730" s="170"/>
      <c r="H730" s="184" t="s">
        <v>592</v>
      </c>
      <c r="I730" s="194" t="s">
        <v>1298</v>
      </c>
      <c r="J730" s="256"/>
      <c r="K730" s="256" t="s">
        <v>127</v>
      </c>
      <c r="L730" s="256" t="s">
        <v>115</v>
      </c>
      <c r="M730" s="126" t="s">
        <v>81</v>
      </c>
      <c r="N730" s="123" t="s">
        <v>171</v>
      </c>
      <c r="O730" s="461"/>
      <c r="P730" s="465"/>
      <c r="Q730" s="113"/>
      <c r="R730" s="256" t="s">
        <v>28</v>
      </c>
      <c r="S730" s="113"/>
      <c r="T730" s="113"/>
      <c r="U730" s="113"/>
      <c r="V730" s="113"/>
      <c r="W730" s="113"/>
      <c r="X730" s="113"/>
      <c r="Y730" s="113"/>
      <c r="Z730" s="113"/>
      <c r="AA730" s="113"/>
      <c r="AB730" s="33"/>
      <c r="AC730" s="33"/>
      <c r="AD730" s="33"/>
      <c r="AE730" s="33"/>
      <c r="AF730" s="33"/>
      <c r="AG730" s="33"/>
      <c r="AH730" s="33"/>
      <c r="AI730" s="33"/>
      <c r="AJ730" s="33"/>
      <c r="AK730" s="33"/>
      <c r="AL730" s="33"/>
      <c r="AM730" s="33"/>
      <c r="AN730" s="33"/>
      <c r="AO730" s="33"/>
      <c r="AP730" s="33"/>
      <c r="AQ730" s="33"/>
      <c r="AR730" s="33"/>
      <c r="AS730" s="33"/>
      <c r="AT730" s="33"/>
      <c r="AU730" s="33"/>
      <c r="AV730" s="33"/>
      <c r="AW730" s="33"/>
      <c r="AX730" s="33"/>
      <c r="AY730" s="33"/>
      <c r="AZ730" s="33"/>
      <c r="BA730" s="33"/>
      <c r="BB730" s="33"/>
      <c r="BC730" s="33"/>
      <c r="BD730" s="33"/>
      <c r="BE730" s="33"/>
      <c r="BF730" s="33"/>
      <c r="BG730" s="33"/>
      <c r="BH730" s="33"/>
      <c r="BI730" s="33"/>
      <c r="BJ730" s="33"/>
      <c r="BK730" s="33"/>
      <c r="BL730" s="33"/>
      <c r="BM730" s="181" t="s">
        <v>665</v>
      </c>
      <c r="BN730" s="181" t="s">
        <v>665</v>
      </c>
      <c r="BO730" s="181" t="s">
        <v>665</v>
      </c>
      <c r="BP730" s="181" t="s">
        <v>665</v>
      </c>
      <c r="BQ730" s="320">
        <v>2</v>
      </c>
      <c r="BR730" s="320">
        <v>2</v>
      </c>
      <c r="BS730" s="320">
        <v>2</v>
      </c>
      <c r="BT730" s="320">
        <v>1</v>
      </c>
      <c r="BU730" s="320">
        <v>2</v>
      </c>
      <c r="BV730" s="320">
        <v>2</v>
      </c>
      <c r="BW730" s="320">
        <v>2</v>
      </c>
      <c r="BX730" s="320">
        <v>1</v>
      </c>
      <c r="BY730" s="320">
        <v>2</v>
      </c>
      <c r="BZ730" s="320">
        <v>2</v>
      </c>
      <c r="CA730" s="320">
        <v>2</v>
      </c>
      <c r="CB730" s="320">
        <v>2</v>
      </c>
      <c r="CC730" s="320">
        <v>2</v>
      </c>
      <c r="CD730" s="320">
        <v>2</v>
      </c>
      <c r="CE730" s="320">
        <v>1</v>
      </c>
      <c r="CF730" s="320">
        <v>2</v>
      </c>
      <c r="CG730" s="320">
        <v>2</v>
      </c>
      <c r="CH730" s="320">
        <v>1</v>
      </c>
      <c r="CI730" s="320">
        <v>2</v>
      </c>
      <c r="CJ730" s="320">
        <v>2</v>
      </c>
      <c r="CK730" s="320">
        <v>1</v>
      </c>
      <c r="CL730" s="348">
        <f>COUNTIF(BQ730:CK730,"2")</f>
        <v>16</v>
      </c>
      <c r="CM730" s="349">
        <f t="shared" ref="CM730" si="878">CL730/(CL730+CN730+CP730+CR730)</f>
        <v>0.76190476190476186</v>
      </c>
      <c r="CN730" s="348">
        <f>COUNTIF(BQ730:CK730,"1")</f>
        <v>5</v>
      </c>
      <c r="CO730" s="349">
        <f t="shared" ref="CO730" si="879">CN730/(CL730+CN730+CP730+CR730)</f>
        <v>0.23809523809523808</v>
      </c>
      <c r="CP730" s="348">
        <f>COUNTIF(BQ730:CK730,"0")</f>
        <v>0</v>
      </c>
      <c r="CQ730" s="349">
        <f t="shared" ref="CQ730" si="880">CP730/(CL730+CN730+CP730+CR730)</f>
        <v>0</v>
      </c>
      <c r="CR730" s="348">
        <f>COUNTIF(BQ730:CK730,"KĐG")</f>
        <v>0</v>
      </c>
      <c r="CS730" s="349">
        <f t="shared" ref="CS730" si="881">CR730/(CL730+CN730+CP730+CR730)</f>
        <v>0</v>
      </c>
      <c r="CT730" s="350">
        <f t="shared" ref="CT730" si="882">(((CL730*2)+(CN730*1)+(CP730*0)))/(CL730+CN730+CP730)</f>
        <v>1.7619047619047619</v>
      </c>
      <c r="CU730" s="351" t="str">
        <f t="shared" ref="CU730" si="883">IF(CS730&gt;=50%,"KĐG",IF(CT730&gt;=1.6,"ĐMT",IF(CT730&gt;=1,"CCG","CĐ")))</f>
        <v>ĐMT</v>
      </c>
      <c r="CV730" s="313"/>
      <c r="CW730" s="313"/>
      <c r="CX730" s="313"/>
      <c r="CY730" s="313"/>
      <c r="CZ730" s="313"/>
      <c r="DA730" s="313"/>
      <c r="DB730" s="424"/>
      <c r="DC730" s="424"/>
      <c r="DD730" s="424"/>
      <c r="DE730" s="313"/>
      <c r="DF730" s="313"/>
      <c r="DG730" s="313"/>
      <c r="DH730" s="313"/>
      <c r="DI730" s="313"/>
      <c r="DJ730" s="113"/>
      <c r="DK730" s="113"/>
      <c r="DL730" s="121">
        <f t="shared" si="870"/>
        <v>1</v>
      </c>
      <c r="DM730" s="261"/>
      <c r="DN730" s="309"/>
      <c r="DO730" s="309"/>
      <c r="DP730" s="309"/>
      <c r="DQ730" s="309"/>
      <c r="DR730" s="309"/>
      <c r="DS730" s="309"/>
      <c r="DT730" s="309"/>
      <c r="DU730" s="309"/>
      <c r="DV730" s="309"/>
    </row>
    <row r="731" spans="1:126" ht="152.25" customHeight="1">
      <c r="A731" s="461"/>
      <c r="B731" s="414">
        <v>186</v>
      </c>
      <c r="C731" s="169" t="s">
        <v>589</v>
      </c>
      <c r="D731" s="169" t="s">
        <v>0</v>
      </c>
      <c r="E731" s="184" t="s">
        <v>590</v>
      </c>
      <c r="F731" s="169" t="s">
        <v>2</v>
      </c>
      <c r="G731" s="377"/>
      <c r="H731" s="184" t="s">
        <v>941</v>
      </c>
      <c r="I731" s="194" t="s">
        <v>949</v>
      </c>
      <c r="J731" s="364"/>
      <c r="K731" s="364" t="s">
        <v>127</v>
      </c>
      <c r="L731" s="364" t="s">
        <v>115</v>
      </c>
      <c r="M731" s="126" t="s">
        <v>81</v>
      </c>
      <c r="N731" s="123" t="s">
        <v>171</v>
      </c>
      <c r="O731" s="461"/>
      <c r="P731" s="465"/>
      <c r="Q731" s="113"/>
      <c r="R731" s="113"/>
      <c r="S731" s="364" t="s">
        <v>28</v>
      </c>
      <c r="T731" s="113"/>
      <c r="U731" s="113"/>
      <c r="V731" s="113"/>
      <c r="W731" s="113"/>
      <c r="X731" s="113"/>
      <c r="Y731" s="113"/>
      <c r="Z731" s="113"/>
      <c r="AA731" s="113"/>
      <c r="AB731" s="33"/>
      <c r="AC731" s="33"/>
      <c r="AD731" s="33"/>
      <c r="AE731" s="33"/>
      <c r="AF731" s="33"/>
      <c r="AG731" s="33"/>
      <c r="AH731" s="33"/>
      <c r="AI731" s="33"/>
      <c r="AJ731" s="33"/>
      <c r="AK731" s="33"/>
      <c r="AL731" s="33"/>
      <c r="AM731" s="33"/>
      <c r="AN731" s="33"/>
      <c r="AO731" s="33"/>
      <c r="AP731" s="33"/>
      <c r="AQ731" s="33"/>
      <c r="AR731" s="33"/>
      <c r="AS731" s="33"/>
      <c r="AT731" s="33"/>
      <c r="AU731" s="33"/>
      <c r="AV731" s="33"/>
      <c r="AW731" s="33"/>
      <c r="AX731" s="33"/>
      <c r="AY731" s="33"/>
      <c r="AZ731" s="33"/>
      <c r="BA731" s="33"/>
      <c r="BB731" s="33"/>
      <c r="BC731" s="33"/>
      <c r="BD731" s="33"/>
      <c r="BE731" s="33"/>
      <c r="BF731" s="33"/>
      <c r="BG731" s="33"/>
      <c r="BH731" s="33"/>
      <c r="BI731" s="33"/>
      <c r="BJ731" s="33"/>
      <c r="BK731" s="33"/>
      <c r="BL731" s="33"/>
      <c r="BM731" s="33"/>
      <c r="BN731" s="33"/>
      <c r="BO731" s="33"/>
      <c r="BP731" s="33"/>
      <c r="BQ731" s="33"/>
      <c r="BR731" s="33"/>
      <c r="BS731" s="33"/>
      <c r="BT731" s="33"/>
      <c r="BU731" s="33"/>
      <c r="BV731" s="33"/>
      <c r="BW731" s="113"/>
      <c r="BX731" s="113"/>
      <c r="BY731" s="113"/>
      <c r="BZ731" s="113"/>
      <c r="CA731" s="113"/>
      <c r="CB731" s="113"/>
      <c r="CC731" s="113"/>
      <c r="CD731" s="113"/>
      <c r="CE731" s="113"/>
      <c r="CF731" s="113"/>
      <c r="CG731" s="113"/>
      <c r="CH731" s="113"/>
      <c r="CI731" s="113"/>
      <c r="CJ731" s="113"/>
      <c r="CK731" s="113"/>
      <c r="CL731" s="113"/>
      <c r="CM731" s="113"/>
      <c r="CN731" s="113"/>
      <c r="CO731" s="113"/>
      <c r="CP731" s="113"/>
      <c r="CQ731" s="113"/>
      <c r="CR731" s="113"/>
      <c r="CS731" s="113"/>
      <c r="CT731" s="313"/>
      <c r="CU731" s="313"/>
      <c r="CV731" s="388" t="s">
        <v>665</v>
      </c>
      <c r="CW731" s="388" t="s">
        <v>665</v>
      </c>
      <c r="CX731" s="388" t="s">
        <v>665</v>
      </c>
      <c r="CY731" s="313"/>
      <c r="CZ731" s="313"/>
      <c r="DA731" s="313"/>
      <c r="DB731" s="424"/>
      <c r="DC731" s="424"/>
      <c r="DD731" s="424"/>
      <c r="DE731" s="313"/>
      <c r="DF731" s="313"/>
      <c r="DG731" s="313"/>
      <c r="DH731" s="313"/>
      <c r="DI731" s="313"/>
      <c r="DJ731" s="113"/>
      <c r="DK731" s="113"/>
      <c r="DL731" s="121">
        <f t="shared" si="870"/>
        <v>1</v>
      </c>
      <c r="DM731" s="353"/>
    </row>
    <row r="732" spans="1:126" s="10" customFormat="1" ht="84.75" hidden="1" customHeight="1">
      <c r="A732" s="461"/>
      <c r="B732" s="414">
        <v>186</v>
      </c>
      <c r="C732" s="29" t="s">
        <v>589</v>
      </c>
      <c r="D732" s="29" t="s">
        <v>0</v>
      </c>
      <c r="E732" s="112" t="s">
        <v>593</v>
      </c>
      <c r="F732" s="29" t="s">
        <v>2</v>
      </c>
      <c r="G732" s="115"/>
      <c r="H732" s="112" t="s">
        <v>593</v>
      </c>
      <c r="I732" s="47" t="s">
        <v>950</v>
      </c>
      <c r="J732" s="113"/>
      <c r="K732" s="125" t="s">
        <v>127</v>
      </c>
      <c r="L732" s="125" t="s">
        <v>115</v>
      </c>
      <c r="M732" s="126" t="s">
        <v>81</v>
      </c>
      <c r="N732" s="123" t="s">
        <v>171</v>
      </c>
      <c r="O732" s="461"/>
      <c r="P732" s="465"/>
      <c r="Q732" s="113"/>
      <c r="R732" s="113"/>
      <c r="S732" s="113"/>
      <c r="T732" s="113" t="s">
        <v>28</v>
      </c>
      <c r="U732" s="113"/>
      <c r="V732" s="113"/>
      <c r="W732" s="113"/>
      <c r="X732" s="113"/>
      <c r="Y732" s="113"/>
      <c r="Z732" s="113"/>
      <c r="AA732" s="113"/>
      <c r="AB732" s="33"/>
      <c r="AC732" s="33"/>
      <c r="AD732" s="33"/>
      <c r="AE732" s="33"/>
      <c r="AF732" s="33"/>
      <c r="AG732" s="33"/>
      <c r="AH732" s="33"/>
      <c r="AI732" s="33"/>
      <c r="AJ732" s="33"/>
      <c r="AK732" s="33"/>
      <c r="AL732" s="33"/>
      <c r="AM732" s="33"/>
      <c r="AN732" s="33"/>
      <c r="AO732" s="33"/>
      <c r="AP732" s="33"/>
      <c r="AQ732" s="33"/>
      <c r="AR732" s="33"/>
      <c r="AS732" s="33"/>
      <c r="AT732" s="33"/>
      <c r="AU732" s="33"/>
      <c r="AV732" s="33"/>
      <c r="AW732" s="33"/>
      <c r="AX732" s="33"/>
      <c r="AY732" s="33"/>
      <c r="AZ732" s="33"/>
      <c r="BA732" s="33"/>
      <c r="BB732" s="33"/>
      <c r="BC732" s="33"/>
      <c r="BD732" s="33"/>
      <c r="BE732" s="33"/>
      <c r="BF732" s="33"/>
      <c r="BG732" s="33"/>
      <c r="BH732" s="33"/>
      <c r="BI732" s="33"/>
      <c r="BJ732" s="33"/>
      <c r="BK732" s="33"/>
      <c r="BL732" s="33"/>
      <c r="BM732" s="33"/>
      <c r="BN732" s="33"/>
      <c r="BO732" s="33"/>
      <c r="BP732" s="33"/>
      <c r="BQ732" s="33"/>
      <c r="BR732" s="33"/>
      <c r="BS732" s="33"/>
      <c r="BT732" s="33"/>
      <c r="BU732" s="33"/>
      <c r="BV732" s="33"/>
      <c r="BW732" s="113"/>
      <c r="BX732" s="113"/>
      <c r="BY732" s="113"/>
      <c r="BZ732" s="113"/>
      <c r="CA732" s="113"/>
      <c r="CB732" s="113"/>
      <c r="CC732" s="113"/>
      <c r="CD732" s="113"/>
      <c r="CE732" s="113"/>
      <c r="CF732" s="113"/>
      <c r="CG732" s="113"/>
      <c r="CH732" s="113"/>
      <c r="CI732" s="113"/>
      <c r="CJ732" s="113"/>
      <c r="CK732" s="113"/>
      <c r="CL732" s="113"/>
      <c r="CM732" s="113"/>
      <c r="CN732" s="113"/>
      <c r="CO732" s="113"/>
      <c r="CP732" s="113"/>
      <c r="CQ732" s="113"/>
      <c r="CR732" s="113"/>
      <c r="CS732" s="113"/>
      <c r="CT732" s="313"/>
      <c r="CU732" s="313"/>
      <c r="CV732" s="313"/>
      <c r="CW732" s="313"/>
      <c r="CX732" s="313"/>
      <c r="CY732" s="313"/>
      <c r="CZ732" s="313"/>
      <c r="DA732" s="313"/>
      <c r="DB732" s="424"/>
      <c r="DC732" s="424"/>
      <c r="DD732" s="424"/>
      <c r="DE732" s="313"/>
      <c r="DF732" s="313"/>
      <c r="DG732" s="313"/>
      <c r="DH732" s="313"/>
      <c r="DI732" s="313"/>
      <c r="DJ732" s="113"/>
      <c r="DK732" s="113"/>
      <c r="DL732" s="121">
        <f t="shared" si="870"/>
        <v>1</v>
      </c>
      <c r="DM732" s="114"/>
    </row>
    <row r="733" spans="1:126" s="10" customFormat="1" ht="224.25" hidden="1" customHeight="1">
      <c r="A733" s="461"/>
      <c r="B733" s="414">
        <v>186</v>
      </c>
      <c r="C733" s="29" t="s">
        <v>589</v>
      </c>
      <c r="D733" s="29" t="s">
        <v>0</v>
      </c>
      <c r="E733" s="112" t="s">
        <v>942</v>
      </c>
      <c r="F733" s="29" t="s">
        <v>2</v>
      </c>
      <c r="G733" s="115"/>
      <c r="H733" s="112" t="s">
        <v>942</v>
      </c>
      <c r="I733" s="47" t="s">
        <v>951</v>
      </c>
      <c r="J733" s="113"/>
      <c r="K733" s="125" t="s">
        <v>127</v>
      </c>
      <c r="L733" s="125" t="s">
        <v>115</v>
      </c>
      <c r="M733" s="126" t="s">
        <v>81</v>
      </c>
      <c r="N733" s="123" t="s">
        <v>171</v>
      </c>
      <c r="O733" s="461"/>
      <c r="P733" s="465"/>
      <c r="Q733" s="113"/>
      <c r="R733" s="113"/>
      <c r="S733" s="113"/>
      <c r="T733" s="113"/>
      <c r="U733" s="113" t="s">
        <v>28</v>
      </c>
      <c r="V733" s="113"/>
      <c r="W733" s="113"/>
      <c r="X733" s="113"/>
      <c r="Y733" s="113"/>
      <c r="Z733" s="113"/>
      <c r="AA733" s="113"/>
      <c r="AB733" s="33"/>
      <c r="AC733" s="33"/>
      <c r="AD733" s="33"/>
      <c r="AE733" s="33"/>
      <c r="AF733" s="33"/>
      <c r="AG733" s="33"/>
      <c r="AH733" s="33"/>
      <c r="AI733" s="33"/>
      <c r="AJ733" s="33"/>
      <c r="AK733" s="33"/>
      <c r="AL733" s="33"/>
      <c r="AM733" s="33"/>
      <c r="AN733" s="33"/>
      <c r="AO733" s="33"/>
      <c r="AP733" s="33"/>
      <c r="AQ733" s="33"/>
      <c r="AR733" s="33"/>
      <c r="AS733" s="33"/>
      <c r="AT733" s="33"/>
      <c r="AU733" s="33"/>
      <c r="AV733" s="33"/>
      <c r="AW733" s="33"/>
      <c r="AX733" s="33"/>
      <c r="AY733" s="33"/>
      <c r="AZ733" s="33"/>
      <c r="BA733" s="33"/>
      <c r="BB733" s="33"/>
      <c r="BC733" s="33"/>
      <c r="BD733" s="33"/>
      <c r="BE733" s="33"/>
      <c r="BF733" s="33"/>
      <c r="BG733" s="33"/>
      <c r="BH733" s="33"/>
      <c r="BI733" s="33"/>
      <c r="BJ733" s="33"/>
      <c r="BK733" s="33"/>
      <c r="BL733" s="33"/>
      <c r="BM733" s="33"/>
      <c r="BN733" s="33"/>
      <c r="BO733" s="33"/>
      <c r="BP733" s="33"/>
      <c r="BQ733" s="33"/>
      <c r="BR733" s="33"/>
      <c r="BS733" s="33"/>
      <c r="BT733" s="33"/>
      <c r="BU733" s="33"/>
      <c r="BV733" s="33"/>
      <c r="BW733" s="113"/>
      <c r="BX733" s="113"/>
      <c r="BY733" s="113"/>
      <c r="BZ733" s="113"/>
      <c r="CA733" s="113"/>
      <c r="CB733" s="113"/>
      <c r="CC733" s="113"/>
      <c r="CD733" s="113"/>
      <c r="CE733" s="113"/>
      <c r="CF733" s="113"/>
      <c r="CG733" s="113"/>
      <c r="CH733" s="113"/>
      <c r="CI733" s="113"/>
      <c r="CJ733" s="113"/>
      <c r="CK733" s="113"/>
      <c r="CL733" s="113"/>
      <c r="CM733" s="113"/>
      <c r="CN733" s="113"/>
      <c r="CO733" s="113"/>
      <c r="CP733" s="113"/>
      <c r="CQ733" s="113"/>
      <c r="CR733" s="113"/>
      <c r="CS733" s="113"/>
      <c r="CT733" s="313"/>
      <c r="CU733" s="313"/>
      <c r="CV733" s="313"/>
      <c r="CW733" s="313"/>
      <c r="CX733" s="313"/>
      <c r="CY733" s="313"/>
      <c r="CZ733" s="313"/>
      <c r="DA733" s="313"/>
      <c r="DB733" s="424"/>
      <c r="DC733" s="424"/>
      <c r="DD733" s="424"/>
      <c r="DE733" s="313"/>
      <c r="DF733" s="313"/>
      <c r="DG733" s="313"/>
      <c r="DH733" s="313"/>
      <c r="DI733" s="313"/>
      <c r="DJ733" s="113"/>
      <c r="DK733" s="113"/>
      <c r="DL733" s="121">
        <f t="shared" si="870"/>
        <v>1</v>
      </c>
      <c r="DM733" s="114"/>
    </row>
    <row r="734" spans="1:126" s="10" customFormat="1" ht="133.5" hidden="1" customHeight="1">
      <c r="A734" s="461"/>
      <c r="B734" s="414">
        <v>186</v>
      </c>
      <c r="C734" s="29" t="s">
        <v>589</v>
      </c>
      <c r="D734" s="29" t="s">
        <v>0</v>
      </c>
      <c r="E734" s="112" t="s">
        <v>123</v>
      </c>
      <c r="F734" s="29" t="s">
        <v>2</v>
      </c>
      <c r="G734" s="115"/>
      <c r="H734" s="112" t="s">
        <v>123</v>
      </c>
      <c r="I734" s="47" t="s">
        <v>952</v>
      </c>
      <c r="J734" s="113"/>
      <c r="K734" s="125" t="s">
        <v>127</v>
      </c>
      <c r="L734" s="125" t="s">
        <v>115</v>
      </c>
      <c r="M734" s="126" t="s">
        <v>81</v>
      </c>
      <c r="N734" s="123" t="s">
        <v>171</v>
      </c>
      <c r="O734" s="461"/>
      <c r="P734" s="465"/>
      <c r="Q734" s="113"/>
      <c r="R734" s="113"/>
      <c r="S734" s="113"/>
      <c r="T734" s="113"/>
      <c r="U734" s="113"/>
      <c r="V734" s="113" t="s">
        <v>28</v>
      </c>
      <c r="W734" s="113"/>
      <c r="X734" s="113"/>
      <c r="Y734" s="113"/>
      <c r="Z734" s="113"/>
      <c r="AA734" s="113"/>
      <c r="AB734" s="33"/>
      <c r="AC734" s="33"/>
      <c r="AD734" s="33"/>
      <c r="AE734" s="33"/>
      <c r="AF734" s="33"/>
      <c r="AG734" s="33"/>
      <c r="AH734" s="33"/>
      <c r="AI734" s="33"/>
      <c r="AJ734" s="33"/>
      <c r="AK734" s="33"/>
      <c r="AL734" s="33"/>
      <c r="AM734" s="33"/>
      <c r="AN734" s="33"/>
      <c r="AO734" s="33"/>
      <c r="AP734" s="33"/>
      <c r="AQ734" s="33"/>
      <c r="AR734" s="33"/>
      <c r="AS734" s="33"/>
      <c r="AT734" s="33"/>
      <c r="AU734" s="33"/>
      <c r="AV734" s="33"/>
      <c r="AW734" s="33"/>
      <c r="AX734" s="33"/>
      <c r="AY734" s="33"/>
      <c r="AZ734" s="33"/>
      <c r="BA734" s="33"/>
      <c r="BB734" s="33"/>
      <c r="BC734" s="33"/>
      <c r="BD734" s="33"/>
      <c r="BE734" s="33"/>
      <c r="BF734" s="33"/>
      <c r="BG734" s="33"/>
      <c r="BH734" s="33"/>
      <c r="BI734" s="33"/>
      <c r="BJ734" s="33"/>
      <c r="BK734" s="33"/>
      <c r="BL734" s="33"/>
      <c r="BM734" s="33"/>
      <c r="BN734" s="33"/>
      <c r="BO734" s="33"/>
      <c r="BP734" s="33"/>
      <c r="BQ734" s="33"/>
      <c r="BR734" s="33"/>
      <c r="BS734" s="33"/>
      <c r="BT734" s="33"/>
      <c r="BU734" s="33"/>
      <c r="BV734" s="33"/>
      <c r="BW734" s="113"/>
      <c r="BX734" s="113"/>
      <c r="BY734" s="113"/>
      <c r="BZ734" s="113"/>
      <c r="CA734" s="113"/>
      <c r="CB734" s="113"/>
      <c r="CC734" s="113"/>
      <c r="CD734" s="113"/>
      <c r="CE734" s="113"/>
      <c r="CF734" s="113"/>
      <c r="CG734" s="113"/>
      <c r="CH734" s="113"/>
      <c r="CI734" s="113"/>
      <c r="CJ734" s="113"/>
      <c r="CK734" s="113"/>
      <c r="CL734" s="113"/>
      <c r="CM734" s="113"/>
      <c r="CN734" s="113"/>
      <c r="CO734" s="113"/>
      <c r="CP734" s="113"/>
      <c r="CQ734" s="113"/>
      <c r="CR734" s="113"/>
      <c r="CS734" s="113"/>
      <c r="CT734" s="313"/>
      <c r="CU734" s="313"/>
      <c r="CV734" s="313"/>
      <c r="CW734" s="313"/>
      <c r="CX734" s="313"/>
      <c r="CY734" s="313"/>
      <c r="CZ734" s="313"/>
      <c r="DA734" s="313"/>
      <c r="DB734" s="424"/>
      <c r="DC734" s="424"/>
      <c r="DD734" s="424"/>
      <c r="DE734" s="313"/>
      <c r="DF734" s="313"/>
      <c r="DG734" s="313"/>
      <c r="DH734" s="313"/>
      <c r="DI734" s="313"/>
      <c r="DJ734" s="113"/>
      <c r="DK734" s="113"/>
      <c r="DL734" s="121">
        <f t="shared" si="870"/>
        <v>1</v>
      </c>
      <c r="DM734" s="114"/>
    </row>
    <row r="735" spans="1:126" s="10" customFormat="1" ht="224.25" hidden="1" customHeight="1">
      <c r="A735" s="461"/>
      <c r="B735" s="414">
        <v>186</v>
      </c>
      <c r="C735" s="29" t="s">
        <v>589</v>
      </c>
      <c r="D735" s="29" t="s">
        <v>0</v>
      </c>
      <c r="E735" s="112" t="s">
        <v>590</v>
      </c>
      <c r="F735" s="29" t="s">
        <v>2</v>
      </c>
      <c r="G735" s="115"/>
      <c r="H735" s="112" t="s">
        <v>943</v>
      </c>
      <c r="I735" s="47" t="s">
        <v>953</v>
      </c>
      <c r="J735" s="113"/>
      <c r="K735" s="125" t="s">
        <v>127</v>
      </c>
      <c r="L735" s="125" t="s">
        <v>115</v>
      </c>
      <c r="M735" s="126" t="s">
        <v>81</v>
      </c>
      <c r="N735" s="123" t="s">
        <v>171</v>
      </c>
      <c r="O735" s="461"/>
      <c r="P735" s="465"/>
      <c r="Q735" s="113"/>
      <c r="R735" s="113"/>
      <c r="S735" s="113"/>
      <c r="T735" s="113"/>
      <c r="U735" s="113"/>
      <c r="V735" s="113"/>
      <c r="W735" s="113" t="s">
        <v>28</v>
      </c>
      <c r="X735" s="113"/>
      <c r="Y735" s="113"/>
      <c r="Z735" s="113"/>
      <c r="AA735" s="113"/>
      <c r="AB735" s="33"/>
      <c r="AC735" s="33"/>
      <c r="AD735" s="33"/>
      <c r="AE735" s="33"/>
      <c r="AF735" s="33"/>
      <c r="AG735" s="33"/>
      <c r="AH735" s="33"/>
      <c r="AI735" s="33"/>
      <c r="AJ735" s="33"/>
      <c r="AK735" s="33"/>
      <c r="AL735" s="33"/>
      <c r="AM735" s="33"/>
      <c r="AN735" s="33"/>
      <c r="AO735" s="33"/>
      <c r="AP735" s="33"/>
      <c r="AQ735" s="33"/>
      <c r="AR735" s="33"/>
      <c r="AS735" s="33"/>
      <c r="AT735" s="33"/>
      <c r="AU735" s="33"/>
      <c r="AV735" s="33"/>
      <c r="AW735" s="33"/>
      <c r="AX735" s="33"/>
      <c r="AY735" s="33"/>
      <c r="AZ735" s="33"/>
      <c r="BA735" s="33"/>
      <c r="BB735" s="33"/>
      <c r="BC735" s="33"/>
      <c r="BD735" s="33"/>
      <c r="BE735" s="33"/>
      <c r="BF735" s="33"/>
      <c r="BG735" s="33"/>
      <c r="BH735" s="33"/>
      <c r="BI735" s="33"/>
      <c r="BJ735" s="33"/>
      <c r="BK735" s="33"/>
      <c r="BL735" s="33"/>
      <c r="BM735" s="33"/>
      <c r="BN735" s="33"/>
      <c r="BO735" s="33"/>
      <c r="BP735" s="33"/>
      <c r="BQ735" s="33"/>
      <c r="BR735" s="33"/>
      <c r="BS735" s="33"/>
      <c r="BT735" s="33"/>
      <c r="BU735" s="33"/>
      <c r="BV735" s="33"/>
      <c r="BW735" s="113"/>
      <c r="BX735" s="113"/>
      <c r="BY735" s="113"/>
      <c r="BZ735" s="113"/>
      <c r="CA735" s="113"/>
      <c r="CB735" s="113"/>
      <c r="CC735" s="113"/>
      <c r="CD735" s="113"/>
      <c r="CE735" s="113"/>
      <c r="CF735" s="113"/>
      <c r="CG735" s="113"/>
      <c r="CH735" s="113"/>
      <c r="CI735" s="113"/>
      <c r="CJ735" s="113"/>
      <c r="CK735" s="113"/>
      <c r="CL735" s="113"/>
      <c r="CM735" s="113"/>
      <c r="CN735" s="113"/>
      <c r="CO735" s="113"/>
      <c r="CP735" s="113"/>
      <c r="CQ735" s="113"/>
      <c r="CR735" s="113"/>
      <c r="CS735" s="113"/>
      <c r="CT735" s="313"/>
      <c r="CU735" s="313"/>
      <c r="CV735" s="313"/>
      <c r="CW735" s="313"/>
      <c r="CX735" s="313"/>
      <c r="CY735" s="313"/>
      <c r="CZ735" s="313"/>
      <c r="DA735" s="313"/>
      <c r="DB735" s="424"/>
      <c r="DC735" s="424"/>
      <c r="DD735" s="424"/>
      <c r="DE735" s="313"/>
      <c r="DF735" s="313"/>
      <c r="DG735" s="313"/>
      <c r="DH735" s="313"/>
      <c r="DI735" s="313"/>
      <c r="DJ735" s="113"/>
      <c r="DK735" s="113"/>
      <c r="DL735" s="121">
        <f t="shared" si="870"/>
        <v>1</v>
      </c>
      <c r="DM735" s="114"/>
    </row>
    <row r="736" spans="1:126" s="10" customFormat="1" ht="108.75" hidden="1" customHeight="1">
      <c r="A736" s="461"/>
      <c r="B736" s="414">
        <v>186</v>
      </c>
      <c r="C736" s="29" t="s">
        <v>589</v>
      </c>
      <c r="D736" s="29" t="s">
        <v>0</v>
      </c>
      <c r="E736" s="112" t="s">
        <v>944</v>
      </c>
      <c r="F736" s="29" t="s">
        <v>2</v>
      </c>
      <c r="G736" s="115"/>
      <c r="H736" s="112" t="s">
        <v>944</v>
      </c>
      <c r="I736" s="47" t="s">
        <v>954</v>
      </c>
      <c r="J736" s="113"/>
      <c r="K736" s="125" t="s">
        <v>127</v>
      </c>
      <c r="L736" s="125" t="s">
        <v>115</v>
      </c>
      <c r="M736" s="126" t="s">
        <v>81</v>
      </c>
      <c r="N736" s="123" t="s">
        <v>171</v>
      </c>
      <c r="O736" s="461"/>
      <c r="P736" s="465"/>
      <c r="Q736" s="113"/>
      <c r="R736" s="113"/>
      <c r="S736" s="113"/>
      <c r="T736" s="113"/>
      <c r="U736" s="113"/>
      <c r="V736" s="113"/>
      <c r="W736" s="113"/>
      <c r="X736" s="113" t="s">
        <v>28</v>
      </c>
      <c r="Y736" s="113"/>
      <c r="Z736" s="113"/>
      <c r="AA736" s="113"/>
      <c r="AB736" s="33"/>
      <c r="AC736" s="33"/>
      <c r="AD736" s="33"/>
      <c r="AE736" s="33"/>
      <c r="AF736" s="33"/>
      <c r="AG736" s="33"/>
      <c r="AH736" s="33"/>
      <c r="AI736" s="33"/>
      <c r="AJ736" s="33"/>
      <c r="AK736" s="33"/>
      <c r="AL736" s="33"/>
      <c r="AM736" s="33"/>
      <c r="AN736" s="33"/>
      <c r="AO736" s="33"/>
      <c r="AP736" s="33"/>
      <c r="AQ736" s="33"/>
      <c r="AR736" s="33"/>
      <c r="AS736" s="33"/>
      <c r="AT736" s="33"/>
      <c r="AU736" s="33"/>
      <c r="AV736" s="33"/>
      <c r="AW736" s="33"/>
      <c r="AX736" s="33"/>
      <c r="AY736" s="33"/>
      <c r="AZ736" s="33"/>
      <c r="BA736" s="33"/>
      <c r="BB736" s="33"/>
      <c r="BC736" s="33"/>
      <c r="BD736" s="33"/>
      <c r="BE736" s="33"/>
      <c r="BF736" s="33"/>
      <c r="BG736" s="33"/>
      <c r="BH736" s="33"/>
      <c r="BI736" s="33"/>
      <c r="BJ736" s="33"/>
      <c r="BK736" s="33"/>
      <c r="BL736" s="33"/>
      <c r="BM736" s="33"/>
      <c r="BN736" s="33"/>
      <c r="BO736" s="33"/>
      <c r="BP736" s="33"/>
      <c r="BQ736" s="33"/>
      <c r="BR736" s="33"/>
      <c r="BS736" s="33"/>
      <c r="BT736" s="33"/>
      <c r="BU736" s="33"/>
      <c r="BV736" s="33"/>
      <c r="BW736" s="113"/>
      <c r="BX736" s="113"/>
      <c r="BY736" s="113"/>
      <c r="BZ736" s="113"/>
      <c r="CA736" s="113"/>
      <c r="CB736" s="113"/>
      <c r="CC736" s="113"/>
      <c r="CD736" s="113"/>
      <c r="CE736" s="113"/>
      <c r="CF736" s="113"/>
      <c r="CG736" s="113"/>
      <c r="CH736" s="113"/>
      <c r="CI736" s="113"/>
      <c r="CJ736" s="113"/>
      <c r="CK736" s="113"/>
      <c r="CL736" s="113"/>
      <c r="CM736" s="113"/>
      <c r="CN736" s="113"/>
      <c r="CO736" s="113"/>
      <c r="CP736" s="113"/>
      <c r="CQ736" s="113"/>
      <c r="CR736" s="113"/>
      <c r="CS736" s="113"/>
      <c r="CT736" s="313"/>
      <c r="CU736" s="313"/>
      <c r="CV736" s="313"/>
      <c r="CW736" s="313"/>
      <c r="CX736" s="313"/>
      <c r="CY736" s="313"/>
      <c r="CZ736" s="313"/>
      <c r="DA736" s="313"/>
      <c r="DB736" s="424"/>
      <c r="DC736" s="424"/>
      <c r="DD736" s="424"/>
      <c r="DE736" s="313"/>
      <c r="DF736" s="313"/>
      <c r="DG736" s="313"/>
      <c r="DH736" s="313"/>
      <c r="DI736" s="313"/>
      <c r="DJ736" s="113"/>
      <c r="DK736" s="113"/>
      <c r="DL736" s="121">
        <f t="shared" si="870"/>
        <v>1</v>
      </c>
      <c r="DM736" s="114"/>
    </row>
    <row r="737" spans="1:126" s="10" customFormat="1" ht="67.5" hidden="1" customHeight="1">
      <c r="A737" s="461"/>
      <c r="B737" s="414">
        <v>186</v>
      </c>
      <c r="C737" s="29" t="s">
        <v>589</v>
      </c>
      <c r="D737" s="29" t="s">
        <v>0</v>
      </c>
      <c r="E737" s="112" t="s">
        <v>945</v>
      </c>
      <c r="F737" s="29" t="s">
        <v>2</v>
      </c>
      <c r="G737" s="115"/>
      <c r="H737" s="112" t="s">
        <v>945</v>
      </c>
      <c r="I737" s="47" t="s">
        <v>955</v>
      </c>
      <c r="J737" s="113"/>
      <c r="K737" s="125" t="s">
        <v>127</v>
      </c>
      <c r="L737" s="125" t="s">
        <v>115</v>
      </c>
      <c r="M737" s="126" t="s">
        <v>81</v>
      </c>
      <c r="N737" s="123" t="s">
        <v>171</v>
      </c>
      <c r="O737" s="461"/>
      <c r="P737" s="465"/>
      <c r="Q737" s="113"/>
      <c r="R737" s="113"/>
      <c r="S737" s="113"/>
      <c r="T737" s="113"/>
      <c r="U737" s="113"/>
      <c r="V737" s="113"/>
      <c r="W737" s="113"/>
      <c r="X737" s="113"/>
      <c r="Y737" s="113" t="s">
        <v>28</v>
      </c>
      <c r="Z737" s="113"/>
      <c r="AA737" s="113"/>
      <c r="AB737" s="33"/>
      <c r="AC737" s="33"/>
      <c r="AD737" s="33"/>
      <c r="AE737" s="33"/>
      <c r="AF737" s="33"/>
      <c r="AG737" s="33"/>
      <c r="AH737" s="33"/>
      <c r="AI737" s="33"/>
      <c r="AJ737" s="33"/>
      <c r="AK737" s="33"/>
      <c r="AL737" s="33"/>
      <c r="AM737" s="33"/>
      <c r="AN737" s="33"/>
      <c r="AO737" s="33"/>
      <c r="AP737" s="33"/>
      <c r="AQ737" s="33"/>
      <c r="AR737" s="33"/>
      <c r="AS737" s="33"/>
      <c r="AT737" s="33"/>
      <c r="AU737" s="33"/>
      <c r="AV737" s="33"/>
      <c r="AW737" s="33"/>
      <c r="AX737" s="33"/>
      <c r="AY737" s="33"/>
      <c r="AZ737" s="33"/>
      <c r="BA737" s="33"/>
      <c r="BB737" s="33"/>
      <c r="BC737" s="33"/>
      <c r="BD737" s="33"/>
      <c r="BE737" s="33"/>
      <c r="BF737" s="33"/>
      <c r="BG737" s="33"/>
      <c r="BH737" s="33"/>
      <c r="BI737" s="33"/>
      <c r="BJ737" s="33"/>
      <c r="BK737" s="33"/>
      <c r="BL737" s="33"/>
      <c r="BM737" s="33"/>
      <c r="BN737" s="33"/>
      <c r="BO737" s="33"/>
      <c r="BP737" s="33"/>
      <c r="BQ737" s="33"/>
      <c r="BR737" s="33"/>
      <c r="BS737" s="33"/>
      <c r="BT737" s="33"/>
      <c r="BU737" s="33"/>
      <c r="BV737" s="33"/>
      <c r="BW737" s="113"/>
      <c r="BX737" s="113"/>
      <c r="BY737" s="113"/>
      <c r="BZ737" s="113"/>
      <c r="CA737" s="113"/>
      <c r="CB737" s="113"/>
      <c r="CC737" s="113"/>
      <c r="CD737" s="113"/>
      <c r="CE737" s="113"/>
      <c r="CF737" s="113"/>
      <c r="CG737" s="113"/>
      <c r="CH737" s="113"/>
      <c r="CI737" s="113"/>
      <c r="CJ737" s="113"/>
      <c r="CK737" s="113"/>
      <c r="CL737" s="113"/>
      <c r="CM737" s="113"/>
      <c r="CN737" s="113"/>
      <c r="CO737" s="113"/>
      <c r="CP737" s="113"/>
      <c r="CQ737" s="113"/>
      <c r="CR737" s="113"/>
      <c r="CS737" s="113"/>
      <c r="CT737" s="313"/>
      <c r="CU737" s="313"/>
      <c r="CV737" s="313"/>
      <c r="CW737" s="313"/>
      <c r="CX737" s="313"/>
      <c r="CY737" s="313"/>
      <c r="CZ737" s="313"/>
      <c r="DA737" s="313"/>
      <c r="DB737" s="424"/>
      <c r="DC737" s="424"/>
      <c r="DD737" s="424"/>
      <c r="DE737" s="313"/>
      <c r="DF737" s="313"/>
      <c r="DG737" s="313"/>
      <c r="DH737" s="313"/>
      <c r="DI737" s="313"/>
      <c r="DJ737" s="113"/>
      <c r="DK737" s="113"/>
      <c r="DL737" s="121">
        <f t="shared" si="870"/>
        <v>1</v>
      </c>
      <c r="DM737" s="114"/>
    </row>
    <row r="738" spans="1:126" s="10" customFormat="1" ht="60" hidden="1" customHeight="1">
      <c r="A738" s="461"/>
      <c r="B738" s="414">
        <v>186</v>
      </c>
      <c r="C738" s="29" t="s">
        <v>589</v>
      </c>
      <c r="D738" s="29" t="s">
        <v>0</v>
      </c>
      <c r="E738" s="112" t="s">
        <v>946</v>
      </c>
      <c r="F738" s="29" t="s">
        <v>2</v>
      </c>
      <c r="G738" s="115"/>
      <c r="H738" s="112" t="s">
        <v>946</v>
      </c>
      <c r="I738" s="47" t="s">
        <v>956</v>
      </c>
      <c r="J738" s="113"/>
      <c r="K738" s="125" t="s">
        <v>127</v>
      </c>
      <c r="L738" s="125" t="s">
        <v>115</v>
      </c>
      <c r="M738" s="126" t="s">
        <v>81</v>
      </c>
      <c r="N738" s="123" t="s">
        <v>171</v>
      </c>
      <c r="O738" s="461"/>
      <c r="P738" s="465"/>
      <c r="Q738" s="113"/>
      <c r="R738" s="113"/>
      <c r="S738" s="113"/>
      <c r="T738" s="113"/>
      <c r="U738" s="113"/>
      <c r="V738" s="113"/>
      <c r="W738" s="113"/>
      <c r="X738" s="113"/>
      <c r="Y738" s="113"/>
      <c r="Z738" s="113" t="s">
        <v>28</v>
      </c>
      <c r="AA738" s="113"/>
      <c r="AB738" s="33"/>
      <c r="AC738" s="33"/>
      <c r="AD738" s="33"/>
      <c r="AE738" s="33"/>
      <c r="AF738" s="33"/>
      <c r="AG738" s="33"/>
      <c r="AH738" s="33"/>
      <c r="AI738" s="33"/>
      <c r="AJ738" s="33"/>
      <c r="AK738" s="33"/>
      <c r="AL738" s="33"/>
      <c r="AM738" s="33"/>
      <c r="AN738" s="33"/>
      <c r="AO738" s="33"/>
      <c r="AP738" s="33"/>
      <c r="AQ738" s="33"/>
      <c r="AR738" s="33"/>
      <c r="AS738" s="33"/>
      <c r="AT738" s="33"/>
      <c r="AU738" s="33"/>
      <c r="AV738" s="33"/>
      <c r="AW738" s="33"/>
      <c r="AX738" s="33"/>
      <c r="AY738" s="33"/>
      <c r="AZ738" s="33"/>
      <c r="BA738" s="33"/>
      <c r="BB738" s="33"/>
      <c r="BC738" s="33"/>
      <c r="BD738" s="33"/>
      <c r="BE738" s="33"/>
      <c r="BF738" s="33"/>
      <c r="BG738" s="33"/>
      <c r="BH738" s="33"/>
      <c r="BI738" s="33"/>
      <c r="BJ738" s="33"/>
      <c r="BK738" s="33"/>
      <c r="BL738" s="33"/>
      <c r="BM738" s="33"/>
      <c r="BN738" s="33"/>
      <c r="BO738" s="33"/>
      <c r="BP738" s="33"/>
      <c r="BQ738" s="33"/>
      <c r="BR738" s="33"/>
      <c r="BS738" s="33"/>
      <c r="BT738" s="33"/>
      <c r="BU738" s="33"/>
      <c r="BV738" s="33"/>
      <c r="BW738" s="113"/>
      <c r="BX738" s="113"/>
      <c r="BY738" s="113"/>
      <c r="BZ738" s="113"/>
      <c r="CA738" s="113"/>
      <c r="CB738" s="113"/>
      <c r="CC738" s="113"/>
      <c r="CD738" s="113"/>
      <c r="CE738" s="113"/>
      <c r="CF738" s="113"/>
      <c r="CG738" s="113"/>
      <c r="CH738" s="113"/>
      <c r="CI738" s="113"/>
      <c r="CJ738" s="113"/>
      <c r="CK738" s="113"/>
      <c r="CL738" s="113"/>
      <c r="CM738" s="113"/>
      <c r="CN738" s="113"/>
      <c r="CO738" s="113"/>
      <c r="CP738" s="113"/>
      <c r="CQ738" s="113"/>
      <c r="CR738" s="113"/>
      <c r="CS738" s="113"/>
      <c r="CT738" s="313"/>
      <c r="CU738" s="313"/>
      <c r="CV738" s="313"/>
      <c r="CW738" s="313"/>
      <c r="CX738" s="313"/>
      <c r="CY738" s="313"/>
      <c r="CZ738" s="313"/>
      <c r="DA738" s="313"/>
      <c r="DB738" s="424"/>
      <c r="DC738" s="424"/>
      <c r="DD738" s="424"/>
      <c r="DE738" s="313"/>
      <c r="DF738" s="313"/>
      <c r="DG738" s="313"/>
      <c r="DH738" s="313"/>
      <c r="DI738" s="313"/>
      <c r="DJ738" s="113"/>
      <c r="DK738" s="113"/>
      <c r="DL738" s="121">
        <f t="shared" si="870"/>
        <v>1</v>
      </c>
      <c r="DM738" s="114"/>
    </row>
    <row r="739" spans="1:126" s="10" customFormat="1" ht="150" hidden="1" customHeight="1">
      <c r="A739" s="462"/>
      <c r="B739" s="414">
        <v>186</v>
      </c>
      <c r="C739" s="29" t="s">
        <v>589</v>
      </c>
      <c r="D739" s="29" t="s">
        <v>0</v>
      </c>
      <c r="E739" s="112" t="s">
        <v>947</v>
      </c>
      <c r="F739" s="29" t="s">
        <v>2</v>
      </c>
      <c r="G739" s="115"/>
      <c r="H739" s="112" t="s">
        <v>947</v>
      </c>
      <c r="I739" s="47" t="s">
        <v>957</v>
      </c>
      <c r="J739" s="113"/>
      <c r="K739" s="125" t="s">
        <v>127</v>
      </c>
      <c r="L739" s="125" t="s">
        <v>115</v>
      </c>
      <c r="M739" s="126" t="s">
        <v>81</v>
      </c>
      <c r="N739" s="123" t="s">
        <v>171</v>
      </c>
      <c r="O739" s="462"/>
      <c r="P739" s="459"/>
      <c r="Q739" s="113"/>
      <c r="R739" s="113"/>
      <c r="S739" s="113"/>
      <c r="T739" s="113"/>
      <c r="U739" s="113"/>
      <c r="V739" s="113"/>
      <c r="W739" s="113"/>
      <c r="X739" s="113"/>
      <c r="Y739" s="113"/>
      <c r="Z739" s="113"/>
      <c r="AA739" s="113" t="s">
        <v>28</v>
      </c>
      <c r="AB739" s="33"/>
      <c r="AC739" s="33"/>
      <c r="AD739" s="33"/>
      <c r="AE739" s="33"/>
      <c r="AF739" s="33"/>
      <c r="AG739" s="33"/>
      <c r="AH739" s="33"/>
      <c r="AI739" s="33"/>
      <c r="AJ739" s="33"/>
      <c r="AK739" s="33"/>
      <c r="AL739" s="33"/>
      <c r="AM739" s="33"/>
      <c r="AN739" s="33"/>
      <c r="AO739" s="33"/>
      <c r="AP739" s="33"/>
      <c r="AQ739" s="33"/>
      <c r="AR739" s="33"/>
      <c r="AS739" s="33"/>
      <c r="AT739" s="33"/>
      <c r="AU739" s="33"/>
      <c r="AV739" s="33"/>
      <c r="AW739" s="33"/>
      <c r="AX739" s="33"/>
      <c r="AY739" s="33"/>
      <c r="AZ739" s="33"/>
      <c r="BA739" s="33"/>
      <c r="BB739" s="33"/>
      <c r="BC739" s="33"/>
      <c r="BD739" s="33"/>
      <c r="BE739" s="33"/>
      <c r="BF739" s="33"/>
      <c r="BG739" s="33"/>
      <c r="BH739" s="33"/>
      <c r="BI739" s="33"/>
      <c r="BJ739" s="33"/>
      <c r="BK739" s="33"/>
      <c r="BL739" s="33"/>
      <c r="BM739" s="33"/>
      <c r="BN739" s="33"/>
      <c r="BO739" s="33"/>
      <c r="BP739" s="33"/>
      <c r="BQ739" s="33"/>
      <c r="BR739" s="33"/>
      <c r="BS739" s="33"/>
      <c r="BT739" s="33"/>
      <c r="BU739" s="33"/>
      <c r="BV739" s="33"/>
      <c r="BW739" s="113"/>
      <c r="BX739" s="113"/>
      <c r="BY739" s="113"/>
      <c r="BZ739" s="113"/>
      <c r="CA739" s="113"/>
      <c r="CB739" s="113"/>
      <c r="CC739" s="113"/>
      <c r="CD739" s="113"/>
      <c r="CE739" s="113"/>
      <c r="CF739" s="113"/>
      <c r="CG739" s="113"/>
      <c r="CH739" s="113"/>
      <c r="CI739" s="113"/>
      <c r="CJ739" s="113"/>
      <c r="CK739" s="113"/>
      <c r="CL739" s="113"/>
      <c r="CM739" s="113"/>
      <c r="CN739" s="113"/>
      <c r="CO739" s="113"/>
      <c r="CP739" s="113"/>
      <c r="CQ739" s="113"/>
      <c r="CR739" s="113"/>
      <c r="CS739" s="113"/>
      <c r="CT739" s="313"/>
      <c r="CU739" s="313"/>
      <c r="CV739" s="313"/>
      <c r="CW739" s="313"/>
      <c r="CX739" s="313"/>
      <c r="CY739" s="313"/>
      <c r="CZ739" s="313"/>
      <c r="DA739" s="313"/>
      <c r="DB739" s="424"/>
      <c r="DC739" s="424"/>
      <c r="DD739" s="424"/>
      <c r="DE739" s="313"/>
      <c r="DF739" s="313"/>
      <c r="DG739" s="313"/>
      <c r="DH739" s="313"/>
      <c r="DI739" s="313"/>
      <c r="DJ739" s="113"/>
      <c r="DK739" s="113"/>
      <c r="DL739" s="121">
        <f t="shared" si="870"/>
        <v>1</v>
      </c>
      <c r="DM739" s="114"/>
    </row>
    <row r="740" spans="1:126" s="10" customFormat="1" ht="75" hidden="1">
      <c r="A740" s="460">
        <v>600</v>
      </c>
      <c r="B740" s="41">
        <v>187</v>
      </c>
      <c r="C740" s="112" t="s">
        <v>594</v>
      </c>
      <c r="D740" s="115" t="s">
        <v>0</v>
      </c>
      <c r="E740" s="112" t="s">
        <v>595</v>
      </c>
      <c r="F740" s="29" t="s">
        <v>2</v>
      </c>
      <c r="G740" s="115"/>
      <c r="H740" s="112" t="s">
        <v>595</v>
      </c>
      <c r="I740" s="47" t="s">
        <v>596</v>
      </c>
      <c r="J740" s="113"/>
      <c r="K740" s="113" t="s">
        <v>128</v>
      </c>
      <c r="L740" s="113" t="s">
        <v>115</v>
      </c>
      <c r="M740" s="115" t="s">
        <v>81</v>
      </c>
      <c r="N740" s="114" t="s">
        <v>171</v>
      </c>
      <c r="O740" s="460" t="s">
        <v>28</v>
      </c>
      <c r="P740" s="113"/>
      <c r="Q740" s="113"/>
      <c r="R740" s="113"/>
      <c r="S740" s="113"/>
      <c r="T740" s="113" t="s">
        <v>28</v>
      </c>
      <c r="U740" s="113"/>
      <c r="V740" s="113"/>
      <c r="W740" s="113"/>
      <c r="X740" s="113"/>
      <c r="Y740" s="113"/>
      <c r="Z740" s="113"/>
      <c r="AA740" s="113"/>
      <c r="AB740" s="33"/>
      <c r="AC740" s="33"/>
      <c r="AD740" s="33"/>
      <c r="AE740" s="33"/>
      <c r="AF740" s="33"/>
      <c r="AG740" s="33"/>
      <c r="AH740" s="33"/>
      <c r="AI740" s="33"/>
      <c r="AJ740" s="33"/>
      <c r="AK740" s="33"/>
      <c r="AL740" s="33"/>
      <c r="AM740" s="33"/>
      <c r="AN740" s="33"/>
      <c r="AO740" s="33"/>
      <c r="AP740" s="33"/>
      <c r="AQ740" s="33"/>
      <c r="AR740" s="33"/>
      <c r="AS740" s="33"/>
      <c r="AT740" s="33"/>
      <c r="AU740" s="33"/>
      <c r="AV740" s="33"/>
      <c r="AW740" s="33"/>
      <c r="AX740" s="33"/>
      <c r="AY740" s="33"/>
      <c r="AZ740" s="33"/>
      <c r="BA740" s="33"/>
      <c r="BB740" s="33"/>
      <c r="BC740" s="33"/>
      <c r="BD740" s="33"/>
      <c r="BE740" s="33"/>
      <c r="BF740" s="33"/>
      <c r="BG740" s="33"/>
      <c r="BH740" s="33"/>
      <c r="BI740" s="33"/>
      <c r="BJ740" s="33"/>
      <c r="BK740" s="33"/>
      <c r="BL740" s="33"/>
      <c r="BM740" s="33"/>
      <c r="BN740" s="33"/>
      <c r="BO740" s="33"/>
      <c r="BP740" s="33"/>
      <c r="BQ740" s="33"/>
      <c r="BR740" s="33"/>
      <c r="BS740" s="33"/>
      <c r="BT740" s="33"/>
      <c r="BU740" s="33"/>
      <c r="BV740" s="33"/>
      <c r="BW740" s="113"/>
      <c r="BX740" s="113"/>
      <c r="BY740" s="113"/>
      <c r="BZ740" s="113"/>
      <c r="CA740" s="113"/>
      <c r="CB740" s="113"/>
      <c r="CC740" s="113"/>
      <c r="CD740" s="113"/>
      <c r="CE740" s="113"/>
      <c r="CF740" s="113"/>
      <c r="CG740" s="113"/>
      <c r="CH740" s="113"/>
      <c r="CI740" s="113"/>
      <c r="CJ740" s="113"/>
      <c r="CK740" s="113"/>
      <c r="CL740" s="113"/>
      <c r="CM740" s="113"/>
      <c r="CN740" s="113"/>
      <c r="CO740" s="113"/>
      <c r="CP740" s="113"/>
      <c r="CQ740" s="113"/>
      <c r="CR740" s="113"/>
      <c r="CS740" s="113"/>
      <c r="CT740" s="313"/>
      <c r="CU740" s="313"/>
      <c r="CV740" s="313"/>
      <c r="CW740" s="313"/>
      <c r="CX740" s="313"/>
      <c r="CY740" s="313"/>
      <c r="CZ740" s="313"/>
      <c r="DA740" s="313"/>
      <c r="DB740" s="424"/>
      <c r="DC740" s="424"/>
      <c r="DD740" s="424"/>
      <c r="DE740" s="313"/>
      <c r="DF740" s="313"/>
      <c r="DG740" s="313"/>
      <c r="DH740" s="313"/>
      <c r="DI740" s="313"/>
      <c r="DJ740" s="113"/>
      <c r="DK740" s="113"/>
      <c r="DL740" s="121">
        <f t="shared" si="870"/>
        <v>1</v>
      </c>
      <c r="DM740" s="114"/>
    </row>
    <row r="741" spans="1:126" s="10" customFormat="1" ht="75" hidden="1">
      <c r="A741" s="461"/>
      <c r="B741" s="41">
        <v>187</v>
      </c>
      <c r="C741" s="112" t="s">
        <v>594</v>
      </c>
      <c r="D741" s="115" t="s">
        <v>0</v>
      </c>
      <c r="E741" s="112" t="s">
        <v>958</v>
      </c>
      <c r="F741" s="29" t="s">
        <v>2</v>
      </c>
      <c r="G741" s="115"/>
      <c r="H741" s="112" t="s">
        <v>958</v>
      </c>
      <c r="I741" s="47" t="s">
        <v>960</v>
      </c>
      <c r="J741" s="113"/>
      <c r="K741" s="125" t="s">
        <v>128</v>
      </c>
      <c r="L741" s="125" t="s">
        <v>115</v>
      </c>
      <c r="M741" s="126" t="s">
        <v>81</v>
      </c>
      <c r="N741" s="123" t="s">
        <v>171</v>
      </c>
      <c r="O741" s="461"/>
      <c r="P741" s="113"/>
      <c r="Q741" s="113"/>
      <c r="R741" s="113"/>
      <c r="S741" s="113"/>
      <c r="T741" s="113"/>
      <c r="U741" s="113" t="s">
        <v>28</v>
      </c>
      <c r="V741" s="113"/>
      <c r="W741" s="113"/>
      <c r="X741" s="113"/>
      <c r="Y741" s="113"/>
      <c r="Z741" s="113"/>
      <c r="AA741" s="113"/>
      <c r="AB741" s="33"/>
      <c r="AC741" s="33"/>
      <c r="AD741" s="33"/>
      <c r="AE741" s="33"/>
      <c r="AF741" s="33"/>
      <c r="AG741" s="33"/>
      <c r="AH741" s="33"/>
      <c r="AI741" s="33"/>
      <c r="AJ741" s="33"/>
      <c r="AK741" s="33"/>
      <c r="AL741" s="33"/>
      <c r="AM741" s="33"/>
      <c r="AN741" s="33"/>
      <c r="AO741" s="33"/>
      <c r="AP741" s="33"/>
      <c r="AQ741" s="33"/>
      <c r="AR741" s="33"/>
      <c r="AS741" s="33"/>
      <c r="AT741" s="33"/>
      <c r="AU741" s="33"/>
      <c r="AV741" s="33"/>
      <c r="AW741" s="33"/>
      <c r="AX741" s="33"/>
      <c r="AY741" s="33"/>
      <c r="AZ741" s="33"/>
      <c r="BA741" s="33"/>
      <c r="BB741" s="33"/>
      <c r="BC741" s="33"/>
      <c r="BD741" s="33"/>
      <c r="BE741" s="33"/>
      <c r="BF741" s="33"/>
      <c r="BG741" s="33"/>
      <c r="BH741" s="33"/>
      <c r="BI741" s="33"/>
      <c r="BJ741" s="33"/>
      <c r="BK741" s="33"/>
      <c r="BL741" s="33"/>
      <c r="BM741" s="33"/>
      <c r="BN741" s="33"/>
      <c r="BO741" s="33"/>
      <c r="BP741" s="33"/>
      <c r="BQ741" s="33"/>
      <c r="BR741" s="33"/>
      <c r="BS741" s="33"/>
      <c r="BT741" s="33"/>
      <c r="BU741" s="33"/>
      <c r="BV741" s="33"/>
      <c r="BW741" s="113"/>
      <c r="BX741" s="113"/>
      <c r="BY741" s="113"/>
      <c r="BZ741" s="113"/>
      <c r="CA741" s="113"/>
      <c r="CB741" s="113"/>
      <c r="CC741" s="113"/>
      <c r="CD741" s="113"/>
      <c r="CE741" s="113"/>
      <c r="CF741" s="113"/>
      <c r="CG741" s="113"/>
      <c r="CH741" s="113"/>
      <c r="CI741" s="113"/>
      <c r="CJ741" s="113"/>
      <c r="CK741" s="113"/>
      <c r="CL741" s="113"/>
      <c r="CM741" s="113"/>
      <c r="CN741" s="113"/>
      <c r="CO741" s="113"/>
      <c r="CP741" s="113"/>
      <c r="CQ741" s="113"/>
      <c r="CR741" s="113"/>
      <c r="CS741" s="113"/>
      <c r="CT741" s="313"/>
      <c r="CU741" s="313"/>
      <c r="CV741" s="313"/>
      <c r="CW741" s="313"/>
      <c r="CX741" s="313"/>
      <c r="CY741" s="313"/>
      <c r="CZ741" s="313"/>
      <c r="DA741" s="313"/>
      <c r="DB741" s="424"/>
      <c r="DC741" s="424"/>
      <c r="DD741" s="424"/>
      <c r="DE741" s="313"/>
      <c r="DF741" s="313"/>
      <c r="DG741" s="313"/>
      <c r="DH741" s="313"/>
      <c r="DI741" s="313"/>
      <c r="DJ741" s="113"/>
      <c r="DK741" s="113"/>
      <c r="DL741" s="121">
        <f t="shared" si="870"/>
        <v>1</v>
      </c>
      <c r="DM741" s="114"/>
    </row>
    <row r="742" spans="1:126" s="10" customFormat="1" ht="56.25" hidden="1">
      <c r="A742" s="462"/>
      <c r="B742" s="41">
        <v>187</v>
      </c>
      <c r="C742" s="112" t="s">
        <v>594</v>
      </c>
      <c r="D742" s="115" t="s">
        <v>0</v>
      </c>
      <c r="E742" s="112" t="s">
        <v>959</v>
      </c>
      <c r="F742" s="29" t="s">
        <v>2</v>
      </c>
      <c r="G742" s="115"/>
      <c r="H742" s="112" t="s">
        <v>959</v>
      </c>
      <c r="I742" s="47" t="s">
        <v>961</v>
      </c>
      <c r="J742" s="113"/>
      <c r="K742" s="125" t="s">
        <v>128</v>
      </c>
      <c r="L742" s="125" t="s">
        <v>115</v>
      </c>
      <c r="M742" s="126" t="s">
        <v>81</v>
      </c>
      <c r="N742" s="123" t="s">
        <v>171</v>
      </c>
      <c r="O742" s="462"/>
      <c r="P742" s="113"/>
      <c r="Q742" s="113"/>
      <c r="R742" s="113"/>
      <c r="S742" s="113"/>
      <c r="T742" s="113"/>
      <c r="U742" s="113"/>
      <c r="V742" s="113"/>
      <c r="W742" s="113" t="s">
        <v>28</v>
      </c>
      <c r="X742" s="113"/>
      <c r="Y742" s="113"/>
      <c r="Z742" s="113"/>
      <c r="AA742" s="113"/>
      <c r="AB742" s="33"/>
      <c r="AC742" s="33"/>
      <c r="AD742" s="33"/>
      <c r="AE742" s="33"/>
      <c r="AF742" s="33"/>
      <c r="AG742" s="33"/>
      <c r="AH742" s="33"/>
      <c r="AI742" s="33"/>
      <c r="AJ742" s="33"/>
      <c r="AK742" s="33"/>
      <c r="AL742" s="33"/>
      <c r="AM742" s="33"/>
      <c r="AN742" s="33"/>
      <c r="AO742" s="33"/>
      <c r="AP742" s="33"/>
      <c r="AQ742" s="33"/>
      <c r="AR742" s="33"/>
      <c r="AS742" s="33"/>
      <c r="AT742" s="33"/>
      <c r="AU742" s="33"/>
      <c r="AV742" s="33"/>
      <c r="AW742" s="33"/>
      <c r="AX742" s="33"/>
      <c r="AY742" s="33"/>
      <c r="AZ742" s="33"/>
      <c r="BA742" s="33"/>
      <c r="BB742" s="33"/>
      <c r="BC742" s="33"/>
      <c r="BD742" s="33"/>
      <c r="BE742" s="33"/>
      <c r="BF742" s="33"/>
      <c r="BG742" s="33"/>
      <c r="BH742" s="33"/>
      <c r="BI742" s="33"/>
      <c r="BJ742" s="33"/>
      <c r="BK742" s="33"/>
      <c r="BL742" s="33"/>
      <c r="BM742" s="33"/>
      <c r="BN742" s="33"/>
      <c r="BO742" s="33"/>
      <c r="BP742" s="33"/>
      <c r="BQ742" s="33"/>
      <c r="BR742" s="33"/>
      <c r="BS742" s="33"/>
      <c r="BT742" s="33"/>
      <c r="BU742" s="33"/>
      <c r="BV742" s="33"/>
      <c r="BW742" s="113"/>
      <c r="BX742" s="113"/>
      <c r="BY742" s="113"/>
      <c r="BZ742" s="113"/>
      <c r="CA742" s="113"/>
      <c r="CB742" s="113"/>
      <c r="CC742" s="113"/>
      <c r="CD742" s="113"/>
      <c r="CE742" s="113"/>
      <c r="CF742" s="113"/>
      <c r="CG742" s="113"/>
      <c r="CH742" s="113"/>
      <c r="CI742" s="113"/>
      <c r="CJ742" s="113"/>
      <c r="CK742" s="113"/>
      <c r="CL742" s="113"/>
      <c r="CM742" s="113"/>
      <c r="CN742" s="113"/>
      <c r="CO742" s="113"/>
      <c r="CP742" s="113"/>
      <c r="CQ742" s="113"/>
      <c r="CR742" s="113"/>
      <c r="CS742" s="113"/>
      <c r="CT742" s="313"/>
      <c r="CU742" s="313"/>
      <c r="CV742" s="313"/>
      <c r="CW742" s="313"/>
      <c r="CX742" s="313"/>
      <c r="CY742" s="313"/>
      <c r="CZ742" s="313"/>
      <c r="DA742" s="313"/>
      <c r="DB742" s="424"/>
      <c r="DC742" s="424"/>
      <c r="DD742" s="424"/>
      <c r="DE742" s="313"/>
      <c r="DF742" s="313"/>
      <c r="DG742" s="313"/>
      <c r="DH742" s="313"/>
      <c r="DI742" s="313"/>
      <c r="DJ742" s="113"/>
      <c r="DK742" s="113"/>
      <c r="DL742" s="121">
        <f t="shared" si="870"/>
        <v>1</v>
      </c>
      <c r="DM742" s="114"/>
    </row>
    <row r="743" spans="1:126" ht="61.5" customHeight="1">
      <c r="A743" s="501" t="s">
        <v>90</v>
      </c>
      <c r="B743" s="502"/>
      <c r="C743" s="502"/>
      <c r="D743" s="502"/>
      <c r="E743" s="502"/>
      <c r="F743" s="501"/>
      <c r="G743" s="167">
        <f>SUM(G744:G748)</f>
        <v>30</v>
      </c>
      <c r="H743" s="167"/>
      <c r="I743" s="167"/>
      <c r="J743" s="390"/>
      <c r="K743" s="167"/>
      <c r="L743" s="167"/>
      <c r="M743" s="4"/>
      <c r="N743" s="4"/>
      <c r="O743" s="12">
        <f>COUNTIF(O9:O740,"x")</f>
        <v>185</v>
      </c>
      <c r="P743" s="9">
        <f>SUM(P744:P748)</f>
        <v>224</v>
      </c>
      <c r="Q743" s="167">
        <f>SUM(Q744:Q748)</f>
        <v>78</v>
      </c>
      <c r="R743" s="167">
        <f t="shared" ref="R743:AA743" si="884">SUM(R744:R748)</f>
        <v>85</v>
      </c>
      <c r="S743" s="167">
        <f t="shared" si="884"/>
        <v>64</v>
      </c>
      <c r="T743" s="12">
        <f t="shared" si="884"/>
        <v>65</v>
      </c>
      <c r="U743" s="12">
        <f t="shared" si="884"/>
        <v>62</v>
      </c>
      <c r="V743" s="12">
        <f t="shared" si="884"/>
        <v>56</v>
      </c>
      <c r="W743" s="12">
        <f t="shared" si="884"/>
        <v>68</v>
      </c>
      <c r="X743" s="12">
        <f t="shared" si="884"/>
        <v>59</v>
      </c>
      <c r="Y743" s="12">
        <f t="shared" si="884"/>
        <v>46</v>
      </c>
      <c r="Z743" s="12">
        <f t="shared" si="884"/>
        <v>40</v>
      </c>
      <c r="AA743" s="12">
        <f t="shared" si="884"/>
        <v>48</v>
      </c>
      <c r="AB743" s="200">
        <f>SUM(AB744:AB748)</f>
        <v>51</v>
      </c>
      <c r="AC743" s="200">
        <f t="shared" ref="AC743:AD743" si="885">SUM(AC744:AC748)</f>
        <v>50</v>
      </c>
      <c r="AD743" s="200">
        <f t="shared" si="885"/>
        <v>49</v>
      </c>
      <c r="AE743" s="54"/>
      <c r="AF743" s="54"/>
      <c r="AG743" s="54"/>
      <c r="AH743" s="54"/>
      <c r="AI743" s="54"/>
      <c r="AJ743" s="54"/>
      <c r="AK743" s="54"/>
      <c r="AL743" s="54"/>
      <c r="AM743" s="54"/>
      <c r="AN743" s="54"/>
      <c r="AO743" s="54"/>
      <c r="AP743" s="54"/>
      <c r="AQ743" s="54"/>
      <c r="AR743" s="54"/>
      <c r="AS743" s="54"/>
      <c r="AT743" s="54"/>
      <c r="AU743" s="54"/>
      <c r="AV743" s="54"/>
      <c r="AW743" s="54"/>
      <c r="AX743" s="54"/>
      <c r="AY743" s="54"/>
      <c r="AZ743" s="54"/>
      <c r="BA743" s="54"/>
      <c r="BB743" s="54"/>
      <c r="BC743" s="54"/>
      <c r="BD743" s="54"/>
      <c r="BE743" s="54"/>
      <c r="BF743" s="54"/>
      <c r="BG743" s="54"/>
      <c r="BH743" s="54"/>
      <c r="BI743" s="54"/>
      <c r="BJ743" s="54"/>
      <c r="BK743" s="54"/>
      <c r="BL743" s="54"/>
      <c r="BM743" s="200">
        <f>SUM(BM744:BM748)</f>
        <v>60</v>
      </c>
      <c r="BN743" s="200">
        <f t="shared" ref="BN743:BP743" si="886">SUM(BN744:BN748)</f>
        <v>59</v>
      </c>
      <c r="BO743" s="200">
        <f t="shared" si="886"/>
        <v>58</v>
      </c>
      <c r="BP743" s="200">
        <f t="shared" si="886"/>
        <v>59</v>
      </c>
      <c r="BQ743" s="12"/>
      <c r="BR743" s="12"/>
      <c r="BS743" s="12"/>
      <c r="BT743" s="12"/>
      <c r="BU743" s="12"/>
      <c r="BV743" s="12"/>
      <c r="BW743" s="12"/>
      <c r="BX743" s="12"/>
      <c r="BY743" s="12"/>
      <c r="BZ743" s="12"/>
      <c r="CA743" s="12"/>
      <c r="CB743" s="12"/>
      <c r="CC743" s="12"/>
      <c r="CD743" s="12"/>
      <c r="CE743" s="12"/>
      <c r="CF743" s="12"/>
      <c r="CG743" s="12"/>
      <c r="CH743" s="12"/>
      <c r="CI743" s="12"/>
      <c r="CJ743" s="12"/>
      <c r="CK743" s="12"/>
      <c r="CL743" s="12"/>
      <c r="CM743" s="12"/>
      <c r="CN743" s="12"/>
      <c r="CO743" s="12"/>
      <c r="CP743" s="12"/>
      <c r="CQ743" s="12"/>
      <c r="CR743" s="12"/>
      <c r="CS743" s="12"/>
      <c r="CT743" s="12"/>
      <c r="CU743" s="12"/>
      <c r="CV743" s="200">
        <f>SUM(CV744:CV748)</f>
        <v>54</v>
      </c>
      <c r="CW743" s="200">
        <f t="shared" ref="CW743:CX743" si="887">SUM(CW744:CW748)</f>
        <v>53</v>
      </c>
      <c r="CX743" s="200">
        <f t="shared" si="887"/>
        <v>52</v>
      </c>
      <c r="CY743" s="12"/>
      <c r="CZ743" s="12"/>
      <c r="DA743" s="12"/>
      <c r="DB743" s="12"/>
      <c r="DC743" s="12"/>
      <c r="DD743" s="12"/>
      <c r="DE743" s="12"/>
      <c r="DF743" s="12"/>
      <c r="DG743" s="12"/>
      <c r="DH743" s="12"/>
      <c r="DI743" s="12"/>
      <c r="DJ743" s="12"/>
      <c r="DK743" s="12"/>
      <c r="DL743" s="12">
        <f>SUM(DL744:DL748)</f>
        <v>639</v>
      </c>
      <c r="DM743" s="167"/>
    </row>
    <row r="744" spans="1:126" ht="38.25" customHeight="1">
      <c r="A744" s="499" t="s">
        <v>141</v>
      </c>
      <c r="B744" s="500"/>
      <c r="C744" s="500"/>
      <c r="D744" s="500"/>
      <c r="E744" s="500"/>
      <c r="F744" s="499"/>
      <c r="G744" s="197">
        <f>COUNTIF(G10:G201,"x")</f>
        <v>18</v>
      </c>
      <c r="H744" s="198"/>
      <c r="I744" s="198"/>
      <c r="J744" s="167"/>
      <c r="K744" s="198"/>
      <c r="L744" s="198"/>
      <c r="M744" s="4"/>
      <c r="N744" s="4"/>
      <c r="O744" s="26">
        <f>COUNTIF(O10:O201,"x")</f>
        <v>73</v>
      </c>
      <c r="P744" s="27">
        <f>P7</f>
        <v>92</v>
      </c>
      <c r="Q744" s="197">
        <f t="shared" ref="Q744:AA744" si="888">COUNTIF(Q10:Q201,"x")</f>
        <v>23</v>
      </c>
      <c r="R744" s="197">
        <f t="shared" si="888"/>
        <v>25</v>
      </c>
      <c r="S744" s="197">
        <f t="shared" si="888"/>
        <v>13</v>
      </c>
      <c r="T744" s="26">
        <f t="shared" si="888"/>
        <v>18</v>
      </c>
      <c r="U744" s="26">
        <f t="shared" si="888"/>
        <v>17</v>
      </c>
      <c r="V744" s="26">
        <f t="shared" si="888"/>
        <v>16</v>
      </c>
      <c r="W744" s="26">
        <f t="shared" si="888"/>
        <v>19</v>
      </c>
      <c r="X744" s="26">
        <f t="shared" si="888"/>
        <v>14</v>
      </c>
      <c r="Y744" s="26">
        <f t="shared" si="888"/>
        <v>12</v>
      </c>
      <c r="Z744" s="26">
        <f t="shared" si="888"/>
        <v>10</v>
      </c>
      <c r="AA744" s="26">
        <f t="shared" si="888"/>
        <v>12</v>
      </c>
      <c r="AB744" s="201">
        <f>SUM(COUNTIFS(AB$8:AB$203,{"ĐTT","TDS","HĐH","HĐG","HĐNT","VS-AN","HĐC","HĐH/HĐG","SHHN"}))</f>
        <v>13</v>
      </c>
      <c r="AC744" s="201">
        <f>SUM(COUNTIFS(AC$8:AC$203,{"ĐTT","TDS","HĐH","HĐG","HĐNT","VS-AN","HĐC","HĐH/HĐG","SHHN"}))</f>
        <v>12</v>
      </c>
      <c r="AD744" s="201">
        <f>SUM(COUNTIFS(AD$8:AD$203,{"ĐTT","TDS","HĐH","HĐG","HĐNT","VS-AN","HĐC","HĐH/HĐG","SHHN"}))</f>
        <v>13</v>
      </c>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c r="BA744" s="28"/>
      <c r="BB744" s="28"/>
      <c r="BC744" s="28"/>
      <c r="BD744" s="28"/>
      <c r="BE744" s="28"/>
      <c r="BF744" s="28"/>
      <c r="BG744" s="28"/>
      <c r="BH744" s="28"/>
      <c r="BI744" s="28"/>
      <c r="BJ744" s="28"/>
      <c r="BK744" s="28"/>
      <c r="BL744" s="28"/>
      <c r="BM744" s="201">
        <f>SUM(COUNTIFS(BM$8:BM$203,{"ĐTT","TDS","HĐH","HĐG","HĐNT","VS-AN","HĐC","HĐH/HĐG","SHHN"}))</f>
        <v>19</v>
      </c>
      <c r="BN744" s="201">
        <f>SUM(COUNTIFS(BN$8:BN$203,{"ĐTT","TDS","HĐH","HĐG","HĐNT","VS-AN","HĐC","HĐH/HĐG","SHHN"}))</f>
        <v>19</v>
      </c>
      <c r="BO744" s="201">
        <f>SUM(COUNTIFS(BO$8:BO$203,{"ĐTT","TDS","HĐH","HĐG","HĐNT","VS-AN","HĐC","HĐH/HĐG","SHHN"}))</f>
        <v>20</v>
      </c>
      <c r="BP744" s="201">
        <f>SUM(COUNTIFS(BP$8:BP$203,{"ĐTT","TDS","HĐH","HĐG","HĐNT","VS-AN","HĐC","HĐH/HĐG","SHHN"}))</f>
        <v>20</v>
      </c>
      <c r="BQ744" s="26"/>
      <c r="BR744" s="26"/>
      <c r="BS744" s="26"/>
      <c r="BT744" s="26"/>
      <c r="BU744" s="26"/>
      <c r="BV744" s="26"/>
      <c r="BW744" s="26"/>
      <c r="BX744" s="26"/>
      <c r="BY744" s="26"/>
      <c r="BZ744" s="26"/>
      <c r="CA744" s="26"/>
      <c r="CB744" s="26"/>
      <c r="CC744" s="26"/>
      <c r="CD744" s="26"/>
      <c r="CE744" s="26"/>
      <c r="CF744" s="26"/>
      <c r="CG744" s="26"/>
      <c r="CH744" s="26"/>
      <c r="CI744" s="26"/>
      <c r="CJ744" s="26"/>
      <c r="CK744" s="26"/>
      <c r="CL744" s="26"/>
      <c r="CM744" s="26"/>
      <c r="CN744" s="26"/>
      <c r="CO744" s="26"/>
      <c r="CP744" s="26"/>
      <c r="CQ744" s="26"/>
      <c r="CR744" s="26"/>
      <c r="CS744" s="26"/>
      <c r="CT744" s="26"/>
      <c r="CU744" s="26"/>
      <c r="CV744" s="201">
        <f>SUM(COUNTIFS(CV$8:CV$203,{"ĐTT","TDS","HĐH","HĐG","HĐNT","VS-AN","HĐC","HĐH/HĐG","SHHN"}))</f>
        <v>11</v>
      </c>
      <c r="CW744" s="201">
        <f>SUM(COUNTIFS(CW$8:CW$203,{"ĐTT","TDS","HĐH","HĐG","HĐNT","VS-AN","HĐC","HĐH/HĐG","SHHN"}))</f>
        <v>11</v>
      </c>
      <c r="CX744" s="201">
        <f>SUM(COUNTIFS(CX$8:CX$203,{"ĐTT","TDS","HĐH","HĐG","HĐNT","VS-AN","HĐC","HĐH/HĐG","SHHN"}))</f>
        <v>11</v>
      </c>
      <c r="CY744" s="26"/>
      <c r="CZ744" s="26"/>
      <c r="DA744" s="26"/>
      <c r="DB744" s="26"/>
      <c r="DC744" s="26"/>
      <c r="DD744" s="26"/>
      <c r="DE744" s="26"/>
      <c r="DF744" s="26"/>
      <c r="DG744" s="26"/>
      <c r="DH744" s="26"/>
      <c r="DI744" s="26"/>
      <c r="DJ744" s="26"/>
      <c r="DK744" s="26"/>
      <c r="DL744" s="26">
        <f>COUNTIF(DL10:DL201,"1")</f>
        <v>178</v>
      </c>
      <c r="DM744" s="197"/>
    </row>
    <row r="745" spans="1:126" ht="38.25" customHeight="1">
      <c r="A745" s="499" t="s">
        <v>670</v>
      </c>
      <c r="B745" s="500"/>
      <c r="C745" s="500"/>
      <c r="D745" s="500"/>
      <c r="E745" s="500"/>
      <c r="F745" s="499"/>
      <c r="G745" s="197">
        <f>COUNTIF(G204:G379,"x")</f>
        <v>10</v>
      </c>
      <c r="H745" s="198"/>
      <c r="I745" s="198"/>
      <c r="J745" s="198"/>
      <c r="K745" s="198"/>
      <c r="L745" s="198"/>
      <c r="M745" s="4"/>
      <c r="N745" s="4"/>
      <c r="O745" s="26">
        <f>COUNTIF(O204:O379,"x")</f>
        <v>51</v>
      </c>
      <c r="P745" s="27">
        <f>P204</f>
        <v>34</v>
      </c>
      <c r="Q745" s="197">
        <f t="shared" ref="Q745:AA745" si="889">COUNTIF(Q204:Q379,"x")</f>
        <v>15</v>
      </c>
      <c r="R745" s="197">
        <f t="shared" si="889"/>
        <v>18</v>
      </c>
      <c r="S745" s="197">
        <f t="shared" si="889"/>
        <v>15</v>
      </c>
      <c r="T745" s="26">
        <f t="shared" si="889"/>
        <v>16</v>
      </c>
      <c r="U745" s="26">
        <f t="shared" si="889"/>
        <v>13</v>
      </c>
      <c r="V745" s="26">
        <f t="shared" si="889"/>
        <v>13</v>
      </c>
      <c r="W745" s="26">
        <f t="shared" si="889"/>
        <v>16</v>
      </c>
      <c r="X745" s="26">
        <f t="shared" si="889"/>
        <v>19</v>
      </c>
      <c r="Y745" s="26">
        <f t="shared" si="889"/>
        <v>6</v>
      </c>
      <c r="Z745" s="26">
        <f t="shared" si="889"/>
        <v>9</v>
      </c>
      <c r="AA745" s="26">
        <f t="shared" si="889"/>
        <v>9</v>
      </c>
      <c r="AB745" s="201">
        <f>SUM(COUNTIFS(AB$205:AB$378,{"ĐTT","TDS","HĐH","HĐG","HĐNT","VS-AN","HĐC","HĐH/HĐG","SHHN"}))</f>
        <v>10</v>
      </c>
      <c r="AC745" s="201">
        <f>SUM(COUNTIFS(AC$205:AC$378,{"ĐTT","TDS","HĐH","HĐG","HĐNT","VS-AN","HĐC","HĐH/HĐG","SHHN"}))</f>
        <v>11</v>
      </c>
      <c r="AD745" s="201">
        <f>SUM(COUNTIFS(AD$205:AD$378,{"ĐTT","TDS","HĐH","HĐG","HĐNT","VS-AN","HĐC","HĐH/HĐG","SHHN"}))</f>
        <v>9</v>
      </c>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c r="BA745" s="28"/>
      <c r="BB745" s="28"/>
      <c r="BC745" s="28"/>
      <c r="BD745" s="28"/>
      <c r="BE745" s="28"/>
      <c r="BF745" s="28"/>
      <c r="BG745" s="28"/>
      <c r="BH745" s="28"/>
      <c r="BI745" s="28"/>
      <c r="BJ745" s="28"/>
      <c r="BK745" s="28"/>
      <c r="BL745" s="28"/>
      <c r="BM745" s="201">
        <f>SUM(COUNTIFS(BM$205:BM$377,{"ĐTT","TDS","HĐH","HĐG","HĐNT","VS-AN","HĐC","HĐH/HĐG","SHHN"}))</f>
        <v>10</v>
      </c>
      <c r="BN745" s="201">
        <f>SUM(COUNTIFS(BN$205:BN$377,{"ĐTT","TDS","HĐH","HĐG","HĐNT","VS-AN","HĐC","HĐH/HĐG","SHHN"}))</f>
        <v>10</v>
      </c>
      <c r="BO745" s="201">
        <f>SUM(COUNTIFS(BO$205:BO$377,{"ĐTT","TDS","HĐH","HĐG","HĐNT","VS-AN","HĐC","HĐH/HĐG","SHHN"}))</f>
        <v>8</v>
      </c>
      <c r="BP745" s="201">
        <f>SUM(COUNTIFS(BP$205:BP$377,{"ĐTT","TDS","HĐH","HĐG","HĐNT","VS-AN","HĐC","HĐH/HĐG","SHHN"}))</f>
        <v>9</v>
      </c>
      <c r="BQ745" s="26"/>
      <c r="BR745" s="26"/>
      <c r="BS745" s="26"/>
      <c r="BT745" s="26"/>
      <c r="BU745" s="26"/>
      <c r="BV745" s="26"/>
      <c r="BW745" s="26"/>
      <c r="BX745" s="26"/>
      <c r="BY745" s="26"/>
      <c r="BZ745" s="26"/>
      <c r="CA745" s="26"/>
      <c r="CB745" s="26"/>
      <c r="CC745" s="26"/>
      <c r="CD745" s="26"/>
      <c r="CE745" s="26"/>
      <c r="CF745" s="26"/>
      <c r="CG745" s="26"/>
      <c r="CH745" s="26"/>
      <c r="CI745" s="26"/>
      <c r="CJ745" s="26"/>
      <c r="CK745" s="26"/>
      <c r="CL745" s="26"/>
      <c r="CM745" s="26"/>
      <c r="CN745" s="26"/>
      <c r="CO745" s="26"/>
      <c r="CP745" s="26"/>
      <c r="CQ745" s="26"/>
      <c r="CR745" s="26"/>
      <c r="CS745" s="26"/>
      <c r="CT745" s="26"/>
      <c r="CU745" s="26"/>
      <c r="CV745" s="201">
        <f>SUM(COUNTIFS(CV$205:CV$378,{"ĐTT","TDS","HĐH","HĐG","HĐNT","VS-AN","HĐC","HĐH/HĐG","SHHN"}))</f>
        <v>12</v>
      </c>
      <c r="CW745" s="201">
        <f>SUM(COUNTIFS(CW$205:CW$378,{"ĐTT","TDS","HĐH","HĐG","HĐNT","VS-AN","HĐC","HĐH/HĐG","SHHN"}))</f>
        <v>11</v>
      </c>
      <c r="CX745" s="201">
        <f>SUM(COUNTIFS(CX$205:CX$378,{"ĐTT","TDS","HĐH","HĐG","HĐNT","VS-AN","HĐC","HĐH/HĐG","SHHN"}))</f>
        <v>11</v>
      </c>
      <c r="CY745" s="26"/>
      <c r="CZ745" s="26"/>
      <c r="DA745" s="26"/>
      <c r="DB745" s="26"/>
      <c r="DC745" s="26"/>
      <c r="DD745" s="26"/>
      <c r="DE745" s="26"/>
      <c r="DF745" s="26"/>
      <c r="DG745" s="26"/>
      <c r="DH745" s="26"/>
      <c r="DI745" s="26"/>
      <c r="DJ745" s="26"/>
      <c r="DK745" s="26"/>
      <c r="DL745" s="26">
        <f>COUNTIF(DL204:DL379,"1")</f>
        <v>145</v>
      </c>
      <c r="DM745" s="197"/>
    </row>
    <row r="746" spans="1:126" ht="38.25" customHeight="1">
      <c r="A746" s="499" t="s">
        <v>671</v>
      </c>
      <c r="B746" s="500"/>
      <c r="C746" s="500"/>
      <c r="D746" s="500"/>
      <c r="E746" s="500"/>
      <c r="F746" s="499"/>
      <c r="G746" s="197">
        <f>COUNTIF(G380:G529,"x")</f>
        <v>0</v>
      </c>
      <c r="H746" s="198"/>
      <c r="I746" s="198"/>
      <c r="J746" s="198"/>
      <c r="K746" s="198"/>
      <c r="L746" s="198"/>
      <c r="M746" s="4"/>
      <c r="N746" s="4"/>
      <c r="O746" s="26">
        <f>COUNTIF(O380:O529,"x")</f>
        <v>23</v>
      </c>
      <c r="P746" s="27">
        <f>P379</f>
        <v>36</v>
      </c>
      <c r="Q746" s="197">
        <f t="shared" ref="Q746:AA746" si="890">COUNTIF(Q380:Q529,"x")</f>
        <v>19</v>
      </c>
      <c r="R746" s="197">
        <f t="shared" si="890"/>
        <v>17</v>
      </c>
      <c r="S746" s="197">
        <f t="shared" si="890"/>
        <v>16</v>
      </c>
      <c r="T746" s="26">
        <f t="shared" si="890"/>
        <v>12</v>
      </c>
      <c r="U746" s="26">
        <f t="shared" si="890"/>
        <v>14</v>
      </c>
      <c r="V746" s="26">
        <f t="shared" si="890"/>
        <v>11</v>
      </c>
      <c r="W746" s="26">
        <f t="shared" si="890"/>
        <v>15</v>
      </c>
      <c r="X746" s="26">
        <f t="shared" si="890"/>
        <v>11</v>
      </c>
      <c r="Y746" s="26">
        <f t="shared" si="890"/>
        <v>11</v>
      </c>
      <c r="Z746" s="26">
        <f t="shared" si="890"/>
        <v>10</v>
      </c>
      <c r="AA746" s="26">
        <f t="shared" si="890"/>
        <v>11</v>
      </c>
      <c r="AB746" s="201">
        <f>SUM(COUNTIFS(AB$380:AB$533,{"ĐTT","TDS","HĐH","HĐG","HĐNT","VS-AN","HĐC","HĐH/HĐG","SHHN"}))</f>
        <v>13</v>
      </c>
      <c r="AC746" s="201">
        <f>SUM(COUNTIFS(AC$380:AC$533,{"ĐTT","TDS","HĐH","HĐG","HĐNT","VS-AN","HĐC","HĐH/HĐG","SHHN"}))</f>
        <v>12</v>
      </c>
      <c r="AD746" s="201">
        <f>SUM(COUNTIFS(AD$380:AD$533,{"ĐTT","TDS","HĐH","HĐG","HĐNT","VS-AN","HĐC","HĐH/HĐG","SHHN"}))</f>
        <v>12</v>
      </c>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c r="BA746" s="28"/>
      <c r="BB746" s="28"/>
      <c r="BC746" s="28"/>
      <c r="BD746" s="28"/>
      <c r="BE746" s="28"/>
      <c r="BF746" s="28"/>
      <c r="BG746" s="28"/>
      <c r="BH746" s="28"/>
      <c r="BI746" s="28"/>
      <c r="BJ746" s="28"/>
      <c r="BK746" s="28"/>
      <c r="BL746" s="28"/>
      <c r="BM746" s="201">
        <f>SUM(COUNTIFS(BM$379:BM$528,{"ĐTT","TDS","HĐH","HĐG","HĐNT","VS-AN","HĐC","HĐH/HĐG","SHHN"}))</f>
        <v>13</v>
      </c>
      <c r="BN746" s="201">
        <f>SUM(COUNTIFS(BN$379:BN$528,{"ĐTT","TDS","HĐH","HĐG","HĐNT","VS-AN","HĐC","HĐH/HĐG","SHHN"}))</f>
        <v>13</v>
      </c>
      <c r="BO746" s="201">
        <f>SUM(COUNTIFS(BO$379:BO$528,{"ĐTT","TDS","HĐH","HĐG","HĐNT","VS-AN","HĐC","HĐH/HĐG","SHHN"}))</f>
        <v>12</v>
      </c>
      <c r="BP746" s="201">
        <f>SUM(COUNTIFS(BP$379:BP$528,{"ĐTT","TDS","HĐH","HĐG","HĐNT","VS-AN","HĐC","HĐH/HĐG","SHHN"}))</f>
        <v>12</v>
      </c>
      <c r="BQ746" s="26"/>
      <c r="BR746" s="26"/>
      <c r="BS746" s="26"/>
      <c r="BT746" s="26"/>
      <c r="BU746" s="26"/>
      <c r="BV746" s="26"/>
      <c r="BW746" s="26"/>
      <c r="BX746" s="26"/>
      <c r="BY746" s="26"/>
      <c r="BZ746" s="26"/>
      <c r="CA746" s="26"/>
      <c r="CB746" s="26"/>
      <c r="CC746" s="26"/>
      <c r="CD746" s="26"/>
      <c r="CE746" s="26"/>
      <c r="CF746" s="26"/>
      <c r="CG746" s="26"/>
      <c r="CH746" s="26"/>
      <c r="CI746" s="26"/>
      <c r="CJ746" s="26"/>
      <c r="CK746" s="26"/>
      <c r="CL746" s="26"/>
      <c r="CM746" s="26"/>
      <c r="CN746" s="26"/>
      <c r="CO746" s="26"/>
      <c r="CP746" s="26"/>
      <c r="CQ746" s="26"/>
      <c r="CR746" s="26"/>
      <c r="CS746" s="26"/>
      <c r="CT746" s="26"/>
      <c r="CU746" s="26"/>
      <c r="CV746" s="201">
        <f>SUM(COUNTIFS(CV$380:CV$533,{"ĐTT","TDS","HĐH","HĐG","HĐNT","VS-AN","HĐC","HĐH/HĐG","HĐG/HĐC","SHHN"}))</f>
        <v>14</v>
      </c>
      <c r="CW746" s="201">
        <f>SUM(COUNTIFS(CW$380:CW$533,{"ĐTT","TDS","HĐH","HĐG","HĐNT","VS-AN","HĐC","HĐH/HĐG","HĐG/HĐC","SHHN"}))</f>
        <v>14</v>
      </c>
      <c r="CX746" s="201">
        <f>SUM(COUNTIFS(CX$380:CX$533,{"ĐTT","TDS","HĐH","HĐG","HĐNT","VS-AN","HĐC","HĐH/HĐG","HĐG/HĐC","SHHN"}))</f>
        <v>14</v>
      </c>
      <c r="CY746" s="26"/>
      <c r="CZ746" s="26"/>
      <c r="DA746" s="26"/>
      <c r="DB746" s="26"/>
      <c r="DC746" s="26"/>
      <c r="DD746" s="26"/>
      <c r="DE746" s="26"/>
      <c r="DF746" s="26"/>
      <c r="DG746" s="26"/>
      <c r="DH746" s="26"/>
      <c r="DI746" s="26"/>
      <c r="DJ746" s="26"/>
      <c r="DK746" s="26"/>
      <c r="DL746" s="26">
        <f>COUNTIF(DL380:DL529,"1")</f>
        <v>134</v>
      </c>
      <c r="DM746" s="197"/>
    </row>
    <row r="747" spans="1:126" ht="38.25" customHeight="1">
      <c r="A747" s="499" t="s">
        <v>1296</v>
      </c>
      <c r="B747" s="500"/>
      <c r="C747" s="500"/>
      <c r="D747" s="500"/>
      <c r="E747" s="500"/>
      <c r="F747" s="499"/>
      <c r="G747" s="199">
        <f>COUNTIF(G534:G586,"x")</f>
        <v>2</v>
      </c>
      <c r="H747" s="198"/>
      <c r="I747" s="198"/>
      <c r="J747" s="198"/>
      <c r="K747" s="198"/>
      <c r="L747" s="198"/>
      <c r="M747" s="4"/>
      <c r="N747" s="4"/>
      <c r="O747" s="27">
        <f>COUNTIF(O534:O586,"x")</f>
        <v>22</v>
      </c>
      <c r="P747" s="27">
        <f>P534</f>
        <v>8</v>
      </c>
      <c r="Q747" s="199">
        <f t="shared" ref="Q747:AA747" si="891">COUNTIF(Q534:Q586,"x")</f>
        <v>6</v>
      </c>
      <c r="R747" s="199">
        <f t="shared" si="891"/>
        <v>7</v>
      </c>
      <c r="S747" s="199">
        <f t="shared" si="891"/>
        <v>4</v>
      </c>
      <c r="T747" s="27">
        <f t="shared" si="891"/>
        <v>5</v>
      </c>
      <c r="U747" s="27">
        <f t="shared" si="891"/>
        <v>4</v>
      </c>
      <c r="V747" s="27">
        <f t="shared" si="891"/>
        <v>3</v>
      </c>
      <c r="W747" s="27">
        <f t="shared" si="891"/>
        <v>5</v>
      </c>
      <c r="X747" s="27">
        <f t="shared" si="891"/>
        <v>2</v>
      </c>
      <c r="Y747" s="27">
        <f t="shared" si="891"/>
        <v>4</v>
      </c>
      <c r="Z747" s="27">
        <f t="shared" si="891"/>
        <v>1</v>
      </c>
      <c r="AA747" s="27">
        <f t="shared" si="891"/>
        <v>5</v>
      </c>
      <c r="AB747" s="201">
        <f>SUM(COUNTIFS(AB$535:AB$586,{"ĐTT","TDS","HĐH","HĐG","HĐNT","VS-AN","HĐC","HĐH/HĐG","SHHN"}))</f>
        <v>3</v>
      </c>
      <c r="AC747" s="201">
        <f>SUM(COUNTIFS(AC$535:AC$586,{"ĐTT","TDS","HĐH","HĐG","HĐNT","VS-AN","HĐC","HĐH/HĐG","SHHN"}))</f>
        <v>3</v>
      </c>
      <c r="AD747" s="201">
        <f>SUM(COUNTIFS(AD$535:AD$586,{"ĐTT","TDS","HĐH","HĐG","HĐNT","VS-AN","HĐC","HĐH/HĐG","SHHN"}))</f>
        <v>2</v>
      </c>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c r="BA747" s="28"/>
      <c r="BB747" s="28"/>
      <c r="BC747" s="28"/>
      <c r="BD747" s="28"/>
      <c r="BE747" s="28"/>
      <c r="BF747" s="28"/>
      <c r="BG747" s="28"/>
      <c r="BH747" s="28"/>
      <c r="BI747" s="28"/>
      <c r="BJ747" s="28"/>
      <c r="BK747" s="28"/>
      <c r="BL747" s="28"/>
      <c r="BM747" s="201">
        <f>SUM(COUNTIFS(BM$530:BM$580,{"ĐTT","TDS","HĐH","HĐG","HĐNT","VS-AN","HĐC","HĐH/HĐG","SHHN"}))</f>
        <v>3</v>
      </c>
      <c r="BN747" s="201">
        <f>SUM(COUNTIFS(BN$530:BN$580,{"ĐTT","TDS","HĐH","HĐG","HĐNT","VS-AN","HĐC","HĐH/HĐG","SHHN"}))</f>
        <v>2</v>
      </c>
      <c r="BO747" s="201">
        <f>SUM(COUNTIFS(BO$530:BO$580,{"ĐTT","TDS","HĐH","HĐG","HĐNT","VS-AN","HĐC","HĐH/HĐG","SHHN"}))</f>
        <v>3</v>
      </c>
      <c r="BP747" s="201">
        <f>SUM(COUNTIFS(BP$530:BP$580,{"ĐTT","TDS","HĐH","HĐG","HĐNT","VS-AN","HĐC","HĐH/HĐG","SHHN"}))</f>
        <v>3</v>
      </c>
      <c r="BQ747" s="27"/>
      <c r="BR747" s="27"/>
      <c r="BS747" s="27"/>
      <c r="BT747" s="27"/>
      <c r="BU747" s="27"/>
      <c r="BV747" s="27"/>
      <c r="BW747" s="27"/>
      <c r="BX747" s="27"/>
      <c r="BY747" s="27"/>
      <c r="BZ747" s="27"/>
      <c r="CA747" s="27"/>
      <c r="CB747" s="27"/>
      <c r="CC747" s="27"/>
      <c r="CD747" s="27"/>
      <c r="CE747" s="27"/>
      <c r="CF747" s="27"/>
      <c r="CG747" s="27"/>
      <c r="CH747" s="27"/>
      <c r="CI747" s="27"/>
      <c r="CJ747" s="27"/>
      <c r="CK747" s="27"/>
      <c r="CL747" s="27"/>
      <c r="CM747" s="27"/>
      <c r="CN747" s="27"/>
      <c r="CO747" s="27"/>
      <c r="CP747" s="27"/>
      <c r="CQ747" s="27"/>
      <c r="CR747" s="27"/>
      <c r="CS747" s="27"/>
      <c r="CT747" s="27"/>
      <c r="CU747" s="27"/>
      <c r="CV747" s="201">
        <f>SUM(COUNTIFS(CV$535:CV$586,{"ĐTT","TDS","HĐH","HĐG","HĐNT","VS-AN","HĐC","HĐH/HĐG","SHHN"}))</f>
        <v>3</v>
      </c>
      <c r="CW747" s="201">
        <f>SUM(COUNTIFS(CW$535:CW$586,{"ĐTT","TDS","HĐH","HĐG","HĐNT","VS-AN","HĐC","HĐH/HĐG","SHHN"}))</f>
        <v>3</v>
      </c>
      <c r="CX747" s="201">
        <f>SUM(COUNTIFS(CX$535:CX$586,{"ĐTT","TDS","HĐH","HĐG","HĐNT","VS-AN","HĐC","HĐH/HĐG","SHHN"}))</f>
        <v>4</v>
      </c>
      <c r="CY747" s="27"/>
      <c r="CZ747" s="27"/>
      <c r="DA747" s="27"/>
      <c r="DB747" s="27"/>
      <c r="DC747" s="27"/>
      <c r="DD747" s="27"/>
      <c r="DE747" s="27"/>
      <c r="DF747" s="27"/>
      <c r="DG747" s="27"/>
      <c r="DH747" s="27"/>
      <c r="DI747" s="27"/>
      <c r="DJ747" s="27"/>
      <c r="DK747" s="27"/>
      <c r="DL747" s="27">
        <f>COUNTIF(DL534:DL586,"1")</f>
        <v>43</v>
      </c>
      <c r="DM747" s="197"/>
    </row>
    <row r="748" spans="1:126" ht="39" customHeight="1">
      <c r="A748" s="532" t="s">
        <v>672</v>
      </c>
      <c r="B748" s="500"/>
      <c r="C748" s="500"/>
      <c r="D748" s="500"/>
      <c r="E748" s="500"/>
      <c r="F748" s="499"/>
      <c r="G748" s="197">
        <f>COUNTIF(G587:G740,"x")</f>
        <v>0</v>
      </c>
      <c r="H748" s="198"/>
      <c r="I748" s="198"/>
      <c r="J748" s="198"/>
      <c r="K748" s="198"/>
      <c r="L748" s="198"/>
      <c r="M748" s="4"/>
      <c r="N748" s="4"/>
      <c r="O748" s="26">
        <f>COUNTIF(O587:O740,"x")</f>
        <v>16</v>
      </c>
      <c r="P748" s="27">
        <f>P587</f>
        <v>54</v>
      </c>
      <c r="Q748" s="197">
        <f t="shared" ref="Q748:AA748" si="892">COUNTIF(Q587:Q740,"x")</f>
        <v>15</v>
      </c>
      <c r="R748" s="197">
        <f t="shared" si="892"/>
        <v>18</v>
      </c>
      <c r="S748" s="197">
        <f t="shared" si="892"/>
        <v>16</v>
      </c>
      <c r="T748" s="26">
        <f t="shared" si="892"/>
        <v>14</v>
      </c>
      <c r="U748" s="26">
        <f t="shared" si="892"/>
        <v>14</v>
      </c>
      <c r="V748" s="26">
        <f t="shared" si="892"/>
        <v>13</v>
      </c>
      <c r="W748" s="26">
        <f t="shared" si="892"/>
        <v>13</v>
      </c>
      <c r="X748" s="26">
        <f t="shared" si="892"/>
        <v>13</v>
      </c>
      <c r="Y748" s="26">
        <f t="shared" si="892"/>
        <v>13</v>
      </c>
      <c r="Z748" s="26">
        <f t="shared" si="892"/>
        <v>10</v>
      </c>
      <c r="AA748" s="26">
        <f t="shared" si="892"/>
        <v>11</v>
      </c>
      <c r="AB748" s="201">
        <f>SUM(COUNTIFS(AB$588:AB$742,{"ĐTT","TDS","HĐH","HĐG","HĐNT","VS-AN","HĐC","HĐH/HĐG","SHHN"}))</f>
        <v>12</v>
      </c>
      <c r="AC748" s="201">
        <f>SUM(COUNTIFS(AC$588:AC$742,{"ĐTT","TDS","HĐH","HĐG","HĐNT","VS-AN","HĐC","HĐH/HĐG","SHHN"}))</f>
        <v>12</v>
      </c>
      <c r="AD748" s="201">
        <f>SUM(COUNTIFS(AD$588:AD$742,{"ĐTT","TDS","HĐH","HĐG","HĐNT","VS-AN","HĐC","HĐH/HĐG","SHHN"}))</f>
        <v>13</v>
      </c>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c r="BA748" s="28"/>
      <c r="BB748" s="28"/>
      <c r="BC748" s="28"/>
      <c r="BD748" s="28"/>
      <c r="BE748" s="28"/>
      <c r="BF748" s="28"/>
      <c r="BG748" s="28"/>
      <c r="BH748" s="28"/>
      <c r="BI748" s="28"/>
      <c r="BJ748" s="28"/>
      <c r="BK748" s="28"/>
      <c r="BL748" s="28"/>
      <c r="BM748" s="201">
        <f>SUM(COUNTIFS(BM$582:BM$733,{"ĐTT","TDS","HĐH","HĐG","HĐNT","VS-AN","HĐC","HĐH/HĐG","SHHN"}))</f>
        <v>15</v>
      </c>
      <c r="BN748" s="201">
        <f>SUM(COUNTIFS(BN$582:BN$733,{"ĐTT","TDS","HĐH","HĐG","HĐNT","VS-AN","HĐC","HĐH/HĐG","SHHN"}))</f>
        <v>15</v>
      </c>
      <c r="BO748" s="201">
        <f>SUM(COUNTIFS(BO$582:BO$733,{"ĐTT","TDS","HĐH","HĐG","HĐNT","VS-AN","HĐC","HĐH/HĐG","SHHN"}))</f>
        <v>15</v>
      </c>
      <c r="BP748" s="201">
        <f>SUM(COUNTIFS(BP$582:BP$733,{"ĐTT","TDS","HĐH","HĐG","HĐNT","VS-AN","HĐC","HĐH/HĐG","SHHN"}))</f>
        <v>15</v>
      </c>
      <c r="BQ748" s="26"/>
      <c r="BR748" s="26"/>
      <c r="BS748" s="26"/>
      <c r="BT748" s="26"/>
      <c r="BU748" s="26"/>
      <c r="BV748" s="26"/>
      <c r="BW748" s="26"/>
      <c r="BX748" s="26"/>
      <c r="BY748" s="26"/>
      <c r="BZ748" s="26"/>
      <c r="CA748" s="26"/>
      <c r="CB748" s="26"/>
      <c r="CC748" s="26"/>
      <c r="CD748" s="26"/>
      <c r="CE748" s="26"/>
      <c r="CF748" s="26"/>
      <c r="CG748" s="26"/>
      <c r="CH748" s="26"/>
      <c r="CI748" s="26"/>
      <c r="CJ748" s="26"/>
      <c r="CK748" s="26"/>
      <c r="CL748" s="26"/>
      <c r="CM748" s="26"/>
      <c r="CN748" s="26"/>
      <c r="CO748" s="26"/>
      <c r="CP748" s="26"/>
      <c r="CQ748" s="26"/>
      <c r="CR748" s="26"/>
      <c r="CS748" s="26"/>
      <c r="CT748" s="26"/>
      <c r="CU748" s="26"/>
      <c r="CV748" s="201">
        <f>SUM(COUNTIFS(CV$588:CV$742,{"ĐTT","TDS","HĐH","HĐG","HĐNT","VS-AN","HĐC","HĐH/HĐG","SHHN"}))</f>
        <v>14</v>
      </c>
      <c r="CW748" s="201">
        <f>SUM(COUNTIFS(CW$588:CW$742,{"ĐTT","TDS","HĐH","HĐG","HĐNT","VS-AN","HĐC","HĐH/HĐG","SHHN"}))</f>
        <v>14</v>
      </c>
      <c r="CX748" s="201">
        <f>SUM(COUNTIFS(CX$588:CX$742,{"ĐTT","TDS","HĐH","HĐG","HĐNT","VS-AN","HĐC","HĐH/HĐG","SHHN"}))</f>
        <v>12</v>
      </c>
      <c r="CY748" s="26"/>
      <c r="CZ748" s="26"/>
      <c r="DA748" s="26"/>
      <c r="DB748" s="26"/>
      <c r="DC748" s="26"/>
      <c r="DD748" s="26"/>
      <c r="DE748" s="26"/>
      <c r="DF748" s="26"/>
      <c r="DG748" s="26"/>
      <c r="DH748" s="26"/>
      <c r="DI748" s="26"/>
      <c r="DJ748" s="26"/>
      <c r="DK748" s="26"/>
      <c r="DL748" s="26">
        <f>COUNTIF(DL587:DL740,"1")</f>
        <v>139</v>
      </c>
      <c r="DM748" s="197"/>
    </row>
    <row r="749" spans="1:126" s="128" customFormat="1" ht="19.5" hidden="1">
      <c r="A749" s="533" t="s">
        <v>673</v>
      </c>
      <c r="B749" s="533"/>
      <c r="C749" s="534"/>
      <c r="D749" s="534"/>
      <c r="E749" s="534"/>
      <c r="F749" s="534"/>
      <c r="G749" s="533"/>
      <c r="H749" s="534"/>
      <c r="I749" s="534"/>
      <c r="J749" s="534"/>
      <c r="K749" s="534"/>
      <c r="L749" s="534"/>
      <c r="M749" s="13"/>
      <c r="N749" s="13"/>
      <c r="O749" s="142"/>
      <c r="P749" s="146"/>
      <c r="Q749" s="147"/>
      <c r="R749" s="14"/>
      <c r="S749" s="14"/>
      <c r="T749" s="14"/>
      <c r="U749" s="14"/>
      <c r="V749" s="14"/>
      <c r="W749" s="14"/>
      <c r="X749" s="14"/>
      <c r="Y749" s="14"/>
      <c r="Z749" s="14"/>
      <c r="AA749" s="14"/>
      <c r="AB749" s="151">
        <f>SUM(AB750:AB759)</f>
        <v>53</v>
      </c>
      <c r="AC749" s="151">
        <f t="shared" ref="AC749:AD749" si="893">SUM(AC750:AC759)</f>
        <v>52</v>
      </c>
      <c r="AD749" s="151">
        <f t="shared" si="893"/>
        <v>51</v>
      </c>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51">
        <f>SUM(BM750:BM759)</f>
        <v>61</v>
      </c>
      <c r="BN749" s="151">
        <f t="shared" ref="BN749:BP749" si="894">SUM(BN750:BN759)</f>
        <v>60</v>
      </c>
      <c r="BO749" s="151">
        <f t="shared" si="894"/>
        <v>59</v>
      </c>
      <c r="BP749" s="151">
        <f t="shared" si="894"/>
        <v>60</v>
      </c>
      <c r="BQ749" s="16"/>
      <c r="BR749" s="16"/>
      <c r="BS749" s="16"/>
      <c r="BT749" s="16"/>
      <c r="BU749" s="16"/>
      <c r="BV749" s="16"/>
      <c r="BW749" s="16"/>
      <c r="BX749" s="16"/>
      <c r="BY749" s="16"/>
      <c r="BZ749" s="16"/>
      <c r="CA749" s="16"/>
      <c r="CB749" s="16"/>
      <c r="CC749" s="16"/>
      <c r="CD749" s="16"/>
      <c r="CE749" s="16"/>
      <c r="CF749" s="16"/>
      <c r="CG749" s="16"/>
      <c r="CH749" s="16"/>
      <c r="CI749" s="16"/>
      <c r="CJ749" s="16"/>
      <c r="CK749" s="16"/>
      <c r="CL749" s="16"/>
      <c r="CM749" s="16"/>
      <c r="CN749" s="16"/>
      <c r="CO749" s="16"/>
      <c r="CP749" s="16"/>
      <c r="CQ749" s="16"/>
      <c r="CR749" s="16"/>
      <c r="CS749" s="16"/>
      <c r="CT749" s="16"/>
      <c r="CU749" s="16"/>
      <c r="CV749" s="151">
        <f>SUM(CV750:CV759)</f>
        <v>55</v>
      </c>
      <c r="CW749" s="151">
        <f t="shared" ref="CW749:CX749" si="895">SUM(CW750:CW759)</f>
        <v>54</v>
      </c>
      <c r="CX749" s="151">
        <f t="shared" si="895"/>
        <v>54</v>
      </c>
      <c r="CY749" s="16"/>
      <c r="CZ749" s="16"/>
      <c r="DA749" s="16"/>
      <c r="DB749" s="16"/>
      <c r="DC749" s="16"/>
      <c r="DD749" s="16"/>
      <c r="DE749" s="16"/>
      <c r="DF749" s="16"/>
      <c r="DG749" s="16"/>
      <c r="DH749" s="16"/>
      <c r="DI749" s="16"/>
      <c r="DJ749" s="16">
        <f t="shared" ref="DJ749:DL749" si="896">SUM(DJ750:DJ754)</f>
        <v>0</v>
      </c>
      <c r="DK749" s="16">
        <f t="shared" si="896"/>
        <v>0</v>
      </c>
      <c r="DL749" s="138">
        <f t="shared" si="896"/>
        <v>0</v>
      </c>
      <c r="DM749" s="141"/>
    </row>
    <row r="750" spans="1:126" s="10" customFormat="1" ht="19.5" hidden="1">
      <c r="A750" s="523" t="s">
        <v>674</v>
      </c>
      <c r="B750" s="524"/>
      <c r="C750" s="525"/>
      <c r="D750" s="525"/>
      <c r="E750" s="526"/>
      <c r="F750" s="526"/>
      <c r="G750" s="524"/>
      <c r="H750" s="268"/>
      <c r="I750" s="268"/>
      <c r="J750" s="268"/>
      <c r="K750" s="268"/>
      <c r="L750" s="268"/>
      <c r="M750" s="19"/>
      <c r="N750" s="19"/>
      <c r="O750" s="143"/>
      <c r="P750" s="148"/>
      <c r="Q750" s="147"/>
      <c r="R750" s="270"/>
      <c r="S750" s="18"/>
      <c r="T750" s="18"/>
      <c r="U750" s="18"/>
      <c r="V750" s="18"/>
      <c r="W750" s="18"/>
      <c r="X750" s="18"/>
      <c r="Y750" s="18"/>
      <c r="Z750" s="18"/>
      <c r="AA750" s="18"/>
      <c r="AB750" s="133">
        <f>COUNTIF(AB$9:AB$740,"ĐTT")</f>
        <v>4</v>
      </c>
      <c r="AC750" s="133">
        <f>COUNTIF(AC$9:AC$740,"ĐTT")</f>
        <v>4</v>
      </c>
      <c r="AD750" s="133">
        <f>COUNTIF(AD$9:AD$740,"ĐTT")</f>
        <v>4</v>
      </c>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c r="BB750" s="20"/>
      <c r="BC750" s="20"/>
      <c r="BD750" s="20"/>
      <c r="BE750" s="20"/>
      <c r="BF750" s="20"/>
      <c r="BG750" s="20"/>
      <c r="BH750" s="20"/>
      <c r="BI750" s="20"/>
      <c r="BJ750" s="20"/>
      <c r="BK750" s="20"/>
      <c r="BL750" s="20"/>
      <c r="BM750" s="260">
        <f>COUNTIF(BM$9:BM$731,"ĐTT")</f>
        <v>6</v>
      </c>
      <c r="BN750" s="260">
        <f>COUNTIF(BN$9:BN$731,"ĐTT")</f>
        <v>6</v>
      </c>
      <c r="BO750" s="260">
        <f>COUNTIF(BO$9:BO$731,"ĐTT")</f>
        <v>5</v>
      </c>
      <c r="BP750" s="260">
        <f>COUNTIF(BP$9:BP$731,"ĐTT")</f>
        <v>5</v>
      </c>
      <c r="BQ750" s="20"/>
      <c r="BR750" s="20"/>
      <c r="BS750" s="20"/>
      <c r="BT750" s="20"/>
      <c r="BU750" s="20"/>
      <c r="BV750" s="20"/>
      <c r="BW750" s="20"/>
      <c r="BX750" s="20"/>
      <c r="BY750" s="20"/>
      <c r="BZ750" s="20"/>
      <c r="CA750" s="20"/>
      <c r="CB750" s="20"/>
      <c r="CC750" s="20"/>
      <c r="CD750" s="20"/>
      <c r="CE750" s="20"/>
      <c r="CF750" s="20"/>
      <c r="CG750" s="20"/>
      <c r="CH750" s="20"/>
      <c r="CI750" s="20"/>
      <c r="CJ750" s="20"/>
      <c r="CK750" s="20"/>
      <c r="CL750" s="20"/>
      <c r="CM750" s="20"/>
      <c r="CN750" s="20"/>
      <c r="CO750" s="20"/>
      <c r="CP750" s="20"/>
      <c r="CQ750" s="20"/>
      <c r="CR750" s="20"/>
      <c r="CS750" s="20"/>
      <c r="CT750" s="20"/>
      <c r="CU750" s="20"/>
      <c r="CV750" s="362">
        <f>COUNTIF(CV$9:CV$742,"ĐTT")</f>
        <v>3</v>
      </c>
      <c r="CW750" s="385">
        <f>COUNTIF(CW$9:CW$742,"ĐTT")</f>
        <v>3</v>
      </c>
      <c r="CX750" s="385">
        <f>COUNTIF(CX$9:CX$742,"ĐTT")</f>
        <v>3</v>
      </c>
      <c r="CY750" s="20"/>
      <c r="CZ750" s="20"/>
      <c r="DA750" s="20"/>
      <c r="DB750" s="20"/>
      <c r="DC750" s="20"/>
      <c r="DD750" s="20"/>
      <c r="DE750" s="20"/>
      <c r="DF750" s="20"/>
      <c r="DG750" s="20"/>
      <c r="DH750" s="20"/>
      <c r="DI750" s="20"/>
      <c r="DJ750" s="20">
        <f>SUM(COUNTIFS(DJ$6:DJ$30,{"ĐTT","TDS","HĐH","HĐG","HĐNT","VS-AN","HĐC","TQDN","LH","SHHN","ĐTT+SHHN","ĐTT+HĐC","HĐH+HĐG","ĐTT+HĐG","HĐG+HĐC","SHHN+VS-AN","HĐH+HĐC"}))</f>
        <v>0</v>
      </c>
      <c r="DK750" s="20">
        <f>SUM(COUNTIFS(DK$6:DK$30,{"ĐTT","TDS","HĐH","HĐG","HĐNT","VS-AN","HĐC","TQDN","LH","SHHN","ĐTT+SHHN","ĐTT+HĐC","HĐH+HĐG","ĐTT+HĐG","HĐG+HĐC","SHHN+VS-AN","HĐH+HĐC"}))</f>
        <v>0</v>
      </c>
      <c r="DL750" s="139">
        <f>SUM(COUNTIFS(DL$6:DL$30,{"ĐTT","TDS","HĐH","HĐG","HĐNT","VS-AN","HĐC","TQDN","LH","SHHN","ĐTT+SHHN","ĐTT+HĐC","HĐH+HĐG","ĐTT+HĐG","HĐG+HĐC","SHHN+VS-AN","HĐH+HĐC"}))</f>
        <v>0</v>
      </c>
      <c r="DM750" s="197"/>
      <c r="DN750" s="308"/>
      <c r="DO750" s="308"/>
      <c r="DP750" s="308"/>
      <c r="DQ750" s="308"/>
      <c r="DR750" s="308"/>
      <c r="DS750" s="308"/>
      <c r="DT750" s="308"/>
      <c r="DU750" s="308"/>
      <c r="DV750" s="308"/>
    </row>
    <row r="751" spans="1:126" s="10" customFormat="1" ht="19.5" hidden="1">
      <c r="A751" s="535" t="s">
        <v>675</v>
      </c>
      <c r="B751" s="536"/>
      <c r="C751" s="537"/>
      <c r="D751" s="537"/>
      <c r="E751" s="538"/>
      <c r="F751" s="538"/>
      <c r="G751" s="536"/>
      <c r="H751" s="268"/>
      <c r="I751" s="268"/>
      <c r="J751" s="268"/>
      <c r="K751" s="268"/>
      <c r="L751" s="268"/>
      <c r="M751" s="19"/>
      <c r="N751" s="19"/>
      <c r="O751" s="143"/>
      <c r="P751" s="148"/>
      <c r="Q751" s="147"/>
      <c r="R751" s="270"/>
      <c r="S751" s="18"/>
      <c r="T751" s="18"/>
      <c r="U751" s="18"/>
      <c r="V751" s="18"/>
      <c r="W751" s="18"/>
      <c r="X751" s="18"/>
      <c r="Y751" s="18"/>
      <c r="Z751" s="18"/>
      <c r="AA751" s="18"/>
      <c r="AB751" s="133">
        <f>COUNTIF(AB$9:AB$740,"TDS")</f>
        <v>1</v>
      </c>
      <c r="AC751" s="133">
        <f>COUNTIF(AC$9:AC$740,"TDS")</f>
        <v>1</v>
      </c>
      <c r="AD751" s="133">
        <f>COUNTIF(AD$9:AD$740,"TDS")</f>
        <v>1</v>
      </c>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c r="BB751" s="20"/>
      <c r="BC751" s="20"/>
      <c r="BD751" s="20"/>
      <c r="BE751" s="20"/>
      <c r="BF751" s="20"/>
      <c r="BG751" s="20"/>
      <c r="BH751" s="20"/>
      <c r="BI751" s="20"/>
      <c r="BJ751" s="20"/>
      <c r="BK751" s="20"/>
      <c r="BL751" s="20"/>
      <c r="BM751" s="260">
        <f>COUNTIF(BM$9:BM$731,"TDS")</f>
        <v>1</v>
      </c>
      <c r="BN751" s="260">
        <f>COUNTIF(BN$9:BN$731,"TDS")</f>
        <v>1</v>
      </c>
      <c r="BO751" s="260">
        <f>COUNTIF(BO$9:BO$731,"TDS")</f>
        <v>1</v>
      </c>
      <c r="BP751" s="260">
        <f>COUNTIF(BP$9:BP$731,"TDS")</f>
        <v>1</v>
      </c>
      <c r="BQ751" s="20"/>
      <c r="BR751" s="20"/>
      <c r="BS751" s="20"/>
      <c r="BT751" s="20"/>
      <c r="BU751" s="20"/>
      <c r="BV751" s="20"/>
      <c r="BW751" s="20"/>
      <c r="BX751" s="20"/>
      <c r="BY751" s="20"/>
      <c r="BZ751" s="20"/>
      <c r="CA751" s="20"/>
      <c r="CB751" s="20"/>
      <c r="CC751" s="20"/>
      <c r="CD751" s="20"/>
      <c r="CE751" s="20"/>
      <c r="CF751" s="20"/>
      <c r="CG751" s="20"/>
      <c r="CH751" s="20"/>
      <c r="CI751" s="20"/>
      <c r="CJ751" s="20"/>
      <c r="CK751" s="20"/>
      <c r="CL751" s="20"/>
      <c r="CM751" s="20"/>
      <c r="CN751" s="20"/>
      <c r="CO751" s="20"/>
      <c r="CP751" s="20"/>
      <c r="CQ751" s="20"/>
      <c r="CR751" s="20"/>
      <c r="CS751" s="20"/>
      <c r="CT751" s="20"/>
      <c r="CU751" s="20"/>
      <c r="CV751" s="362">
        <f>COUNTIF(CV$9:CV$742,"TDS")</f>
        <v>1</v>
      </c>
      <c r="CW751" s="385">
        <f>COUNTIF(CW$9:CW$742,"TDS")</f>
        <v>1</v>
      </c>
      <c r="CX751" s="385">
        <f>COUNTIF(CX$9:CX$742,"TDS")</f>
        <v>1</v>
      </c>
      <c r="CY751" s="20"/>
      <c r="CZ751" s="20"/>
      <c r="DA751" s="20"/>
      <c r="DB751" s="20"/>
      <c r="DC751" s="20"/>
      <c r="DD751" s="20"/>
      <c r="DE751" s="20"/>
      <c r="DF751" s="20"/>
      <c r="DG751" s="20"/>
      <c r="DH751" s="20"/>
      <c r="DI751" s="20"/>
      <c r="DJ751" s="20">
        <f>SUM(COUNTIFS(DJ$31:DJ$57,{"ĐTT","TDS","HĐH","HĐG","HĐNT","VS-AN","HĐC","TQDN","LH","SHHN","ĐTT+SHHN","ĐTT+HĐC","HĐH+HĐG","ĐTT+HĐG","HĐG+HĐC","SHHN+VS-AN","HĐH+HĐC"}))</f>
        <v>0</v>
      </c>
      <c r="DK751" s="20">
        <f>SUM(COUNTIFS(DK$31:DK$57,{"ĐTT","TDS","HĐH","HĐG","HĐNT","VS-AN","HĐC","TQDN","LH","SHHN","ĐTT+SHHN","ĐTT+HĐC","HĐH+HĐG","ĐTT+HĐG","HĐG+HĐC","SHHN+VS-AN","HĐH+HĐC"}))</f>
        <v>0</v>
      </c>
      <c r="DL751" s="139">
        <f>SUM(COUNTIFS(DL$31:DL$57,{"ĐTT","TDS","HĐH","HĐG","HĐNT","VS-AN","HĐC","TQDN","LH","SHHN","ĐTT+SHHN","ĐTT+HĐC","HĐH+HĐG","ĐTT+HĐG","HĐG+HĐC","SHHN+VS-AN","HĐH+HĐC"}))</f>
        <v>0</v>
      </c>
      <c r="DM751" s="197"/>
      <c r="DN751" s="308"/>
      <c r="DO751" s="308"/>
      <c r="DP751" s="308"/>
      <c r="DQ751" s="308"/>
      <c r="DR751" s="308"/>
      <c r="DS751" s="308"/>
      <c r="DT751" s="308"/>
      <c r="DU751" s="308"/>
      <c r="DV751" s="308"/>
    </row>
    <row r="752" spans="1:126" s="10" customFormat="1" ht="19.5" hidden="1">
      <c r="A752" s="523" t="s">
        <v>676</v>
      </c>
      <c r="B752" s="524"/>
      <c r="C752" s="525"/>
      <c r="D752" s="525"/>
      <c r="E752" s="526"/>
      <c r="F752" s="526"/>
      <c r="G752" s="524"/>
      <c r="H752" s="268"/>
      <c r="I752" s="268"/>
      <c r="J752" s="268"/>
      <c r="K752" s="268"/>
      <c r="L752" s="268"/>
      <c r="M752" s="19"/>
      <c r="N752" s="19"/>
      <c r="O752" s="143"/>
      <c r="P752" s="148"/>
      <c r="Q752" s="147"/>
      <c r="R752" s="270"/>
      <c r="S752" s="18"/>
      <c r="T752" s="18"/>
      <c r="U752" s="18"/>
      <c r="V752" s="18"/>
      <c r="W752" s="18"/>
      <c r="X752" s="18"/>
      <c r="Y752" s="18"/>
      <c r="Z752" s="18"/>
      <c r="AA752" s="18"/>
      <c r="AB752" s="133">
        <f>COUNTIF(AB$9:AB$740,"HĐG")+COUNTIF(AB$9:AB$740,"HĐH/HĐG")+COUNTIF(AB$9:AB$740,"HĐG/HĐC")</f>
        <v>16</v>
      </c>
      <c r="AC752" s="133">
        <f>COUNTIF(AC$9:AC$740,"HĐG")+COUNTIF(AC$9:AC$740,"HĐH/HĐG")+COUNTIF(AC$9:AC$740,"HĐG/HĐC")</f>
        <v>17</v>
      </c>
      <c r="AD752" s="133">
        <f>COUNTIF(AD$9:AD$740,"HĐG")+COUNTIF(AD$9:AD$740,"HĐH/HĐG")+COUNTIF(AD$9:AD$740,"HĐG/HĐC")</f>
        <v>16</v>
      </c>
      <c r="AE752" s="20"/>
      <c r="AF752" s="20"/>
      <c r="AG752" s="20"/>
      <c r="AH752" s="20"/>
      <c r="AI752" s="20"/>
      <c r="AJ752" s="20"/>
      <c r="AK752" s="20"/>
      <c r="AL752" s="20"/>
      <c r="AM752" s="20"/>
      <c r="AN752" s="20"/>
      <c r="AO752" s="20"/>
      <c r="AP752" s="20"/>
      <c r="AQ752" s="20"/>
      <c r="AR752" s="20"/>
      <c r="AS752" s="20"/>
      <c r="AT752" s="20"/>
      <c r="AU752" s="20"/>
      <c r="AV752" s="20"/>
      <c r="AW752" s="20"/>
      <c r="AX752" s="20"/>
      <c r="AY752" s="20"/>
      <c r="AZ752" s="20"/>
      <c r="BA752" s="20"/>
      <c r="BB752" s="20"/>
      <c r="BC752" s="20"/>
      <c r="BD752" s="20"/>
      <c r="BE752" s="20"/>
      <c r="BF752" s="20"/>
      <c r="BG752" s="20"/>
      <c r="BH752" s="20"/>
      <c r="BI752" s="20"/>
      <c r="BJ752" s="20"/>
      <c r="BK752" s="20"/>
      <c r="BL752" s="20"/>
      <c r="BM752" s="260">
        <f>COUNTIF(BM$9:BM$731,"HĐG")+COUNTIF(BM$9:BM$731,"HĐH/HĐG")+COUNTIF(BM$9:BM$731,"HĐG/HĐC")</f>
        <v>19</v>
      </c>
      <c r="BN752" s="260">
        <f>COUNTIF(BN$9:BN$731,"HĐG")+COUNTIF(BN$9:BN$731,"HĐH/HĐG")+COUNTIF(BN$9:BN$731,"HĐG/HĐC")</f>
        <v>19</v>
      </c>
      <c r="BO752" s="260">
        <f>COUNTIF(BO$9:BO$731,"HĐG")+COUNTIF(BO$9:BO$731,"HĐH/HĐG")+COUNTIF(BO$9:BO$731,"HĐG/HĐC")</f>
        <v>20</v>
      </c>
      <c r="BP752" s="260">
        <f>COUNTIF(BP$9:BP$731,"HĐG")+COUNTIF(BP$9:BP$731,"HĐH/HĐG")+COUNTIF(BP$9:BP$731,"HĐG/HĐC")</f>
        <v>20</v>
      </c>
      <c r="BQ752" s="20"/>
      <c r="BR752" s="20"/>
      <c r="BS752" s="20"/>
      <c r="BT752" s="20"/>
      <c r="BU752" s="20"/>
      <c r="BV752" s="20"/>
      <c r="BW752" s="20"/>
      <c r="BX752" s="20"/>
      <c r="BY752" s="20"/>
      <c r="BZ752" s="20"/>
      <c r="CA752" s="20"/>
      <c r="CB752" s="20"/>
      <c r="CC752" s="20"/>
      <c r="CD752" s="20"/>
      <c r="CE752" s="20"/>
      <c r="CF752" s="20"/>
      <c r="CG752" s="20"/>
      <c r="CH752" s="20"/>
      <c r="CI752" s="20"/>
      <c r="CJ752" s="20"/>
      <c r="CK752" s="20"/>
      <c r="CL752" s="20"/>
      <c r="CM752" s="20"/>
      <c r="CN752" s="20"/>
      <c r="CO752" s="20"/>
      <c r="CP752" s="20"/>
      <c r="CQ752" s="20"/>
      <c r="CR752" s="20"/>
      <c r="CS752" s="20"/>
      <c r="CT752" s="20"/>
      <c r="CU752" s="20"/>
      <c r="CV752" s="383">
        <f>COUNTIF(CV$9:CV$742,"HĐG")+COUNTIF(CV$9:CV$742,"HĐH/HĐG")+COUNTIF(CV$9:CV$742,"HĐG/HĐC")</f>
        <v>17</v>
      </c>
      <c r="CW752" s="383">
        <f>COUNTIF(CW$9:CW$742,"HĐG")+COUNTIF(CW$9:CW$742,"HĐH/HĐG")+COUNTIF(CW$9:CW$742,"HĐG/HĐC")</f>
        <v>17</v>
      </c>
      <c r="CX752" s="383">
        <f>COUNTIF(CX$9:CX$742,"HĐG")+COUNTIF(CX$9:CX$742,"HĐH/HĐG")+COUNTIF(CX$9:CX$742,"HĐG/HĐC")</f>
        <v>17</v>
      </c>
      <c r="CY752" s="20"/>
      <c r="CZ752" s="20"/>
      <c r="DA752" s="20"/>
      <c r="DB752" s="20"/>
      <c r="DC752" s="20"/>
      <c r="DD752" s="20"/>
      <c r="DE752" s="20"/>
      <c r="DF752" s="20"/>
      <c r="DG752" s="20"/>
      <c r="DH752" s="20"/>
      <c r="DI752" s="20"/>
      <c r="DJ752" s="20">
        <f>SUM(COUNTIFS(DJ$58:DJ$80,{"ĐTT","TDS","HĐH","HĐG","HĐNT","VS-AN","HĐC","TQDN","LH","SHHN","ĐTT+SHHN","ĐTT+HĐC","HĐH+HĐG","ĐTT+HĐG","HĐG+HĐC","SHHN+VS-AN","HĐH+HĐC"}))</f>
        <v>0</v>
      </c>
      <c r="DK752" s="20">
        <f>SUM(COUNTIFS(DK$58:DK$80,{"ĐTT","TDS","HĐH","HĐG","HĐNT","VS-AN","HĐC","TQDN","LH","SHHN","ĐTT+SHHN","ĐTT+HĐC","HĐH+HĐG","ĐTT+HĐG","HĐG+HĐC","SHHN+VS-AN","HĐH+HĐC"}))</f>
        <v>0</v>
      </c>
      <c r="DL752" s="139">
        <f>SUM(COUNTIFS(DL$58:DL$80,{"ĐTT","TDS","HĐH","HĐG","HĐNT","VS-AN","HĐC","TQDN","LH","SHHN","ĐTT+SHHN","ĐTT+HĐC","HĐH+HĐG","ĐTT+HĐG","HĐG+HĐC","SHHN+VS-AN","HĐH+HĐC"}))</f>
        <v>0</v>
      </c>
      <c r="DM752" s="197"/>
      <c r="DN752" s="308"/>
      <c r="DO752" s="308"/>
      <c r="DP752" s="308"/>
      <c r="DQ752" s="308"/>
      <c r="DR752" s="308"/>
      <c r="DS752" s="308"/>
      <c r="DT752" s="308"/>
      <c r="DU752" s="308"/>
      <c r="DV752" s="308"/>
    </row>
    <row r="753" spans="1:126" s="10" customFormat="1" ht="19.5" hidden="1">
      <c r="A753" s="523" t="s">
        <v>677</v>
      </c>
      <c r="B753" s="524"/>
      <c r="C753" s="525"/>
      <c r="D753" s="525"/>
      <c r="E753" s="526"/>
      <c r="F753" s="526"/>
      <c r="G753" s="524"/>
      <c r="H753" s="268"/>
      <c r="I753" s="268"/>
      <c r="J753" s="268"/>
      <c r="K753" s="268"/>
      <c r="L753" s="268"/>
      <c r="M753" s="19"/>
      <c r="N753" s="19"/>
      <c r="O753" s="143"/>
      <c r="P753" s="148"/>
      <c r="Q753" s="147"/>
      <c r="R753" s="270"/>
      <c r="S753" s="18"/>
      <c r="T753" s="18"/>
      <c r="U753" s="18"/>
      <c r="V753" s="18"/>
      <c r="W753" s="18"/>
      <c r="X753" s="18"/>
      <c r="Y753" s="18"/>
      <c r="Z753" s="18"/>
      <c r="AA753" s="18"/>
      <c r="AB753" s="133">
        <f>COUNTIF(AB$9:AB$740,"HĐNT")</f>
        <v>11</v>
      </c>
      <c r="AC753" s="133">
        <f>COUNTIF(AC$9:AC$740,"HĐNT")</f>
        <v>11</v>
      </c>
      <c r="AD753" s="133">
        <f>COUNTIF(AD$9:AD$740,"HĐNT")</f>
        <v>10</v>
      </c>
      <c r="AE753" s="20"/>
      <c r="AF753" s="20"/>
      <c r="AG753" s="20"/>
      <c r="AH753" s="20"/>
      <c r="AI753" s="20"/>
      <c r="AJ753" s="20"/>
      <c r="AK753" s="20"/>
      <c r="AL753" s="20"/>
      <c r="AM753" s="20"/>
      <c r="AN753" s="20"/>
      <c r="AO753" s="20"/>
      <c r="AP753" s="20"/>
      <c r="AQ753" s="20"/>
      <c r="AR753" s="20"/>
      <c r="AS753" s="20"/>
      <c r="AT753" s="20"/>
      <c r="AU753" s="20"/>
      <c r="AV753" s="20"/>
      <c r="AW753" s="20"/>
      <c r="AX753" s="20"/>
      <c r="AY753" s="20"/>
      <c r="AZ753" s="20"/>
      <c r="BA753" s="20"/>
      <c r="BB753" s="20"/>
      <c r="BC753" s="20"/>
      <c r="BD753" s="20"/>
      <c r="BE753" s="20"/>
      <c r="BF753" s="20"/>
      <c r="BG753" s="20"/>
      <c r="BH753" s="20"/>
      <c r="BI753" s="20"/>
      <c r="BJ753" s="20"/>
      <c r="BK753" s="20"/>
      <c r="BL753" s="20"/>
      <c r="BM753" s="260">
        <f>COUNTIF(BM$9:BM$731,"HĐNT")</f>
        <v>11</v>
      </c>
      <c r="BN753" s="260">
        <f>COUNTIF(BN$9:BN$731,"HĐNT")</f>
        <v>11</v>
      </c>
      <c r="BO753" s="260">
        <f>COUNTIF(BO$9:BO$731,"HĐNT")</f>
        <v>10</v>
      </c>
      <c r="BP753" s="260">
        <f>COUNTIF(BP$9:BP$731,"HĐNT")</f>
        <v>10</v>
      </c>
      <c r="BQ753" s="20"/>
      <c r="BR753" s="20"/>
      <c r="BS753" s="20"/>
      <c r="BT753" s="20"/>
      <c r="BU753" s="20"/>
      <c r="BV753" s="20"/>
      <c r="BW753" s="20"/>
      <c r="BX753" s="20"/>
      <c r="BY753" s="20"/>
      <c r="BZ753" s="20"/>
      <c r="CA753" s="20"/>
      <c r="CB753" s="20"/>
      <c r="CC753" s="20"/>
      <c r="CD753" s="20"/>
      <c r="CE753" s="20"/>
      <c r="CF753" s="20"/>
      <c r="CG753" s="20"/>
      <c r="CH753" s="20"/>
      <c r="CI753" s="20"/>
      <c r="CJ753" s="20"/>
      <c r="CK753" s="20"/>
      <c r="CL753" s="20"/>
      <c r="CM753" s="20"/>
      <c r="CN753" s="20"/>
      <c r="CO753" s="20"/>
      <c r="CP753" s="20"/>
      <c r="CQ753" s="20"/>
      <c r="CR753" s="20"/>
      <c r="CS753" s="20"/>
      <c r="CT753" s="20"/>
      <c r="CU753" s="20"/>
      <c r="CV753" s="362">
        <f>COUNTIF(CV$9:CV$742,"HĐNT")</f>
        <v>10</v>
      </c>
      <c r="CW753" s="385">
        <f>COUNTIF(CW$9:CW$742,"HĐNT")</f>
        <v>10</v>
      </c>
      <c r="CX753" s="385">
        <f>COUNTIF(CX$9:CX$742,"HĐNT")</f>
        <v>10</v>
      </c>
      <c r="CY753" s="20"/>
      <c r="CZ753" s="20"/>
      <c r="DA753" s="20"/>
      <c r="DB753" s="20"/>
      <c r="DC753" s="20"/>
      <c r="DD753" s="20"/>
      <c r="DE753" s="20"/>
      <c r="DF753" s="20"/>
      <c r="DG753" s="20"/>
      <c r="DH753" s="20"/>
      <c r="DI753" s="20"/>
      <c r="DJ753" s="20">
        <f>SUM(COUNTIFS(DJ$84:DJ$96,{"ĐTT","TDS","HĐH","HĐG","HĐNT","VS-AN","HĐC","TQDN","LH","SHHN","ĐTT+SHHN","ĐTT+HĐC","HĐH+HĐG","ĐTT+HĐG","HĐG+HĐC","SHHN+VS-AN","HĐH+HĐC"}))</f>
        <v>0</v>
      </c>
      <c r="DK753" s="20">
        <f>SUM(COUNTIFS(DK$84:DK$96,{"ĐTT","TDS","HĐH","HĐG","HĐNT","VS-AN","HĐC","TQDN","LH","SHHN","ĐTT+SHHN","ĐTT+HĐC","HĐH+HĐG","ĐTT+HĐG","HĐG+HĐC","SHHN+VS-AN","HĐH+HĐC"}))</f>
        <v>0</v>
      </c>
      <c r="DL753" s="139">
        <f>SUM(COUNTIFS(DL$84:DL$96,{"ĐTT","TDS","HĐH","HĐG","HĐNT","VS-AN","HĐC","TQDN","LH","SHHN","ĐTT+SHHN","ĐTT+HĐC","HĐH+HĐG","ĐTT+HĐG","HĐG+HĐC","SHHN+VS-AN","HĐH+HĐC"}))</f>
        <v>0</v>
      </c>
      <c r="DM753" s="197"/>
      <c r="DN753" s="308"/>
      <c r="DO753" s="308"/>
      <c r="DP753" s="308"/>
      <c r="DQ753" s="308"/>
      <c r="DR753" s="308"/>
      <c r="DS753" s="308"/>
      <c r="DT753" s="308"/>
      <c r="DU753" s="308"/>
      <c r="DV753" s="308"/>
    </row>
    <row r="754" spans="1:126" s="10" customFormat="1" ht="19.5" hidden="1">
      <c r="A754" s="523" t="s">
        <v>678</v>
      </c>
      <c r="B754" s="524"/>
      <c r="C754" s="525"/>
      <c r="D754" s="525"/>
      <c r="E754" s="526"/>
      <c r="F754" s="526"/>
      <c r="G754" s="524"/>
      <c r="H754" s="268"/>
      <c r="I754" s="268"/>
      <c r="J754" s="268"/>
      <c r="K754" s="268"/>
      <c r="L754" s="268"/>
      <c r="M754" s="19"/>
      <c r="N754" s="19"/>
      <c r="O754" s="143"/>
      <c r="P754" s="148"/>
      <c r="Q754" s="147"/>
      <c r="R754" s="270"/>
      <c r="S754" s="18"/>
      <c r="T754" s="18"/>
      <c r="U754" s="18"/>
      <c r="V754" s="18"/>
      <c r="W754" s="18"/>
      <c r="X754" s="18"/>
      <c r="Y754" s="18"/>
      <c r="Z754" s="18"/>
      <c r="AA754" s="18"/>
      <c r="AB754" s="133">
        <f>COUNTIF(AB$9:AB$740,"VS-AN")</f>
        <v>4</v>
      </c>
      <c r="AC754" s="133">
        <f>COUNTIF(AC$9:AC$740,"VS-AN")</f>
        <v>4</v>
      </c>
      <c r="AD754" s="133">
        <f>COUNTIF(AD$9:AD$740,"VS-AN")</f>
        <v>3</v>
      </c>
      <c r="AE754" s="20"/>
      <c r="AF754" s="20"/>
      <c r="AG754" s="20"/>
      <c r="AH754" s="20"/>
      <c r="AI754" s="20"/>
      <c r="AJ754" s="20"/>
      <c r="AK754" s="20"/>
      <c r="AL754" s="20"/>
      <c r="AM754" s="20"/>
      <c r="AN754" s="20"/>
      <c r="AO754" s="20"/>
      <c r="AP754" s="20"/>
      <c r="AQ754" s="20"/>
      <c r="AR754" s="20"/>
      <c r="AS754" s="20"/>
      <c r="AT754" s="20"/>
      <c r="AU754" s="20"/>
      <c r="AV754" s="20"/>
      <c r="AW754" s="20"/>
      <c r="AX754" s="20"/>
      <c r="AY754" s="20"/>
      <c r="AZ754" s="20"/>
      <c r="BA754" s="20"/>
      <c r="BB754" s="20"/>
      <c r="BC754" s="20"/>
      <c r="BD754" s="20"/>
      <c r="BE754" s="20"/>
      <c r="BF754" s="20"/>
      <c r="BG754" s="20"/>
      <c r="BH754" s="20"/>
      <c r="BI754" s="20"/>
      <c r="BJ754" s="20"/>
      <c r="BK754" s="20"/>
      <c r="BL754" s="20"/>
      <c r="BM754" s="260">
        <f>COUNTIF(BM$9:BM$731,"VS-AN")</f>
        <v>5</v>
      </c>
      <c r="BN754" s="260">
        <f>COUNTIF(BN$9:BN$731,"VS-AN")</f>
        <v>5</v>
      </c>
      <c r="BO754" s="260">
        <f>COUNTIF(BO$9:BO$731,"VS-AN")</f>
        <v>5</v>
      </c>
      <c r="BP754" s="260">
        <f>COUNTIF(BP$9:BP$731,"VS-AN")</f>
        <v>5</v>
      </c>
      <c r="BQ754" s="20"/>
      <c r="BR754" s="20"/>
      <c r="BS754" s="20"/>
      <c r="BT754" s="20"/>
      <c r="BU754" s="20"/>
      <c r="BV754" s="20"/>
      <c r="BW754" s="20"/>
      <c r="BX754" s="20"/>
      <c r="BY754" s="20"/>
      <c r="BZ754" s="20"/>
      <c r="CA754" s="20"/>
      <c r="CB754" s="20"/>
      <c r="CC754" s="20"/>
      <c r="CD754" s="20"/>
      <c r="CE754" s="20"/>
      <c r="CF754" s="20"/>
      <c r="CG754" s="20"/>
      <c r="CH754" s="20"/>
      <c r="CI754" s="20"/>
      <c r="CJ754" s="20"/>
      <c r="CK754" s="20"/>
      <c r="CL754" s="20"/>
      <c r="CM754" s="20"/>
      <c r="CN754" s="20"/>
      <c r="CO754" s="20"/>
      <c r="CP754" s="20"/>
      <c r="CQ754" s="20"/>
      <c r="CR754" s="20"/>
      <c r="CS754" s="20"/>
      <c r="CT754" s="20"/>
      <c r="CU754" s="20"/>
      <c r="CV754" s="362">
        <f>COUNTIF(CV$9:CV$742,"VS-AN")</f>
        <v>5</v>
      </c>
      <c r="CW754" s="385">
        <f>COUNTIF(CW$9:CW$742,"VS-AN")</f>
        <v>5</v>
      </c>
      <c r="CX754" s="385">
        <f>COUNTIF(CX$9:CX$742,"VS-AN")</f>
        <v>5</v>
      </c>
      <c r="CY754" s="20"/>
      <c r="CZ754" s="20"/>
      <c r="DA754" s="20"/>
      <c r="DB754" s="20"/>
      <c r="DC754" s="20"/>
      <c r="DD754" s="20"/>
      <c r="DE754" s="20"/>
      <c r="DF754" s="20"/>
      <c r="DG754" s="20"/>
      <c r="DH754" s="20"/>
      <c r="DI754" s="20"/>
      <c r="DJ754" s="20">
        <f>SUM(COUNTIFS(DJ$103:DJ$122,{"ĐTT","TDS","HĐH","HĐG","HĐNT","VS-AN","HĐC","TQDN","LH","SHHN","ĐTT+SHHN","ĐTT+HĐC","HĐH+HĐG","ĐTT+HĐG","HĐG+HĐC","SHHN+VS-AN","HĐH+HĐC"}))</f>
        <v>0</v>
      </c>
      <c r="DK754" s="20">
        <f>SUM(COUNTIFS(DK$103:DK$122,{"ĐTT","TDS","HĐH","HĐG","HĐNT","VS-AN","HĐC","TQDN","LH","SHHN","ĐTT+SHHN","ĐTT+HĐC","HĐH+HĐG","ĐTT+HĐG","HĐG+HĐC","SHHN+VS-AN","HĐH+HĐC"}))</f>
        <v>0</v>
      </c>
      <c r="DL754" s="139">
        <f>SUM(COUNTIFS(DL$103:DL$122,{"ĐTT","TDS","HĐH","HĐG","HĐNT","VS-AN","HĐC","TQDN","LH","SHHN","ĐTT+SHHN","ĐTT+HĐC","HĐH+HĐG","ĐTT+HĐG","HĐG+HĐC","SHHN+VS-AN","HĐH+HĐC"}))</f>
        <v>0</v>
      </c>
      <c r="DM754" s="197"/>
      <c r="DN754" s="308"/>
      <c r="DO754" s="308"/>
      <c r="DP754" s="308"/>
      <c r="DQ754" s="308"/>
      <c r="DR754" s="308"/>
      <c r="DS754" s="308"/>
      <c r="DT754" s="308"/>
      <c r="DU754" s="308"/>
      <c r="DV754" s="308"/>
    </row>
    <row r="755" spans="1:126" s="10" customFormat="1" ht="19.5" hidden="1">
      <c r="A755" s="523" t="s">
        <v>679</v>
      </c>
      <c r="B755" s="524"/>
      <c r="C755" s="525"/>
      <c r="D755" s="525"/>
      <c r="E755" s="526"/>
      <c r="F755" s="526"/>
      <c r="G755" s="524"/>
      <c r="H755" s="268"/>
      <c r="I755" s="268"/>
      <c r="J755" s="268"/>
      <c r="K755" s="268"/>
      <c r="L755" s="268"/>
      <c r="M755" s="19"/>
      <c r="N755" s="19"/>
      <c r="O755" s="143"/>
      <c r="P755" s="148"/>
      <c r="Q755" s="147"/>
      <c r="R755" s="270"/>
      <c r="S755" s="18"/>
      <c r="T755" s="18"/>
      <c r="U755" s="18"/>
      <c r="V755" s="18"/>
      <c r="W755" s="18"/>
      <c r="X755" s="18"/>
      <c r="Y755" s="18"/>
      <c r="Z755" s="18"/>
      <c r="AA755" s="18"/>
      <c r="AB755" s="133">
        <f>COUNTIF(AB$9:AB$740,"HĐC")+COUNTIF(AB$9:AB$740,"HĐH/HĐC")+COUNTIF(AB$9:AB$740,"HĐG/HĐC")</f>
        <v>7</v>
      </c>
      <c r="AC755" s="133">
        <f>COUNTIF(AC$9:AC$740,"HĐC")+COUNTIF(AC$9:AC$740,"HĐH/HĐC")+COUNTIF(AC$9:AC$740,"HĐG/HĐC")</f>
        <v>6</v>
      </c>
      <c r="AD755" s="133">
        <f>COUNTIF(AD$9:AD$740,"HĐC")+COUNTIF(AD$9:AD$740,"HĐH/HĐC")+COUNTIF(AD$9:AD$740,"HĐG/HĐC")</f>
        <v>8</v>
      </c>
      <c r="AE755" s="21"/>
      <c r="AF755" s="21"/>
      <c r="AG755" s="21"/>
      <c r="AH755" s="21"/>
      <c r="AI755" s="21"/>
      <c r="AJ755" s="21"/>
      <c r="AK755" s="21"/>
      <c r="AL755" s="21"/>
      <c r="AM755" s="21"/>
      <c r="AN755" s="21"/>
      <c r="AO755" s="21"/>
      <c r="AP755" s="21"/>
      <c r="AQ755" s="21"/>
      <c r="AR755" s="21"/>
      <c r="AS755" s="21"/>
      <c r="AT755" s="21"/>
      <c r="AU755" s="21"/>
      <c r="AV755" s="21"/>
      <c r="AW755" s="21"/>
      <c r="AX755" s="21"/>
      <c r="AY755" s="21"/>
      <c r="AZ755" s="21"/>
      <c r="BA755" s="21"/>
      <c r="BB755" s="21"/>
      <c r="BC755" s="21"/>
      <c r="BD755" s="21"/>
      <c r="BE755" s="21"/>
      <c r="BF755" s="21"/>
      <c r="BG755" s="21"/>
      <c r="BH755" s="21"/>
      <c r="BI755" s="21"/>
      <c r="BJ755" s="21"/>
      <c r="BK755" s="21"/>
      <c r="BL755" s="21"/>
      <c r="BM755" s="260">
        <f>COUNTIF(BM$9:BM$731,"HĐC")+COUNTIF(BM$9:BM$731,"HĐH/HĐC")+COUNTIF(BM$9:BM$731,"HĐG/HĐC")</f>
        <v>8</v>
      </c>
      <c r="BN755" s="260">
        <f>COUNTIF(BN$9:BN$731,"HĐC")+COUNTIF(BN$9:BN$731,"HĐH/HĐC")+COUNTIF(BN$9:BN$731,"HĐG/HĐC")</f>
        <v>7</v>
      </c>
      <c r="BO755" s="260">
        <f>COUNTIF(BO$9:BO$731,"HĐC")+COUNTIF(BO$9:BO$731,"HĐH/HĐC")+COUNTIF(BO$9:BO$731,"HĐG/HĐC")</f>
        <v>7</v>
      </c>
      <c r="BP755" s="260">
        <f>COUNTIF(BP$9:BP$731,"HĐC")+COUNTIF(BP$9:BP$731,"HĐH/HĐC")+COUNTIF(BP$9:BP$731,"HĐG/HĐC")</f>
        <v>8</v>
      </c>
      <c r="BQ755" s="21"/>
      <c r="BR755" s="21"/>
      <c r="BS755" s="21"/>
      <c r="BT755" s="21"/>
      <c r="BU755" s="21"/>
      <c r="BV755" s="21"/>
      <c r="BW755" s="21"/>
      <c r="BX755" s="21"/>
      <c r="BY755" s="21"/>
      <c r="BZ755" s="21"/>
      <c r="CA755" s="21"/>
      <c r="CB755" s="21"/>
      <c r="CC755" s="21"/>
      <c r="CD755" s="21"/>
      <c r="CE755" s="21"/>
      <c r="CF755" s="21"/>
      <c r="CG755" s="21"/>
      <c r="CH755" s="21"/>
      <c r="CI755" s="21"/>
      <c r="CJ755" s="21"/>
      <c r="CK755" s="21"/>
      <c r="CL755" s="21"/>
      <c r="CM755" s="21"/>
      <c r="CN755" s="21"/>
      <c r="CO755" s="21"/>
      <c r="CP755" s="21"/>
      <c r="CQ755" s="21"/>
      <c r="CR755" s="21"/>
      <c r="CS755" s="21"/>
      <c r="CT755" s="21"/>
      <c r="CU755" s="21"/>
      <c r="CV755" s="383">
        <f>COUNTIF(CV$9:CV$742,"HĐC")+COUNTIF(CV$9:CV$742,"HĐH/HĐC")+COUNTIF(CV$9:CV$742,"HĐG/HĐC")</f>
        <v>10</v>
      </c>
      <c r="CW755" s="383">
        <f>COUNTIF(CW$9:CW$742,"HĐC")+COUNTIF(CW$9:CW$742,"HĐH/HĐC")+COUNTIF(CW$9:CW$742,"HĐG/HĐC")</f>
        <v>9</v>
      </c>
      <c r="CX755" s="383">
        <f>COUNTIF(CX$9:CX$742,"HĐC")+COUNTIF(CX$9:CX$742,"HĐH/HĐC")+COUNTIF(CX$9:CX$742,"HĐG/HĐC")</f>
        <v>9</v>
      </c>
      <c r="CY755" s="21"/>
      <c r="CZ755" s="21"/>
      <c r="DA755" s="21"/>
      <c r="DB755" s="21"/>
      <c r="DC755" s="21"/>
      <c r="DD755" s="21"/>
      <c r="DE755" s="21"/>
      <c r="DF755" s="21"/>
      <c r="DG755" s="21"/>
      <c r="DH755" s="21"/>
      <c r="DI755" s="21"/>
      <c r="DJ755" s="21">
        <f t="shared" ref="DJ755:DL755" si="897">SUM(DJ756:DJ764)</f>
        <v>0</v>
      </c>
      <c r="DK755" s="21">
        <f t="shared" si="897"/>
        <v>0</v>
      </c>
      <c r="DL755" s="140">
        <f t="shared" si="897"/>
        <v>0</v>
      </c>
      <c r="DM755" s="197"/>
      <c r="DN755" s="308"/>
      <c r="DO755" s="308"/>
      <c r="DP755" s="308"/>
      <c r="DQ755" s="308"/>
      <c r="DR755" s="308"/>
      <c r="DS755" s="308"/>
      <c r="DT755" s="308"/>
      <c r="DU755" s="308"/>
      <c r="DV755" s="308"/>
    </row>
    <row r="756" spans="1:126" s="10" customFormat="1" ht="19.5" hidden="1">
      <c r="A756" s="523" t="s">
        <v>680</v>
      </c>
      <c r="B756" s="524"/>
      <c r="C756" s="525"/>
      <c r="D756" s="525"/>
      <c r="E756" s="526"/>
      <c r="F756" s="526"/>
      <c r="G756" s="524"/>
      <c r="H756" s="268"/>
      <c r="I756" s="268"/>
      <c r="J756" s="268"/>
      <c r="K756" s="268"/>
      <c r="L756" s="268"/>
      <c r="M756" s="19"/>
      <c r="N756" s="19"/>
      <c r="O756" s="143"/>
      <c r="P756" s="148"/>
      <c r="Q756" s="147"/>
      <c r="R756" s="270"/>
      <c r="S756" s="18"/>
      <c r="T756" s="18"/>
      <c r="U756" s="18"/>
      <c r="V756" s="18"/>
      <c r="W756" s="18"/>
      <c r="X756" s="18"/>
      <c r="Y756" s="18"/>
      <c r="Z756" s="18"/>
      <c r="AA756" s="18"/>
      <c r="AB756" s="133">
        <f>COUNTIF(AB$9:AB$740,"SHHN")</f>
        <v>4</v>
      </c>
      <c r="AC756" s="133">
        <f>COUNTIF(AC$9:AC$740,"SHHN")</f>
        <v>4</v>
      </c>
      <c r="AD756" s="133">
        <f>COUNTIF(AD$9:AD$740,"SHHN")</f>
        <v>4</v>
      </c>
      <c r="AE756" s="20"/>
      <c r="AF756" s="20"/>
      <c r="AG756" s="20"/>
      <c r="AH756" s="20"/>
      <c r="AI756" s="20"/>
      <c r="AJ756" s="20"/>
      <c r="AK756" s="20"/>
      <c r="AL756" s="20"/>
      <c r="AM756" s="20"/>
      <c r="AN756" s="20"/>
      <c r="AO756" s="20"/>
      <c r="AP756" s="20"/>
      <c r="AQ756" s="20"/>
      <c r="AR756" s="20"/>
      <c r="AS756" s="20"/>
      <c r="AT756" s="20"/>
      <c r="AU756" s="20"/>
      <c r="AV756" s="20"/>
      <c r="AW756" s="20"/>
      <c r="AX756" s="20"/>
      <c r="AY756" s="20"/>
      <c r="AZ756" s="20"/>
      <c r="BA756" s="20"/>
      <c r="BB756" s="20"/>
      <c r="BC756" s="20"/>
      <c r="BD756" s="20"/>
      <c r="BE756" s="20"/>
      <c r="BF756" s="20"/>
      <c r="BG756" s="20"/>
      <c r="BH756" s="20"/>
      <c r="BI756" s="20"/>
      <c r="BJ756" s="20"/>
      <c r="BK756" s="20"/>
      <c r="BL756" s="20"/>
      <c r="BM756" s="260">
        <f>COUNTIF(BM$9:BM$731,"SHHN")</f>
        <v>6</v>
      </c>
      <c r="BN756" s="260">
        <f>COUNTIF(BN$9:BN$731,"SHHN")</f>
        <v>6</v>
      </c>
      <c r="BO756" s="260">
        <f>COUNTIF(BO$9:BO$731,"SHHN")</f>
        <v>6</v>
      </c>
      <c r="BP756" s="260">
        <f>COUNTIF(BP$9:BP$731,"SHHN")</f>
        <v>6</v>
      </c>
      <c r="BQ756" s="20"/>
      <c r="BR756" s="20"/>
      <c r="BS756" s="20"/>
      <c r="BT756" s="20"/>
      <c r="BU756" s="20"/>
      <c r="BV756" s="20"/>
      <c r="BW756" s="20"/>
      <c r="BX756" s="20"/>
      <c r="BY756" s="20"/>
      <c r="BZ756" s="20"/>
      <c r="CA756" s="20"/>
      <c r="CB756" s="20"/>
      <c r="CC756" s="20"/>
      <c r="CD756" s="20"/>
      <c r="CE756" s="20"/>
      <c r="CF756" s="20"/>
      <c r="CG756" s="20"/>
      <c r="CH756" s="20"/>
      <c r="CI756" s="20"/>
      <c r="CJ756" s="20"/>
      <c r="CK756" s="20"/>
      <c r="CL756" s="20"/>
      <c r="CM756" s="20"/>
      <c r="CN756" s="20"/>
      <c r="CO756" s="20"/>
      <c r="CP756" s="20"/>
      <c r="CQ756" s="20"/>
      <c r="CR756" s="20"/>
      <c r="CS756" s="20"/>
      <c r="CT756" s="20"/>
      <c r="CU756" s="20"/>
      <c r="CV756" s="362">
        <f>COUNTIF(CV$9:CV$742,"SHHN")</f>
        <v>4</v>
      </c>
      <c r="CW756" s="385">
        <f>COUNTIF(CW$9:CW$742,"SHHN")</f>
        <v>4</v>
      </c>
      <c r="CX756" s="385">
        <f>COUNTIF(CX$9:CX$742,"SHHN")</f>
        <v>4</v>
      </c>
      <c r="CY756" s="20"/>
      <c r="CZ756" s="20"/>
      <c r="DA756" s="20"/>
      <c r="DB756" s="20"/>
      <c r="DC756" s="20"/>
      <c r="DD756" s="20"/>
      <c r="DE756" s="20"/>
      <c r="DF756" s="20"/>
      <c r="DG756" s="20"/>
      <c r="DH756" s="20"/>
      <c r="DI756" s="20"/>
      <c r="DJ756" s="20">
        <f>SUM(COUNTIFS(DJ$5:DJ$122,{"ĐTT","ĐTT+SHHN","ĐTT+HĐG","ĐTT+HĐC"}))</f>
        <v>0</v>
      </c>
      <c r="DK756" s="20">
        <f>SUM(COUNTIFS(DK$5:DK$122,{"ĐTT","ĐTT+SHHN","ĐTT+HĐG","ĐTT+HĐC"}))</f>
        <v>0</v>
      </c>
      <c r="DL756" s="139">
        <f>SUM(COUNTIFS(DL$5:DL$122,{"ĐTT","ĐTT+SHHN","ĐTT+HĐG","ĐTT+HĐC"}))</f>
        <v>0</v>
      </c>
      <c r="DM756" s="197"/>
      <c r="DN756" s="308"/>
      <c r="DO756" s="308"/>
      <c r="DP756" s="308"/>
      <c r="DQ756" s="308"/>
      <c r="DR756" s="308"/>
      <c r="DS756" s="308"/>
      <c r="DT756" s="308"/>
      <c r="DU756" s="308"/>
      <c r="DV756" s="308"/>
    </row>
    <row r="757" spans="1:126" s="10" customFormat="1" ht="19.5" hidden="1">
      <c r="A757" s="523" t="s">
        <v>681</v>
      </c>
      <c r="B757" s="524"/>
      <c r="C757" s="525"/>
      <c r="D757" s="525"/>
      <c r="E757" s="526"/>
      <c r="F757" s="526"/>
      <c r="G757" s="524"/>
      <c r="H757" s="268"/>
      <c r="I757" s="268"/>
      <c r="J757" s="268"/>
      <c r="K757" s="268"/>
      <c r="L757" s="268"/>
      <c r="M757" s="19"/>
      <c r="N757" s="19"/>
      <c r="O757" s="143"/>
      <c r="P757" s="148"/>
      <c r="Q757" s="147"/>
      <c r="R757" s="270"/>
      <c r="S757" s="18"/>
      <c r="T757" s="18"/>
      <c r="U757" s="18"/>
      <c r="V757" s="18"/>
      <c r="W757" s="18"/>
      <c r="X757" s="18"/>
      <c r="Y757" s="18"/>
      <c r="Z757" s="18"/>
      <c r="AA757" s="18"/>
      <c r="AB757" s="133">
        <f>COUNTIF(AB$9:AB$740,"TQDN")</f>
        <v>0</v>
      </c>
      <c r="AC757" s="133">
        <f>COUNTIF(AC$9:AC$740,"TQDN")</f>
        <v>0</v>
      </c>
      <c r="AD757" s="133">
        <f>COUNTIF(AD$9:AD$740,"TQDN")</f>
        <v>0</v>
      </c>
      <c r="AE757" s="20"/>
      <c r="AF757" s="20"/>
      <c r="AG757" s="20"/>
      <c r="AH757" s="20"/>
      <c r="AI757" s="20"/>
      <c r="AJ757" s="20"/>
      <c r="AK757" s="20"/>
      <c r="AL757" s="20"/>
      <c r="AM757" s="20"/>
      <c r="AN757" s="20"/>
      <c r="AO757" s="20"/>
      <c r="AP757" s="20"/>
      <c r="AQ757" s="20"/>
      <c r="AR757" s="20"/>
      <c r="AS757" s="20"/>
      <c r="AT757" s="20"/>
      <c r="AU757" s="20"/>
      <c r="AV757" s="20"/>
      <c r="AW757" s="20"/>
      <c r="AX757" s="20"/>
      <c r="AY757" s="20"/>
      <c r="AZ757" s="20"/>
      <c r="BA757" s="20"/>
      <c r="BB757" s="20"/>
      <c r="BC757" s="20"/>
      <c r="BD757" s="20"/>
      <c r="BE757" s="20"/>
      <c r="BF757" s="20"/>
      <c r="BG757" s="20"/>
      <c r="BH757" s="20"/>
      <c r="BI757" s="20"/>
      <c r="BJ757" s="20"/>
      <c r="BK757" s="20"/>
      <c r="BL757" s="20"/>
      <c r="BM757" s="260">
        <f>COUNTIF(BM$9:BM$731,"TQDN")</f>
        <v>0</v>
      </c>
      <c r="BN757" s="260">
        <f>COUNTIF(BN$9:BN$731,"TQDN")</f>
        <v>0</v>
      </c>
      <c r="BO757" s="260">
        <f>COUNTIF(BO$9:BO$731,"TQDN")</f>
        <v>0</v>
      </c>
      <c r="BP757" s="260">
        <f>COUNTIF(BP$9:BP$731,"TQDN")</f>
        <v>0</v>
      </c>
      <c r="BQ757" s="20"/>
      <c r="BR757" s="20"/>
      <c r="BS757" s="20"/>
      <c r="BT757" s="20"/>
      <c r="BU757" s="20"/>
      <c r="BV757" s="20"/>
      <c r="BW757" s="20"/>
      <c r="BX757" s="20"/>
      <c r="BY757" s="20"/>
      <c r="BZ757" s="20"/>
      <c r="CA757" s="20"/>
      <c r="CB757" s="20"/>
      <c r="CC757" s="20"/>
      <c r="CD757" s="20"/>
      <c r="CE757" s="20"/>
      <c r="CF757" s="20"/>
      <c r="CG757" s="20"/>
      <c r="CH757" s="20"/>
      <c r="CI757" s="20"/>
      <c r="CJ757" s="20"/>
      <c r="CK757" s="20"/>
      <c r="CL757" s="20"/>
      <c r="CM757" s="20"/>
      <c r="CN757" s="20"/>
      <c r="CO757" s="20"/>
      <c r="CP757" s="20"/>
      <c r="CQ757" s="20"/>
      <c r="CR757" s="20"/>
      <c r="CS757" s="20"/>
      <c r="CT757" s="20"/>
      <c r="CU757" s="20"/>
      <c r="CV757" s="362">
        <f>COUNTIF(CV$9:CV$726,"TQDN")</f>
        <v>0</v>
      </c>
      <c r="CW757" s="362">
        <f>COUNTIF(CW$9:CW$726,"TQDN")</f>
        <v>0</v>
      </c>
      <c r="CX757" s="362">
        <f>COUNTIF(CX$9:CX$726,"TQDN")</f>
        <v>0</v>
      </c>
      <c r="CY757" s="20"/>
      <c r="CZ757" s="20"/>
      <c r="DA757" s="20"/>
      <c r="DB757" s="20"/>
      <c r="DC757" s="20"/>
      <c r="DD757" s="20"/>
      <c r="DE757" s="20"/>
      <c r="DF757" s="20"/>
      <c r="DG757" s="20"/>
      <c r="DH757" s="20"/>
      <c r="DI757" s="20"/>
      <c r="DJ757" s="20">
        <f>SUM(COUNTIFS(DJ$5:DJ$122,{"TDS"}))</f>
        <v>0</v>
      </c>
      <c r="DK757" s="20">
        <f>SUM(COUNTIFS(DK$5:DK$122,{"TDS"}))</f>
        <v>0</v>
      </c>
      <c r="DL757" s="139">
        <f>SUM(COUNTIFS(DL$5:DL$122,{"TDS"}))</f>
        <v>0</v>
      </c>
      <c r="DM757" s="197"/>
      <c r="DN757" s="308"/>
      <c r="DO757" s="308"/>
      <c r="DP757" s="308"/>
      <c r="DQ757" s="308"/>
      <c r="DR757" s="308"/>
      <c r="DS757" s="308"/>
      <c r="DT757" s="308"/>
      <c r="DU757" s="308"/>
      <c r="DV757" s="308"/>
    </row>
    <row r="758" spans="1:126" s="10" customFormat="1" ht="19.5" hidden="1">
      <c r="A758" s="523" t="s">
        <v>682</v>
      </c>
      <c r="B758" s="524"/>
      <c r="C758" s="525"/>
      <c r="D758" s="525"/>
      <c r="E758" s="526"/>
      <c r="F758" s="526"/>
      <c r="G758" s="524"/>
      <c r="H758" s="268"/>
      <c r="I758" s="268"/>
      <c r="J758" s="268"/>
      <c r="K758" s="268"/>
      <c r="L758" s="268"/>
      <c r="M758" s="19"/>
      <c r="N758" s="19"/>
      <c r="O758" s="143"/>
      <c r="P758" s="148"/>
      <c r="Q758" s="147"/>
      <c r="R758" s="270"/>
      <c r="S758" s="18"/>
      <c r="T758" s="18"/>
      <c r="U758" s="18"/>
      <c r="V758" s="18"/>
      <c r="W758" s="18"/>
      <c r="X758" s="18"/>
      <c r="Y758" s="18"/>
      <c r="Z758" s="18"/>
      <c r="AA758" s="18"/>
      <c r="AB758" s="133">
        <f>COUNTIF(AB$9:AB$740,"LH")</f>
        <v>0</v>
      </c>
      <c r="AC758" s="133">
        <f>COUNTIF(AC$9:AC$740,"LH")</f>
        <v>0</v>
      </c>
      <c r="AD758" s="133">
        <f>COUNTIF(AD$9:AD$740,"LH")</f>
        <v>0</v>
      </c>
      <c r="AE758" s="20"/>
      <c r="AF758" s="20"/>
      <c r="AG758" s="20"/>
      <c r="AH758" s="20"/>
      <c r="AI758" s="20"/>
      <c r="AJ758" s="20"/>
      <c r="AK758" s="20"/>
      <c r="AL758" s="20"/>
      <c r="AM758" s="20"/>
      <c r="AN758" s="20"/>
      <c r="AO758" s="20"/>
      <c r="AP758" s="20"/>
      <c r="AQ758" s="20"/>
      <c r="AR758" s="20"/>
      <c r="AS758" s="20"/>
      <c r="AT758" s="20"/>
      <c r="AU758" s="20"/>
      <c r="AV758" s="20"/>
      <c r="AW758" s="20"/>
      <c r="AX758" s="20"/>
      <c r="AY758" s="20"/>
      <c r="AZ758" s="20"/>
      <c r="BA758" s="20"/>
      <c r="BB758" s="20"/>
      <c r="BC758" s="20"/>
      <c r="BD758" s="20"/>
      <c r="BE758" s="20"/>
      <c r="BF758" s="20"/>
      <c r="BG758" s="20"/>
      <c r="BH758" s="20"/>
      <c r="BI758" s="20"/>
      <c r="BJ758" s="20"/>
      <c r="BK758" s="20"/>
      <c r="BL758" s="20"/>
      <c r="BM758" s="260">
        <f>COUNTIF(BM$9:BM$731,"LH")</f>
        <v>0</v>
      </c>
      <c r="BN758" s="260">
        <f>COUNTIF(BN$9:BN$731,"LH")</f>
        <v>0</v>
      </c>
      <c r="BO758" s="260">
        <f>COUNTIF(BO$9:BO$731,"LH")</f>
        <v>0</v>
      </c>
      <c r="BP758" s="260">
        <f>COUNTIF(BP$9:BP$731,"LH")</f>
        <v>0</v>
      </c>
      <c r="BQ758" s="20"/>
      <c r="BR758" s="20"/>
      <c r="BS758" s="20"/>
      <c r="BT758" s="20"/>
      <c r="BU758" s="20"/>
      <c r="BV758" s="20"/>
      <c r="BW758" s="20"/>
      <c r="BX758" s="20"/>
      <c r="BY758" s="20"/>
      <c r="BZ758" s="20"/>
      <c r="CA758" s="20"/>
      <c r="CB758" s="20"/>
      <c r="CC758" s="20"/>
      <c r="CD758" s="20"/>
      <c r="CE758" s="20"/>
      <c r="CF758" s="20"/>
      <c r="CG758" s="20"/>
      <c r="CH758" s="20"/>
      <c r="CI758" s="20"/>
      <c r="CJ758" s="20"/>
      <c r="CK758" s="20"/>
      <c r="CL758" s="20"/>
      <c r="CM758" s="20"/>
      <c r="CN758" s="20"/>
      <c r="CO758" s="20"/>
      <c r="CP758" s="20"/>
      <c r="CQ758" s="20"/>
      <c r="CR758" s="20"/>
      <c r="CS758" s="20"/>
      <c r="CT758" s="20"/>
      <c r="CU758" s="20"/>
      <c r="CV758" s="362">
        <f>COUNTIF(CV$9:CV$726,"LH")</f>
        <v>0</v>
      </c>
      <c r="CW758" s="362">
        <f>COUNTIF(CW$9:CW$726,"LH")</f>
        <v>0</v>
      </c>
      <c r="CX758" s="362">
        <f>COUNTIF(CX$9:CX$726,"LH")</f>
        <v>0</v>
      </c>
      <c r="CY758" s="20"/>
      <c r="CZ758" s="20"/>
      <c r="DA758" s="20"/>
      <c r="DB758" s="20"/>
      <c r="DC758" s="20"/>
      <c r="DD758" s="20"/>
      <c r="DE758" s="20"/>
      <c r="DF758" s="20"/>
      <c r="DG758" s="20"/>
      <c r="DH758" s="20"/>
      <c r="DI758" s="20"/>
      <c r="DJ758" s="20">
        <f>SUM(COUNTIFS(DJ$5:DJ$122,{"HĐG","HĐH+HĐG","ĐTT+HĐG","HĐG+HĐC"}))</f>
        <v>0</v>
      </c>
      <c r="DK758" s="20">
        <f>SUM(COUNTIFS(DK$5:DK$122,{"HĐG","HĐH+HĐG","ĐTT+HĐG","HĐG+HĐC"}))</f>
        <v>0</v>
      </c>
      <c r="DL758" s="18"/>
      <c r="DM758" s="197"/>
      <c r="DN758" s="308"/>
      <c r="DO758" s="308"/>
      <c r="DP758" s="308"/>
      <c r="DQ758" s="308"/>
      <c r="DR758" s="308"/>
      <c r="DS758" s="308"/>
      <c r="DT758" s="308"/>
      <c r="DU758" s="308"/>
      <c r="DV758" s="308"/>
    </row>
    <row r="759" spans="1:126" s="128" customFormat="1" ht="19.5" hidden="1">
      <c r="A759" s="544" t="s">
        <v>683</v>
      </c>
      <c r="B759" s="545"/>
      <c r="C759" s="546"/>
      <c r="D759" s="546"/>
      <c r="E759" s="547"/>
      <c r="F759" s="547"/>
      <c r="G759" s="545"/>
      <c r="H759" s="269"/>
      <c r="I759" s="269"/>
      <c r="J759" s="269"/>
      <c r="K759" s="269"/>
      <c r="L759" s="269"/>
      <c r="M759" s="17"/>
      <c r="N759" s="17"/>
      <c r="O759" s="142"/>
      <c r="P759" s="146"/>
      <c r="Q759" s="147"/>
      <c r="R759" s="271"/>
      <c r="S759" s="14"/>
      <c r="T759" s="14"/>
      <c r="U759" s="14"/>
      <c r="V759" s="14"/>
      <c r="W759" s="14"/>
      <c r="X759" s="14"/>
      <c r="Y759" s="14"/>
      <c r="Z759" s="14"/>
      <c r="AA759" s="14"/>
      <c r="AB759" s="151">
        <f>SUM(AB760:AB764)</f>
        <v>6</v>
      </c>
      <c r="AC759" s="151">
        <f t="shared" ref="AC759:AD759" si="898">SUM(AC760:AC764)</f>
        <v>5</v>
      </c>
      <c r="AD759" s="151">
        <f t="shared" si="898"/>
        <v>5</v>
      </c>
      <c r="AE759" s="31"/>
      <c r="AF759" s="31"/>
      <c r="AG759" s="31"/>
      <c r="AH759" s="31"/>
      <c r="AI759" s="31"/>
      <c r="AJ759" s="31"/>
      <c r="AK759" s="31"/>
      <c r="AL759" s="31"/>
      <c r="AM759" s="31"/>
      <c r="AN759" s="31"/>
      <c r="AO759" s="31"/>
      <c r="AP759" s="31"/>
      <c r="AQ759" s="31"/>
      <c r="AR759" s="31"/>
      <c r="AS759" s="31"/>
      <c r="AT759" s="31"/>
      <c r="AU759" s="31"/>
      <c r="AV759" s="31"/>
      <c r="AW759" s="31"/>
      <c r="AX759" s="31"/>
      <c r="AY759" s="31"/>
      <c r="AZ759" s="31"/>
      <c r="BA759" s="31"/>
      <c r="BB759" s="31"/>
      <c r="BC759" s="31"/>
      <c r="BD759" s="31"/>
      <c r="BE759" s="31"/>
      <c r="BF759" s="31"/>
      <c r="BG759" s="31"/>
      <c r="BH759" s="31"/>
      <c r="BI759" s="31"/>
      <c r="BJ759" s="31"/>
      <c r="BK759" s="31"/>
      <c r="BL759" s="31"/>
      <c r="BM759" s="151">
        <f>SUM(BM760:BM764)</f>
        <v>5</v>
      </c>
      <c r="BN759" s="151">
        <f t="shared" ref="BN759:BP759" si="899">SUM(BN760:BN764)</f>
        <v>5</v>
      </c>
      <c r="BO759" s="151">
        <f t="shared" si="899"/>
        <v>5</v>
      </c>
      <c r="BP759" s="151">
        <f t="shared" si="899"/>
        <v>5</v>
      </c>
      <c r="BQ759" s="31"/>
      <c r="BR759" s="31"/>
      <c r="BS759" s="31"/>
      <c r="BT759" s="31"/>
      <c r="BU759" s="31"/>
      <c r="BV759" s="31"/>
      <c r="BW759" s="31"/>
      <c r="BX759" s="31"/>
      <c r="BY759" s="31"/>
      <c r="BZ759" s="31"/>
      <c r="CA759" s="31"/>
      <c r="CB759" s="31"/>
      <c r="CC759" s="31"/>
      <c r="CD759" s="31"/>
      <c r="CE759" s="31"/>
      <c r="CF759" s="31"/>
      <c r="CG759" s="31"/>
      <c r="CH759" s="31"/>
      <c r="CI759" s="31"/>
      <c r="CJ759" s="31"/>
      <c r="CK759" s="31"/>
      <c r="CL759" s="31"/>
      <c r="CM759" s="31"/>
      <c r="CN759" s="31"/>
      <c r="CO759" s="31"/>
      <c r="CP759" s="31"/>
      <c r="CQ759" s="31"/>
      <c r="CR759" s="31"/>
      <c r="CS759" s="31"/>
      <c r="CT759" s="31"/>
      <c r="CU759" s="31"/>
      <c r="CV759" s="151">
        <f>SUM(CV760:CV764)</f>
        <v>5</v>
      </c>
      <c r="CW759" s="151">
        <f t="shared" ref="CW759:CX759" si="900">SUM(CW760:CW764)</f>
        <v>5</v>
      </c>
      <c r="CX759" s="151">
        <f t="shared" si="900"/>
        <v>5</v>
      </c>
      <c r="CY759" s="31"/>
      <c r="CZ759" s="31"/>
      <c r="DA759" s="31"/>
      <c r="DB759" s="31"/>
      <c r="DC759" s="31"/>
      <c r="DD759" s="31"/>
      <c r="DE759" s="31"/>
      <c r="DF759" s="31"/>
      <c r="DG759" s="31"/>
      <c r="DH759" s="31"/>
      <c r="DI759" s="31"/>
      <c r="DJ759" s="31">
        <f>SUM(COUNTIFS(DJ$5:DJ$122,{"HĐNT"}))</f>
        <v>0</v>
      </c>
      <c r="DK759" s="31">
        <f>SUM(COUNTIFS(DK$5:DK$122,{"HĐNT"}))</f>
        <v>0</v>
      </c>
      <c r="DL759" s="14"/>
      <c r="DM759" s="273"/>
    </row>
    <row r="760" spans="1:126" s="10" customFormat="1" ht="19.5" hidden="1">
      <c r="A760" s="528" t="s">
        <v>684</v>
      </c>
      <c r="B760" s="529"/>
      <c r="C760" s="530"/>
      <c r="D760" s="530"/>
      <c r="E760" s="531"/>
      <c r="F760" s="531"/>
      <c r="G760" s="529"/>
      <c r="H760" s="530"/>
      <c r="I760" s="268"/>
      <c r="J760" s="268"/>
      <c r="K760" s="268"/>
      <c r="L760" s="268"/>
      <c r="M760" s="19"/>
      <c r="N760" s="19"/>
      <c r="O760" s="143"/>
      <c r="P760" s="148"/>
      <c r="Q760" s="153"/>
      <c r="R760" s="270"/>
      <c r="S760" s="18"/>
      <c r="T760" s="18"/>
      <c r="U760" s="18"/>
      <c r="V760" s="18"/>
      <c r="W760" s="18"/>
      <c r="X760" s="18"/>
      <c r="Y760" s="18"/>
      <c r="Z760" s="18"/>
      <c r="AA760" s="18"/>
      <c r="AB760" s="133">
        <f>COUNTIF(AB$8:AB$203,"HĐH")+COUNTIF(AB$8:AB$203,"HĐH/HĐC")</f>
        <v>1</v>
      </c>
      <c r="AC760" s="133">
        <f t="shared" ref="AC760:DL760" si="901">COUNTIF(AC$8:AC$203,"HĐH")+COUNTIF(AC$8:AC$203,"HĐH/HĐC")</f>
        <v>1</v>
      </c>
      <c r="AD760" s="133">
        <f t="shared" si="901"/>
        <v>1</v>
      </c>
      <c r="AE760" s="133"/>
      <c r="AF760" s="133"/>
      <c r="AG760" s="133"/>
      <c r="AH760" s="133"/>
      <c r="AI760" s="133"/>
      <c r="AJ760" s="205"/>
      <c r="AK760" s="205"/>
      <c r="AL760" s="205"/>
      <c r="AM760" s="205"/>
      <c r="AN760" s="205"/>
      <c r="AO760" s="205"/>
      <c r="AP760" s="205"/>
      <c r="AQ760" s="205"/>
      <c r="AR760" s="205"/>
      <c r="AS760" s="205"/>
      <c r="AT760" s="205"/>
      <c r="AU760" s="205"/>
      <c r="AV760" s="205"/>
      <c r="AW760" s="133"/>
      <c r="AX760" s="133"/>
      <c r="AY760" s="133"/>
      <c r="AZ760" s="133"/>
      <c r="BA760" s="133"/>
      <c r="BB760" s="133"/>
      <c r="BC760" s="133"/>
      <c r="BD760" s="133"/>
      <c r="BE760" s="133"/>
      <c r="BF760" s="133"/>
      <c r="BG760" s="205"/>
      <c r="BH760" s="205"/>
      <c r="BI760" s="205"/>
      <c r="BJ760" s="133"/>
      <c r="BK760" s="133"/>
      <c r="BL760" s="133"/>
      <c r="BM760" s="260">
        <f>COUNTIF(BM$8:BM$203,"HĐH")+COUNTIF(BM$8:BM$203,"HĐH/HĐC")</f>
        <v>1</v>
      </c>
      <c r="BN760" s="260">
        <f t="shared" ref="BN760:BP760" si="902">COUNTIF(BN$8:BN$203,"HĐH")+COUNTIF(BN$8:BN$203,"HĐH/HĐC")</f>
        <v>1</v>
      </c>
      <c r="BO760" s="260">
        <f t="shared" si="902"/>
        <v>1</v>
      </c>
      <c r="BP760" s="260">
        <f t="shared" si="902"/>
        <v>1</v>
      </c>
      <c r="BQ760" s="133"/>
      <c r="BR760" s="133"/>
      <c r="BS760" s="133"/>
      <c r="BT760" s="133"/>
      <c r="BU760" s="133"/>
      <c r="BV760" s="133"/>
      <c r="BW760" s="133"/>
      <c r="BX760" s="133"/>
      <c r="BY760" s="133"/>
      <c r="BZ760" s="133"/>
      <c r="CA760" s="133"/>
      <c r="CB760" s="133"/>
      <c r="CC760" s="133"/>
      <c r="CD760" s="133"/>
      <c r="CE760" s="133"/>
      <c r="CF760" s="133"/>
      <c r="CG760" s="133"/>
      <c r="CH760" s="133"/>
      <c r="CI760" s="133"/>
      <c r="CJ760" s="133"/>
      <c r="CK760" s="133"/>
      <c r="CL760" s="133"/>
      <c r="CM760" s="133"/>
      <c r="CN760" s="133"/>
      <c r="CO760" s="133"/>
      <c r="CP760" s="133"/>
      <c r="CQ760" s="133"/>
      <c r="CR760" s="133"/>
      <c r="CS760" s="133"/>
      <c r="CT760" s="312"/>
      <c r="CU760" s="312"/>
      <c r="CV760" s="362">
        <f>COUNTIF(CV$8:CV$203,"HĐH")+COUNTIF(CV$8:CV$203,"HĐH/HĐC")</f>
        <v>1</v>
      </c>
      <c r="CW760" s="362">
        <f t="shared" ref="CW760:CX760" si="903">COUNTIF(CW$8:CW$203,"HĐH")+COUNTIF(CW$8:CW$203,"HĐH/HĐC")</f>
        <v>1</v>
      </c>
      <c r="CX760" s="362">
        <f t="shared" si="903"/>
        <v>1</v>
      </c>
      <c r="CY760" s="312"/>
      <c r="CZ760" s="312"/>
      <c r="DA760" s="312"/>
      <c r="DB760" s="425"/>
      <c r="DC760" s="425"/>
      <c r="DD760" s="425"/>
      <c r="DE760" s="312"/>
      <c r="DF760" s="312"/>
      <c r="DG760" s="312"/>
      <c r="DH760" s="312"/>
      <c r="DI760" s="312"/>
      <c r="DJ760" s="133">
        <f t="shared" si="901"/>
        <v>0</v>
      </c>
      <c r="DK760" s="133">
        <f t="shared" si="901"/>
        <v>0</v>
      </c>
      <c r="DL760" s="133">
        <f t="shared" si="901"/>
        <v>0</v>
      </c>
      <c r="DM760" s="197"/>
      <c r="DN760" s="308"/>
      <c r="DO760" s="308"/>
      <c r="DP760" s="308"/>
      <c r="DQ760" s="308"/>
      <c r="DR760" s="308"/>
      <c r="DS760" s="308"/>
      <c r="DT760" s="308"/>
      <c r="DU760" s="308"/>
      <c r="DV760" s="308"/>
    </row>
    <row r="761" spans="1:126" s="229" customFormat="1" hidden="1">
      <c r="A761" s="528" t="s">
        <v>685</v>
      </c>
      <c r="B761" s="529"/>
      <c r="C761" s="530"/>
      <c r="D761" s="530"/>
      <c r="E761" s="531"/>
      <c r="F761" s="531"/>
      <c r="G761" s="529"/>
      <c r="H761" s="530"/>
      <c r="I761" s="232"/>
      <c r="J761" s="233"/>
      <c r="K761" s="232"/>
      <c r="L761" s="232"/>
      <c r="M761" s="22"/>
      <c r="N761" s="22"/>
      <c r="O761" s="144"/>
      <c r="P761" s="149"/>
      <c r="Q761" s="153"/>
      <c r="R761" s="234"/>
      <c r="S761" s="23"/>
      <c r="T761" s="23"/>
      <c r="U761" s="23"/>
      <c r="V761" s="23"/>
      <c r="W761" s="23"/>
      <c r="X761" s="23"/>
      <c r="Y761" s="23"/>
      <c r="Z761" s="23"/>
      <c r="AA761" s="23"/>
      <c r="AB761" s="134">
        <f>COUNTIF(AB$205:AB$378,"HĐH")+COUNTIF(AB$205:AB$378,"HĐH/HĐC")</f>
        <v>1</v>
      </c>
      <c r="AC761" s="134">
        <f>COUNTIF(AC$205:AC$378,"HĐH")+COUNTIF(AC$205:AC$378,"HĐH/HĐC")</f>
        <v>1</v>
      </c>
      <c r="AD761" s="134">
        <f>COUNTIF(AD$205:AD$378,"HĐH")+COUNTIF(AD$205:AD$378,"HĐH/HĐC")</f>
        <v>1</v>
      </c>
      <c r="AE761" s="20"/>
      <c r="AF761" s="20"/>
      <c r="AG761" s="20"/>
      <c r="AH761" s="20"/>
      <c r="AI761" s="20"/>
      <c r="AJ761" s="20"/>
      <c r="AK761" s="20"/>
      <c r="AL761" s="20"/>
      <c r="AM761" s="20"/>
      <c r="AN761" s="20"/>
      <c r="AO761" s="20"/>
      <c r="AP761" s="20"/>
      <c r="AQ761" s="20"/>
      <c r="AR761" s="20"/>
      <c r="AS761" s="20"/>
      <c r="AT761" s="20"/>
      <c r="AU761" s="20"/>
      <c r="AV761" s="20"/>
      <c r="AW761" s="20"/>
      <c r="AX761" s="20"/>
      <c r="AY761" s="20"/>
      <c r="AZ761" s="20"/>
      <c r="BA761" s="20"/>
      <c r="BB761" s="20"/>
      <c r="BC761" s="20"/>
      <c r="BD761" s="20"/>
      <c r="BE761" s="20"/>
      <c r="BF761" s="20"/>
      <c r="BG761" s="20"/>
      <c r="BH761" s="20"/>
      <c r="BI761" s="20"/>
      <c r="BJ761" s="20"/>
      <c r="BK761" s="20"/>
      <c r="BL761" s="20"/>
      <c r="BM761" s="257">
        <f>COUNTIF(BM$205:BM$377,"HĐH")+COUNTIF(BM$205:BM$377,"HĐH/HĐC")</f>
        <v>1</v>
      </c>
      <c r="BN761" s="257">
        <f>COUNTIF(BN$205:BN$377,"HĐH")+COUNTIF(BN$205:BN$377,"HĐH/HĐC")</f>
        <v>1</v>
      </c>
      <c r="BO761" s="257">
        <f>COUNTIF(BO$205:BO$377,"HĐH")+COUNTIF(BO$205:BO$377,"HĐH/HĐC")</f>
        <v>1</v>
      </c>
      <c r="BP761" s="257">
        <f>COUNTIF(BP$205:BP$377,"HĐH")+COUNTIF(BP$205:BP$377,"HĐH/HĐC")</f>
        <v>1</v>
      </c>
      <c r="BQ761" s="20"/>
      <c r="BR761" s="20"/>
      <c r="BS761" s="20"/>
      <c r="BT761" s="20"/>
      <c r="BU761" s="20"/>
      <c r="BV761" s="20"/>
      <c r="BW761" s="20"/>
      <c r="BX761" s="20"/>
      <c r="BY761" s="20"/>
      <c r="BZ761" s="20"/>
      <c r="CA761" s="20"/>
      <c r="CB761" s="20"/>
      <c r="CC761" s="20"/>
      <c r="CD761" s="20"/>
      <c r="CE761" s="20"/>
      <c r="CF761" s="20"/>
      <c r="CG761" s="20"/>
      <c r="CH761" s="20"/>
      <c r="CI761" s="20"/>
      <c r="CJ761" s="20"/>
      <c r="CK761" s="20"/>
      <c r="CL761" s="20"/>
      <c r="CM761" s="20"/>
      <c r="CN761" s="20"/>
      <c r="CO761" s="20"/>
      <c r="CP761" s="20"/>
      <c r="CQ761" s="20"/>
      <c r="CR761" s="20"/>
      <c r="CS761" s="20"/>
      <c r="CT761" s="20"/>
      <c r="CU761" s="20"/>
      <c r="CV761" s="365">
        <f>COUNTIF(CV$205:CV$377,"HĐH")+COUNTIF(CV$205:CV$377,"HĐH/HĐC")</f>
        <v>1</v>
      </c>
      <c r="CW761" s="365">
        <f>COUNTIF(CW$205:CW$377,"HĐH")+COUNTIF(CW$205:CW$377,"HĐH/HĐC")</f>
        <v>1</v>
      </c>
      <c r="CX761" s="365">
        <f>COUNTIF(CX$205:CX$377,"HĐH")+COUNTIF(CX$205:CX$377,"HĐH/HĐC")</f>
        <v>1</v>
      </c>
      <c r="CY761" s="20"/>
      <c r="CZ761" s="20"/>
      <c r="DA761" s="20"/>
      <c r="DB761" s="20"/>
      <c r="DC761" s="20"/>
      <c r="DD761" s="20"/>
      <c r="DE761" s="20"/>
      <c r="DF761" s="20"/>
      <c r="DG761" s="20"/>
      <c r="DH761" s="20"/>
      <c r="DI761" s="20"/>
      <c r="DJ761" s="20">
        <f>SUM(COUNTIFS(DJ$5:DJ$122,{"HĐC","HĐG+HĐC","HĐH+HĐC","ĐTT+HĐC"}))</f>
        <v>0</v>
      </c>
      <c r="DK761" s="20">
        <f>SUM(COUNTIFS(DK$5:DK$122,{"HĐC","HĐG+HĐC","HĐH+HĐC","ĐTT+HĐC"}))</f>
        <v>0</v>
      </c>
      <c r="DL761" s="23"/>
      <c r="DM761" s="235"/>
      <c r="DN761" s="309"/>
      <c r="DO761" s="309"/>
      <c r="DP761" s="309"/>
      <c r="DQ761" s="309"/>
      <c r="DR761" s="309"/>
      <c r="DS761" s="309"/>
      <c r="DT761" s="309"/>
      <c r="DU761" s="309"/>
      <c r="DV761" s="309"/>
    </row>
    <row r="762" spans="1:126" s="10" customFormat="1" hidden="1">
      <c r="A762" s="528" t="s">
        <v>686</v>
      </c>
      <c r="B762" s="529"/>
      <c r="C762" s="530"/>
      <c r="D762" s="530"/>
      <c r="E762" s="531"/>
      <c r="F762" s="531"/>
      <c r="G762" s="529"/>
      <c r="H762" s="530"/>
      <c r="I762" s="237"/>
      <c r="J762" s="237"/>
      <c r="K762" s="237"/>
      <c r="L762" s="237"/>
      <c r="O762" s="145"/>
      <c r="P762" s="150"/>
      <c r="Q762" s="153"/>
      <c r="R762" s="272"/>
      <c r="S762" s="24"/>
      <c r="T762" s="24"/>
      <c r="U762" s="24"/>
      <c r="V762" s="24"/>
      <c r="W762" s="24"/>
      <c r="X762" s="24"/>
      <c r="Y762" s="24"/>
      <c r="Z762" s="24"/>
      <c r="AA762" s="24"/>
      <c r="AB762" s="133">
        <f>COUNTIF(AB$380:AB$533,"HĐH")+COUNTIF(AB$380:AB$533,"HĐH/HĐC")</f>
        <v>2</v>
      </c>
      <c r="AC762" s="133">
        <f>COUNTIF(AC$380:AC$533,"HĐH")+COUNTIF(AC$380:AC$533,"HĐH/HĐC")</f>
        <v>1</v>
      </c>
      <c r="AD762" s="133">
        <f>COUNTIF(AD$380:AD$533,"HĐH")+COUNTIF(AD$380:AD$533,"HĐH/HĐC")</f>
        <v>1</v>
      </c>
      <c r="AE762" s="20"/>
      <c r="AF762" s="20"/>
      <c r="AG762" s="20"/>
      <c r="AH762" s="20"/>
      <c r="AI762" s="20"/>
      <c r="AJ762" s="20"/>
      <c r="AK762" s="20"/>
      <c r="AL762" s="20"/>
      <c r="AM762" s="20"/>
      <c r="AN762" s="20"/>
      <c r="AO762" s="20"/>
      <c r="AP762" s="20"/>
      <c r="AQ762" s="20"/>
      <c r="AR762" s="20"/>
      <c r="AS762" s="20"/>
      <c r="AT762" s="20"/>
      <c r="AU762" s="20"/>
      <c r="AV762" s="20"/>
      <c r="AW762" s="20"/>
      <c r="AX762" s="20"/>
      <c r="AY762" s="20"/>
      <c r="AZ762" s="20"/>
      <c r="BA762" s="20"/>
      <c r="BB762" s="20"/>
      <c r="BC762" s="20"/>
      <c r="BD762" s="20"/>
      <c r="BE762" s="20"/>
      <c r="BF762" s="20"/>
      <c r="BG762" s="20"/>
      <c r="BH762" s="20"/>
      <c r="BI762" s="20"/>
      <c r="BJ762" s="20"/>
      <c r="BK762" s="20"/>
      <c r="BL762" s="20"/>
      <c r="BM762" s="260">
        <f>COUNTIF(BM$379:BM$528,"HĐH")+COUNTIF(BM$379:BM$528,"HĐH/HĐC")</f>
        <v>1</v>
      </c>
      <c r="BN762" s="260">
        <f>COUNTIF(BN$379:BN$528,"HĐH")+COUNTIF(BN$379:BN$528,"HĐH/HĐC")</f>
        <v>1</v>
      </c>
      <c r="BO762" s="260">
        <f>COUNTIF(BO$379:BO$528,"HĐH")+COUNTIF(BO$379:BO$528,"HĐH/HĐC")</f>
        <v>1</v>
      </c>
      <c r="BP762" s="260">
        <f>COUNTIF(BP$379:BP$528,"HĐH")+COUNTIF(BP$379:BP$528,"HĐH/HĐC")</f>
        <v>1</v>
      </c>
      <c r="BQ762" s="20"/>
      <c r="BR762" s="20"/>
      <c r="BS762" s="20"/>
      <c r="BT762" s="20"/>
      <c r="BU762" s="20"/>
      <c r="BV762" s="20"/>
      <c r="BW762" s="20"/>
      <c r="BX762" s="20"/>
      <c r="BY762" s="20"/>
      <c r="BZ762" s="20"/>
      <c r="CA762" s="20"/>
      <c r="CB762" s="20"/>
      <c r="CC762" s="20"/>
      <c r="CD762" s="20"/>
      <c r="CE762" s="20"/>
      <c r="CF762" s="20"/>
      <c r="CG762" s="20"/>
      <c r="CH762" s="20"/>
      <c r="CI762" s="20"/>
      <c r="CJ762" s="20"/>
      <c r="CK762" s="20"/>
      <c r="CL762" s="20"/>
      <c r="CM762" s="20"/>
      <c r="CN762" s="20"/>
      <c r="CO762" s="20"/>
      <c r="CP762" s="20"/>
      <c r="CQ762" s="20"/>
      <c r="CR762" s="20"/>
      <c r="CS762" s="20"/>
      <c r="CT762" s="20"/>
      <c r="CU762" s="20"/>
      <c r="CV762" s="362">
        <f>COUNTIF(CV$379:CV$526,"HĐH")+COUNTIF(CV$379:CV$526,"HĐH/HĐC")</f>
        <v>1</v>
      </c>
      <c r="CW762" s="362">
        <f>COUNTIF(CW$379:CW$526,"HĐH")+COUNTIF(CW$379:CW$526,"HĐH/HĐC")</f>
        <v>1</v>
      </c>
      <c r="CX762" s="362">
        <f>COUNTIF(CX$379:CX$526,"HĐH")+COUNTIF(CX$379:CX$526,"HĐH/HĐC")</f>
        <v>1</v>
      </c>
      <c r="CY762" s="20"/>
      <c r="CZ762" s="20"/>
      <c r="DA762" s="20"/>
      <c r="DB762" s="20"/>
      <c r="DC762" s="20"/>
      <c r="DD762" s="20"/>
      <c r="DE762" s="20"/>
      <c r="DF762" s="20"/>
      <c r="DG762" s="20"/>
      <c r="DH762" s="20"/>
      <c r="DI762" s="20"/>
      <c r="DJ762" s="20">
        <f>SUM(COUNTIFS(DJ$5:DJ$122,{"SHHN","SHHN+VS-AN","ĐTT+SHHN"}))</f>
        <v>0</v>
      </c>
      <c r="DK762" s="20">
        <f>SUM(COUNTIFS(DK$5:DK$122,{"SHHN","SHHN+VS-AN","ĐTT+SHHN"}))</f>
        <v>0</v>
      </c>
      <c r="DM762" s="261"/>
      <c r="DN762" s="308"/>
      <c r="DO762" s="308"/>
      <c r="DP762" s="308"/>
      <c r="DQ762" s="308"/>
      <c r="DR762" s="308"/>
      <c r="DS762" s="308"/>
      <c r="DT762" s="308"/>
      <c r="DU762" s="308"/>
      <c r="DV762" s="308"/>
    </row>
    <row r="763" spans="1:126" s="10" customFormat="1" hidden="1">
      <c r="A763" s="528" t="s">
        <v>687</v>
      </c>
      <c r="B763" s="529"/>
      <c r="C763" s="530"/>
      <c r="D763" s="530"/>
      <c r="E763" s="531"/>
      <c r="F763" s="531"/>
      <c r="G763" s="529"/>
      <c r="H763" s="530"/>
      <c r="I763" s="237"/>
      <c r="J763" s="237"/>
      <c r="K763" s="237"/>
      <c r="L763" s="237"/>
      <c r="O763" s="145"/>
      <c r="P763" s="150"/>
      <c r="Q763" s="153"/>
      <c r="R763" s="272"/>
      <c r="S763" s="24"/>
      <c r="T763" s="24"/>
      <c r="U763" s="24"/>
      <c r="V763" s="24"/>
      <c r="W763" s="24"/>
      <c r="X763" s="24"/>
      <c r="Y763" s="24"/>
      <c r="Z763" s="24"/>
      <c r="AA763" s="24"/>
      <c r="AB763" s="134">
        <f>COUNTIF(AB$535:AB$586,"HĐH")+COUNTIF(AB$535:AB$586,"HĐH/HĐC")</f>
        <v>1</v>
      </c>
      <c r="AC763" s="134">
        <f t="shared" ref="AC763:AD763" si="904">COUNTIF(AC$535:AC$586,"HĐH")+COUNTIF(AC$535:AC$586,"HĐH/HĐC")</f>
        <v>1</v>
      </c>
      <c r="AD763" s="134">
        <f t="shared" si="904"/>
        <v>1</v>
      </c>
      <c r="AE763" s="20"/>
      <c r="AF763" s="20"/>
      <c r="AG763" s="20"/>
      <c r="AH763" s="20"/>
      <c r="AI763" s="20"/>
      <c r="AJ763" s="20"/>
      <c r="AK763" s="20"/>
      <c r="AL763" s="20"/>
      <c r="AM763" s="20"/>
      <c r="AN763" s="20"/>
      <c r="AO763" s="20"/>
      <c r="AP763" s="20"/>
      <c r="AQ763" s="20"/>
      <c r="AR763" s="20"/>
      <c r="AS763" s="20"/>
      <c r="AT763" s="20"/>
      <c r="AU763" s="20"/>
      <c r="AV763" s="20"/>
      <c r="AW763" s="20"/>
      <c r="AX763" s="20"/>
      <c r="AY763" s="20"/>
      <c r="AZ763" s="20"/>
      <c r="BA763" s="20"/>
      <c r="BB763" s="20"/>
      <c r="BC763" s="20"/>
      <c r="BD763" s="20"/>
      <c r="BE763" s="20"/>
      <c r="BF763" s="20"/>
      <c r="BG763" s="20"/>
      <c r="BH763" s="20"/>
      <c r="BI763" s="20"/>
      <c r="BJ763" s="20"/>
      <c r="BK763" s="20"/>
      <c r="BL763" s="20"/>
      <c r="BM763" s="257">
        <f>COUNTIF(BM$530:BM$580,"HĐH")+COUNTIF(BM$530:BM$580,"HĐH/HĐC")</f>
        <v>1</v>
      </c>
      <c r="BN763" s="257">
        <f t="shared" ref="BN763:BP763" si="905">COUNTIF(BN$530:BN$580,"HĐH")+COUNTIF(BN$530:BN$580,"HĐH/HĐC")</f>
        <v>1</v>
      </c>
      <c r="BO763" s="257">
        <f t="shared" si="905"/>
        <v>1</v>
      </c>
      <c r="BP763" s="257">
        <f t="shared" si="905"/>
        <v>1</v>
      </c>
      <c r="BQ763" s="20"/>
      <c r="BR763" s="20"/>
      <c r="BS763" s="20"/>
      <c r="BT763" s="20"/>
      <c r="BU763" s="20"/>
      <c r="BV763" s="20"/>
      <c r="BW763" s="20"/>
      <c r="BX763" s="20"/>
      <c r="BY763" s="20"/>
      <c r="BZ763" s="20"/>
      <c r="CA763" s="20"/>
      <c r="CB763" s="20"/>
      <c r="CC763" s="20"/>
      <c r="CD763" s="20"/>
      <c r="CE763" s="20"/>
      <c r="CF763" s="20"/>
      <c r="CG763" s="20"/>
      <c r="CH763" s="20"/>
      <c r="CI763" s="20"/>
      <c r="CJ763" s="20"/>
      <c r="CK763" s="20"/>
      <c r="CL763" s="20"/>
      <c r="CM763" s="20"/>
      <c r="CN763" s="20"/>
      <c r="CO763" s="20"/>
      <c r="CP763" s="20"/>
      <c r="CQ763" s="20"/>
      <c r="CR763" s="20"/>
      <c r="CS763" s="20"/>
      <c r="CT763" s="20"/>
      <c r="CU763" s="20"/>
      <c r="CV763" s="365">
        <f>COUNTIF(CV$528:CV$578,"HĐH")+COUNTIF(CV$528:CV$578,"HĐH/HĐC")</f>
        <v>0</v>
      </c>
      <c r="CW763" s="365">
        <f t="shared" ref="CW763" si="906">COUNTIF(CW$528:CW$578,"HĐH")+COUNTIF(CW$528:CW$578,"HĐH/HĐC")</f>
        <v>0</v>
      </c>
      <c r="CX763" s="365">
        <f>COUNTIF(CX$535:CX$586,"HĐH")+COUNTIF(CX$535:CX$586,"HĐH/HĐC")</f>
        <v>1</v>
      </c>
      <c r="CY763" s="20"/>
      <c r="CZ763" s="20"/>
      <c r="DA763" s="20"/>
      <c r="DB763" s="20"/>
      <c r="DC763" s="20"/>
      <c r="DD763" s="20"/>
      <c r="DE763" s="20"/>
      <c r="DF763" s="20"/>
      <c r="DG763" s="20"/>
      <c r="DH763" s="20"/>
      <c r="DI763" s="20"/>
      <c r="DJ763" s="20">
        <f>SUM(COUNTIFS(DJ$5:DJ$122,{"TQ"}))</f>
        <v>0</v>
      </c>
      <c r="DK763" s="20">
        <f>SUM(COUNTIFS(DK$5:DK$122,{"TQ"}))</f>
        <v>0</v>
      </c>
      <c r="DM763" s="261"/>
      <c r="DN763" s="308"/>
      <c r="DO763" s="308"/>
      <c r="DP763" s="308"/>
      <c r="DQ763" s="308"/>
      <c r="DR763" s="308"/>
      <c r="DS763" s="308"/>
      <c r="DT763" s="308"/>
      <c r="DU763" s="308"/>
      <c r="DV763" s="308"/>
    </row>
    <row r="764" spans="1:126" s="229" customFormat="1" hidden="1">
      <c r="A764" s="528" t="s">
        <v>688</v>
      </c>
      <c r="B764" s="529"/>
      <c r="C764" s="530"/>
      <c r="D764" s="530"/>
      <c r="E764" s="531"/>
      <c r="F764" s="531"/>
      <c r="G764" s="529"/>
      <c r="H764" s="530"/>
      <c r="I764" s="237"/>
      <c r="J764" s="237"/>
      <c r="K764" s="237"/>
      <c r="L764" s="237"/>
      <c r="M764" s="10"/>
      <c r="N764" s="10"/>
      <c r="O764" s="145"/>
      <c r="P764" s="150"/>
      <c r="Q764" s="153"/>
      <c r="R764" s="239"/>
      <c r="S764" s="25"/>
      <c r="T764" s="25"/>
      <c r="U764" s="25"/>
      <c r="V764" s="25"/>
      <c r="W764" s="25"/>
      <c r="X764" s="25"/>
      <c r="Y764" s="25"/>
      <c r="Z764" s="25"/>
      <c r="AA764" s="25"/>
      <c r="AB764" s="133">
        <f>COUNTIF(AB$588:AB$742,"HĐH")+COUNTIF(AB$588:AB$742,"HĐH/HĐC")</f>
        <v>1</v>
      </c>
      <c r="AC764" s="133">
        <f>COUNTIF(AC$588:AC$742,"HĐH")+COUNTIF(AC$588:AC$742,"HĐH/HĐC")</f>
        <v>1</v>
      </c>
      <c r="AD764" s="133">
        <f>COUNTIF(AD$588:AD$742,"HĐH")+COUNTIF(AD$588:AD$742,"HĐH/HĐC")</f>
        <v>1</v>
      </c>
      <c r="AE764" s="20"/>
      <c r="AF764" s="20"/>
      <c r="AG764" s="20"/>
      <c r="AH764" s="20"/>
      <c r="AI764" s="20"/>
      <c r="AJ764" s="20"/>
      <c r="AK764" s="20"/>
      <c r="AL764" s="20"/>
      <c r="AM764" s="20"/>
      <c r="AN764" s="20"/>
      <c r="AO764" s="20"/>
      <c r="AP764" s="20"/>
      <c r="AQ764" s="20"/>
      <c r="AR764" s="20"/>
      <c r="AS764" s="20"/>
      <c r="AT764" s="20"/>
      <c r="AU764" s="20"/>
      <c r="AV764" s="20"/>
      <c r="AW764" s="20"/>
      <c r="AX764" s="20"/>
      <c r="AY764" s="20"/>
      <c r="AZ764" s="20"/>
      <c r="BA764" s="20"/>
      <c r="BB764" s="20"/>
      <c r="BC764" s="20"/>
      <c r="BD764" s="20"/>
      <c r="BE764" s="20"/>
      <c r="BF764" s="20"/>
      <c r="BG764" s="20"/>
      <c r="BH764" s="20"/>
      <c r="BI764" s="20"/>
      <c r="BJ764" s="20"/>
      <c r="BK764" s="20"/>
      <c r="BL764" s="20"/>
      <c r="BM764" s="260">
        <f>COUNTIF(BM$582:BM$733,"HĐH")+COUNTIF(BM$582:BM$733,"HĐH/HĐC")</f>
        <v>1</v>
      </c>
      <c r="BN764" s="260">
        <f>COUNTIF(BN$582:BN$733,"HĐH")+COUNTIF(BN$582:BN$733,"HĐH/HĐC")</f>
        <v>1</v>
      </c>
      <c r="BO764" s="260">
        <f>COUNTIF(BO$582:BO$733,"HĐH")+COUNTIF(BO$582:BO$733,"HĐH/HĐC")</f>
        <v>1</v>
      </c>
      <c r="BP764" s="260">
        <f>COUNTIF(BP$582:BP$733,"HĐH")+COUNTIF(BP$582:BP$733,"HĐH/HĐC")</f>
        <v>1</v>
      </c>
      <c r="BQ764" s="339"/>
      <c r="BR764" s="339"/>
      <c r="BS764" s="339"/>
      <c r="BT764" s="339"/>
      <c r="BU764" s="339"/>
      <c r="BV764" s="339"/>
      <c r="BW764" s="339"/>
      <c r="BX764" s="339"/>
      <c r="BY764" s="339"/>
      <c r="BZ764" s="339"/>
      <c r="CA764" s="339"/>
      <c r="CB764" s="339"/>
      <c r="CC764" s="339"/>
      <c r="CD764" s="339"/>
      <c r="CE764" s="339"/>
      <c r="CF764" s="339"/>
      <c r="CG764" s="339"/>
      <c r="CH764" s="339"/>
      <c r="CI764" s="339"/>
      <c r="CJ764" s="339"/>
      <c r="CK764" s="339"/>
      <c r="CL764" s="339"/>
      <c r="CM764" s="339"/>
      <c r="CN764" s="339"/>
      <c r="CO764" s="339"/>
      <c r="CP764" s="339"/>
      <c r="CQ764" s="339"/>
      <c r="CR764" s="339"/>
      <c r="CS764" s="339"/>
      <c r="CT764" s="339"/>
      <c r="CU764" s="339"/>
      <c r="CV764" s="362">
        <f>COUNTIF(CV$580:CV$728,"HĐH")+COUNTIF(CV$580:CV$728,"HĐH/HĐC")</f>
        <v>2</v>
      </c>
      <c r="CW764" s="362">
        <f>COUNTIF(CW$580:CW$728,"HĐH")+COUNTIF(CW$580:CW$728,"HĐH/HĐC")</f>
        <v>2</v>
      </c>
      <c r="CX764" s="362">
        <f>COUNTIF(CX$580:CX$728,"HĐH")+COUNTIF(CX$580:CX$728,"HĐH/HĐC")</f>
        <v>1</v>
      </c>
      <c r="CY764" s="20"/>
      <c r="CZ764" s="20"/>
      <c r="DA764" s="20"/>
      <c r="DB764" s="20"/>
      <c r="DC764" s="20"/>
      <c r="DD764" s="20"/>
      <c r="DE764" s="20"/>
      <c r="DF764" s="20"/>
      <c r="DG764" s="20"/>
      <c r="DH764" s="20"/>
      <c r="DI764" s="20"/>
      <c r="DJ764" s="20">
        <f>SUM(COUNTIFS(DJ$5:DJ$122,{"LH"}))</f>
        <v>0</v>
      </c>
      <c r="DK764" s="20">
        <f>SUM(COUNTIFS(DK$5:DK$122,{"LH"}))</f>
        <v>0</v>
      </c>
      <c r="DL764" s="25"/>
      <c r="DM764" s="241"/>
      <c r="DN764" s="309"/>
      <c r="DO764" s="309"/>
      <c r="DP764" s="309"/>
      <c r="DQ764" s="309"/>
      <c r="DR764" s="309"/>
      <c r="DS764" s="309"/>
      <c r="DT764" s="309"/>
      <c r="DU764" s="309"/>
      <c r="DV764" s="309"/>
    </row>
    <row r="765" spans="1:126" s="229" customFormat="1" ht="27" hidden="1">
      <c r="A765" s="213"/>
      <c r="B765" s="467" t="s">
        <v>1303</v>
      </c>
      <c r="C765" s="563" t="s">
        <v>1242</v>
      </c>
      <c r="D765" s="563"/>
      <c r="E765" s="213"/>
      <c r="F765" s="213"/>
      <c r="G765" s="389"/>
      <c r="H765" s="389"/>
      <c r="I765" s="366"/>
      <c r="J765" s="366"/>
      <c r="K765" s="366"/>
      <c r="L765" s="238"/>
      <c r="M765" s="317"/>
      <c r="N765" s="317"/>
      <c r="O765" s="19"/>
      <c r="P765" s="214"/>
      <c r="Q765" s="153"/>
      <c r="R765" s="241"/>
      <c r="S765" s="25"/>
      <c r="T765" s="25"/>
      <c r="U765" s="25"/>
      <c r="V765" s="25"/>
      <c r="W765" s="25"/>
      <c r="X765" s="25"/>
      <c r="Y765" s="25"/>
      <c r="Z765" s="25"/>
      <c r="AA765" s="25"/>
      <c r="AB765" s="216"/>
      <c r="AC765" s="216"/>
      <c r="AD765" s="216"/>
      <c r="AE765" s="310">
        <f t="shared" ref="AE765:BB765" si="907">COUNTIF(AE380:AE758,"2")</f>
        <v>25</v>
      </c>
      <c r="AF765" s="310">
        <f t="shared" si="907"/>
        <v>31</v>
      </c>
      <c r="AG765" s="310">
        <f t="shared" si="907"/>
        <v>8</v>
      </c>
      <c r="AH765" s="310">
        <f t="shared" si="907"/>
        <v>4</v>
      </c>
      <c r="AI765" s="310">
        <f t="shared" si="907"/>
        <v>31</v>
      </c>
      <c r="AJ765" s="310">
        <f t="shared" si="907"/>
        <v>32</v>
      </c>
      <c r="AK765" s="310">
        <f t="shared" si="907"/>
        <v>18</v>
      </c>
      <c r="AL765" s="310">
        <f t="shared" si="907"/>
        <v>28</v>
      </c>
      <c r="AM765" s="310">
        <f t="shared" si="907"/>
        <v>22</v>
      </c>
      <c r="AN765" s="310">
        <f t="shared" si="907"/>
        <v>1</v>
      </c>
      <c r="AO765" s="310">
        <f t="shared" si="907"/>
        <v>28</v>
      </c>
      <c r="AP765" s="310">
        <f t="shared" si="907"/>
        <v>32</v>
      </c>
      <c r="AQ765" s="310">
        <f t="shared" si="907"/>
        <v>30</v>
      </c>
      <c r="AR765" s="310">
        <f t="shared" si="907"/>
        <v>32</v>
      </c>
      <c r="AS765" s="310">
        <f t="shared" si="907"/>
        <v>27</v>
      </c>
      <c r="AT765" s="310">
        <f t="shared" si="907"/>
        <v>26</v>
      </c>
      <c r="AU765" s="310">
        <f t="shared" si="907"/>
        <v>24</v>
      </c>
      <c r="AV765" s="310">
        <f t="shared" si="907"/>
        <v>9</v>
      </c>
      <c r="AW765" s="310">
        <f t="shared" si="907"/>
        <v>20</v>
      </c>
      <c r="AX765" s="310">
        <f t="shared" si="907"/>
        <v>24</v>
      </c>
      <c r="AY765" s="310">
        <f t="shared" si="907"/>
        <v>9</v>
      </c>
      <c r="AZ765" s="310">
        <f t="shared" si="907"/>
        <v>31</v>
      </c>
      <c r="BA765" s="310">
        <f t="shared" si="907"/>
        <v>32</v>
      </c>
      <c r="BB765" s="310">
        <f t="shared" si="907"/>
        <v>3</v>
      </c>
      <c r="BC765" s="327"/>
      <c r="BD765" s="328"/>
      <c r="BE765" s="328"/>
      <c r="BF765" s="328"/>
      <c r="BG765" s="328"/>
      <c r="BH765" s="328"/>
      <c r="BI765" s="328"/>
      <c r="BJ765" s="328"/>
      <c r="BK765" s="329"/>
      <c r="BL765" s="336" t="s">
        <v>1248</v>
      </c>
      <c r="BM765" s="240"/>
      <c r="BN765" s="240"/>
      <c r="BO765" s="240"/>
      <c r="BP765" s="240"/>
      <c r="BQ765" s="310">
        <f t="shared" ref="BQ765:CK765" si="908">COUNTIF(BQ11:BQ730,"2")</f>
        <v>69</v>
      </c>
      <c r="BR765" s="310">
        <f t="shared" si="908"/>
        <v>70</v>
      </c>
      <c r="BS765" s="310">
        <f t="shared" si="908"/>
        <v>53</v>
      </c>
      <c r="BT765" s="310">
        <f t="shared" si="908"/>
        <v>13</v>
      </c>
      <c r="BU765" s="310">
        <f t="shared" si="908"/>
        <v>65</v>
      </c>
      <c r="BV765" s="310">
        <f t="shared" si="908"/>
        <v>69</v>
      </c>
      <c r="BW765" s="310">
        <f t="shared" si="908"/>
        <v>48</v>
      </c>
      <c r="BX765" s="310">
        <f t="shared" si="908"/>
        <v>12</v>
      </c>
      <c r="BY765" s="310">
        <f t="shared" si="908"/>
        <v>62</v>
      </c>
      <c r="BZ765" s="310">
        <f t="shared" si="908"/>
        <v>70</v>
      </c>
      <c r="CA765" s="310">
        <f t="shared" si="908"/>
        <v>66</v>
      </c>
      <c r="CB765" s="310">
        <f t="shared" si="908"/>
        <v>69</v>
      </c>
      <c r="CC765" s="310">
        <f t="shared" si="908"/>
        <v>65</v>
      </c>
      <c r="CD765" s="310">
        <f t="shared" si="908"/>
        <v>63</v>
      </c>
      <c r="CE765" s="310">
        <f t="shared" si="908"/>
        <v>18</v>
      </c>
      <c r="CF765" s="310">
        <f t="shared" si="908"/>
        <v>55</v>
      </c>
      <c r="CG765" s="310">
        <f t="shared" si="908"/>
        <v>68</v>
      </c>
      <c r="CH765" s="310">
        <f t="shared" si="908"/>
        <v>16</v>
      </c>
      <c r="CI765" s="310">
        <f t="shared" si="908"/>
        <v>70</v>
      </c>
      <c r="CJ765" s="310">
        <f t="shared" si="908"/>
        <v>70</v>
      </c>
      <c r="CK765" s="310">
        <f t="shared" si="908"/>
        <v>17</v>
      </c>
      <c r="CL765" s="548"/>
      <c r="CM765" s="549"/>
      <c r="CN765" s="549"/>
      <c r="CO765" s="549"/>
      <c r="CP765" s="549"/>
      <c r="CQ765" s="549"/>
      <c r="CR765" s="549"/>
      <c r="CS765" s="549"/>
      <c r="CT765" s="550"/>
      <c r="CU765" s="557" t="s">
        <v>1248</v>
      </c>
      <c r="CV765" s="316"/>
      <c r="CW765" s="316"/>
      <c r="CX765" s="316"/>
      <c r="CY765" s="316"/>
      <c r="CZ765" s="316"/>
      <c r="DA765" s="316"/>
      <c r="DB765" s="426"/>
      <c r="DC765" s="426"/>
      <c r="DD765" s="426"/>
      <c r="DE765" s="316"/>
      <c r="DF765" s="316"/>
      <c r="DG765" s="316"/>
      <c r="DH765" s="316"/>
      <c r="DI765" s="316"/>
      <c r="DJ765" s="217"/>
      <c r="DK765" s="217"/>
      <c r="DL765" s="25"/>
      <c r="DM765" s="242"/>
    </row>
    <row r="766" spans="1:126" s="229" customFormat="1" hidden="1">
      <c r="A766" s="213"/>
      <c r="B766" s="468"/>
      <c r="C766" s="564" t="s">
        <v>1243</v>
      </c>
      <c r="D766" s="564"/>
      <c r="E766" s="213"/>
      <c r="F766" s="213"/>
      <c r="G766" s="340"/>
      <c r="H766" s="340"/>
      <c r="I766" s="311"/>
      <c r="J766" s="311"/>
      <c r="K766" s="311"/>
      <c r="L766" s="238"/>
      <c r="M766" s="317"/>
      <c r="N766" s="317"/>
      <c r="O766" s="19"/>
      <c r="P766" s="214"/>
      <c r="Q766" s="153"/>
      <c r="R766" s="241"/>
      <c r="S766" s="25"/>
      <c r="T766" s="25"/>
      <c r="U766" s="25"/>
      <c r="V766" s="25"/>
      <c r="W766" s="25"/>
      <c r="X766" s="25"/>
      <c r="Y766" s="25"/>
      <c r="Z766" s="25"/>
      <c r="AA766" s="25"/>
      <c r="AB766" s="216"/>
      <c r="AC766" s="216"/>
      <c r="AD766" s="216"/>
      <c r="AE766" s="310">
        <f t="shared" ref="AE766:BB766" si="909">COUNTIF(AE381:AE759,"1")</f>
        <v>7</v>
      </c>
      <c r="AF766" s="310">
        <f t="shared" si="909"/>
        <v>1</v>
      </c>
      <c r="AG766" s="310">
        <f t="shared" si="909"/>
        <v>24</v>
      </c>
      <c r="AH766" s="310">
        <f t="shared" si="909"/>
        <v>28</v>
      </c>
      <c r="AI766" s="310">
        <f t="shared" si="909"/>
        <v>1</v>
      </c>
      <c r="AJ766" s="310">
        <f t="shared" si="909"/>
        <v>0</v>
      </c>
      <c r="AK766" s="310">
        <f t="shared" si="909"/>
        <v>14</v>
      </c>
      <c r="AL766" s="310">
        <f t="shared" si="909"/>
        <v>4</v>
      </c>
      <c r="AM766" s="310">
        <f t="shared" si="909"/>
        <v>10</v>
      </c>
      <c r="AN766" s="310">
        <f t="shared" si="909"/>
        <v>31</v>
      </c>
      <c r="AO766" s="310">
        <f t="shared" si="909"/>
        <v>4</v>
      </c>
      <c r="AP766" s="310">
        <f t="shared" si="909"/>
        <v>0</v>
      </c>
      <c r="AQ766" s="310">
        <f t="shared" si="909"/>
        <v>2</v>
      </c>
      <c r="AR766" s="310">
        <f t="shared" si="909"/>
        <v>0</v>
      </c>
      <c r="AS766" s="310">
        <f t="shared" si="909"/>
        <v>5</v>
      </c>
      <c r="AT766" s="310">
        <f t="shared" si="909"/>
        <v>6</v>
      </c>
      <c r="AU766" s="310">
        <f t="shared" si="909"/>
        <v>8</v>
      </c>
      <c r="AV766" s="310">
        <f t="shared" si="909"/>
        <v>23</v>
      </c>
      <c r="AW766" s="310">
        <f t="shared" si="909"/>
        <v>12</v>
      </c>
      <c r="AX766" s="310">
        <f t="shared" si="909"/>
        <v>8</v>
      </c>
      <c r="AY766" s="310">
        <f t="shared" si="909"/>
        <v>23</v>
      </c>
      <c r="AZ766" s="310">
        <f t="shared" si="909"/>
        <v>1</v>
      </c>
      <c r="BA766" s="310">
        <f t="shared" si="909"/>
        <v>0</v>
      </c>
      <c r="BB766" s="310">
        <f t="shared" si="909"/>
        <v>29</v>
      </c>
      <c r="BC766" s="330"/>
      <c r="BD766" s="331"/>
      <c r="BE766" s="331"/>
      <c r="BF766" s="331"/>
      <c r="BG766" s="331"/>
      <c r="BH766" s="331"/>
      <c r="BI766" s="331"/>
      <c r="BJ766" s="331"/>
      <c r="BK766" s="332"/>
      <c r="BL766" s="337"/>
      <c r="BM766" s="240"/>
      <c r="BN766" s="240"/>
      <c r="BO766" s="240"/>
      <c r="BP766" s="240"/>
      <c r="BQ766" s="310">
        <f t="shared" ref="BQ766:CK766" si="910">COUNTIF(BQ11:BQ730,"1")</f>
        <v>1</v>
      </c>
      <c r="BR766" s="310">
        <f t="shared" si="910"/>
        <v>0</v>
      </c>
      <c r="BS766" s="310">
        <f t="shared" si="910"/>
        <v>17</v>
      </c>
      <c r="BT766" s="310">
        <f t="shared" si="910"/>
        <v>57</v>
      </c>
      <c r="BU766" s="310">
        <f t="shared" si="910"/>
        <v>5</v>
      </c>
      <c r="BV766" s="310">
        <f t="shared" si="910"/>
        <v>1</v>
      </c>
      <c r="BW766" s="310">
        <f t="shared" si="910"/>
        <v>22</v>
      </c>
      <c r="BX766" s="310">
        <f t="shared" si="910"/>
        <v>58</v>
      </c>
      <c r="BY766" s="310">
        <f t="shared" si="910"/>
        <v>8</v>
      </c>
      <c r="BZ766" s="310">
        <f t="shared" si="910"/>
        <v>0</v>
      </c>
      <c r="CA766" s="310">
        <f t="shared" si="910"/>
        <v>4</v>
      </c>
      <c r="CB766" s="310">
        <f t="shared" si="910"/>
        <v>1</v>
      </c>
      <c r="CC766" s="310">
        <f t="shared" si="910"/>
        <v>5</v>
      </c>
      <c r="CD766" s="310">
        <f t="shared" si="910"/>
        <v>7</v>
      </c>
      <c r="CE766" s="310">
        <f t="shared" si="910"/>
        <v>52</v>
      </c>
      <c r="CF766" s="310">
        <f t="shared" si="910"/>
        <v>15</v>
      </c>
      <c r="CG766" s="310">
        <f t="shared" si="910"/>
        <v>2</v>
      </c>
      <c r="CH766" s="310">
        <f t="shared" si="910"/>
        <v>54</v>
      </c>
      <c r="CI766" s="310">
        <f t="shared" si="910"/>
        <v>0</v>
      </c>
      <c r="CJ766" s="310">
        <f t="shared" si="910"/>
        <v>0</v>
      </c>
      <c r="CK766" s="310">
        <f t="shared" si="910"/>
        <v>53</v>
      </c>
      <c r="CL766" s="551"/>
      <c r="CM766" s="552"/>
      <c r="CN766" s="552"/>
      <c r="CO766" s="552"/>
      <c r="CP766" s="552"/>
      <c r="CQ766" s="552"/>
      <c r="CR766" s="552"/>
      <c r="CS766" s="552"/>
      <c r="CT766" s="553"/>
      <c r="CU766" s="558"/>
      <c r="CV766" s="316"/>
      <c r="CW766" s="316"/>
      <c r="CX766" s="316"/>
      <c r="CY766" s="316"/>
      <c r="CZ766" s="316"/>
      <c r="DA766" s="316"/>
      <c r="DB766" s="426"/>
      <c r="DC766" s="426"/>
      <c r="DD766" s="426"/>
      <c r="DE766" s="316"/>
      <c r="DF766" s="316"/>
      <c r="DG766" s="316"/>
      <c r="DH766" s="316"/>
      <c r="DI766" s="316"/>
      <c r="DJ766" s="217"/>
      <c r="DK766" s="217"/>
      <c r="DL766" s="25"/>
      <c r="DM766" s="242"/>
    </row>
    <row r="767" spans="1:126" s="229" customFormat="1" hidden="1">
      <c r="A767" s="213"/>
      <c r="B767" s="468"/>
      <c r="C767" s="564" t="s">
        <v>1244</v>
      </c>
      <c r="D767" s="564"/>
      <c r="E767" s="213"/>
      <c r="F767" s="213"/>
      <c r="G767" s="340"/>
      <c r="H767" s="340"/>
      <c r="I767" s="311"/>
      <c r="J767" s="311"/>
      <c r="K767" s="311"/>
      <c r="L767" s="238"/>
      <c r="M767" s="317"/>
      <c r="N767" s="317"/>
      <c r="O767" s="19"/>
      <c r="P767" s="214"/>
      <c r="Q767" s="153"/>
      <c r="R767" s="241"/>
      <c r="S767" s="25"/>
      <c r="T767" s="25"/>
      <c r="U767" s="25"/>
      <c r="V767" s="25"/>
      <c r="W767" s="25"/>
      <c r="X767" s="25"/>
      <c r="Y767" s="25"/>
      <c r="Z767" s="25"/>
      <c r="AA767" s="25"/>
      <c r="AB767" s="216"/>
      <c r="AC767" s="216"/>
      <c r="AD767" s="216"/>
      <c r="AE767" s="310">
        <f t="shared" ref="AE767:BB767" si="911">COUNTIF(AE382:AE760,"0")</f>
        <v>0</v>
      </c>
      <c r="AF767" s="310">
        <f t="shared" si="911"/>
        <v>0</v>
      </c>
      <c r="AG767" s="310">
        <f t="shared" si="911"/>
        <v>0</v>
      </c>
      <c r="AH767" s="310">
        <f t="shared" si="911"/>
        <v>0</v>
      </c>
      <c r="AI767" s="310">
        <f t="shared" si="911"/>
        <v>0</v>
      </c>
      <c r="AJ767" s="310">
        <f t="shared" si="911"/>
        <v>0</v>
      </c>
      <c r="AK767" s="310">
        <f t="shared" si="911"/>
        <v>0</v>
      </c>
      <c r="AL767" s="310">
        <f t="shared" si="911"/>
        <v>0</v>
      </c>
      <c r="AM767" s="310">
        <f t="shared" si="911"/>
        <v>0</v>
      </c>
      <c r="AN767" s="310">
        <f t="shared" si="911"/>
        <v>0</v>
      </c>
      <c r="AO767" s="310">
        <f t="shared" si="911"/>
        <v>0</v>
      </c>
      <c r="AP767" s="310">
        <f t="shared" si="911"/>
        <v>0</v>
      </c>
      <c r="AQ767" s="310">
        <f t="shared" si="911"/>
        <v>0</v>
      </c>
      <c r="AR767" s="310">
        <f t="shared" si="911"/>
        <v>0</v>
      </c>
      <c r="AS767" s="310">
        <f t="shared" si="911"/>
        <v>0</v>
      </c>
      <c r="AT767" s="310">
        <f t="shared" si="911"/>
        <v>0</v>
      </c>
      <c r="AU767" s="310">
        <f t="shared" si="911"/>
        <v>0</v>
      </c>
      <c r="AV767" s="310">
        <f t="shared" si="911"/>
        <v>0</v>
      </c>
      <c r="AW767" s="310">
        <f t="shared" si="911"/>
        <v>0</v>
      </c>
      <c r="AX767" s="310">
        <f t="shared" si="911"/>
        <v>0</v>
      </c>
      <c r="AY767" s="310">
        <f t="shared" si="911"/>
        <v>0</v>
      </c>
      <c r="AZ767" s="310">
        <f t="shared" si="911"/>
        <v>0</v>
      </c>
      <c r="BA767" s="310">
        <f t="shared" si="911"/>
        <v>0</v>
      </c>
      <c r="BB767" s="310">
        <f t="shared" si="911"/>
        <v>0</v>
      </c>
      <c r="BC767" s="330"/>
      <c r="BD767" s="331"/>
      <c r="BE767" s="331"/>
      <c r="BF767" s="331"/>
      <c r="BG767" s="331"/>
      <c r="BH767" s="331"/>
      <c r="BI767" s="331"/>
      <c r="BJ767" s="331"/>
      <c r="BK767" s="332"/>
      <c r="BL767" s="337"/>
      <c r="BM767" s="240"/>
      <c r="BN767" s="240"/>
      <c r="BO767" s="240"/>
      <c r="BP767" s="240"/>
      <c r="BQ767" s="310">
        <f t="shared" ref="BQ767:CK767" si="912">COUNTIF(BQ11:BQ730,"0")</f>
        <v>0</v>
      </c>
      <c r="BR767" s="310">
        <f t="shared" si="912"/>
        <v>0</v>
      </c>
      <c r="BS767" s="310">
        <f t="shared" si="912"/>
        <v>0</v>
      </c>
      <c r="BT767" s="310">
        <f t="shared" si="912"/>
        <v>0</v>
      </c>
      <c r="BU767" s="310">
        <f t="shared" si="912"/>
        <v>0</v>
      </c>
      <c r="BV767" s="310">
        <f t="shared" si="912"/>
        <v>0</v>
      </c>
      <c r="BW767" s="310">
        <f t="shared" si="912"/>
        <v>0</v>
      </c>
      <c r="BX767" s="310">
        <f t="shared" si="912"/>
        <v>0</v>
      </c>
      <c r="BY767" s="310">
        <f t="shared" si="912"/>
        <v>0</v>
      </c>
      <c r="BZ767" s="310">
        <f t="shared" si="912"/>
        <v>0</v>
      </c>
      <c r="CA767" s="310">
        <f t="shared" si="912"/>
        <v>0</v>
      </c>
      <c r="CB767" s="310">
        <f t="shared" si="912"/>
        <v>0</v>
      </c>
      <c r="CC767" s="310">
        <f t="shared" si="912"/>
        <v>0</v>
      </c>
      <c r="CD767" s="310">
        <f t="shared" si="912"/>
        <v>0</v>
      </c>
      <c r="CE767" s="310">
        <f t="shared" si="912"/>
        <v>0</v>
      </c>
      <c r="CF767" s="310">
        <f t="shared" si="912"/>
        <v>0</v>
      </c>
      <c r="CG767" s="310">
        <f t="shared" si="912"/>
        <v>0</v>
      </c>
      <c r="CH767" s="310">
        <f t="shared" si="912"/>
        <v>0</v>
      </c>
      <c r="CI767" s="310">
        <f t="shared" si="912"/>
        <v>0</v>
      </c>
      <c r="CJ767" s="310">
        <f t="shared" si="912"/>
        <v>0</v>
      </c>
      <c r="CK767" s="310">
        <f t="shared" si="912"/>
        <v>0</v>
      </c>
      <c r="CL767" s="551"/>
      <c r="CM767" s="552"/>
      <c r="CN767" s="552"/>
      <c r="CO767" s="552"/>
      <c r="CP767" s="552"/>
      <c r="CQ767" s="552"/>
      <c r="CR767" s="552"/>
      <c r="CS767" s="552"/>
      <c r="CT767" s="553"/>
      <c r="CU767" s="558"/>
      <c r="CV767" s="316"/>
      <c r="CW767" s="316"/>
      <c r="CX767" s="316"/>
      <c r="CY767" s="316"/>
      <c r="CZ767" s="316"/>
      <c r="DA767" s="316"/>
      <c r="DB767" s="426"/>
      <c r="DC767" s="426"/>
      <c r="DD767" s="426"/>
      <c r="DE767" s="316"/>
      <c r="DF767" s="316"/>
      <c r="DG767" s="316"/>
      <c r="DH767" s="316"/>
      <c r="DI767" s="316"/>
      <c r="DJ767" s="217"/>
      <c r="DK767" s="217"/>
      <c r="DL767" s="25"/>
      <c r="DM767" s="242"/>
    </row>
    <row r="768" spans="1:126" s="229" customFormat="1" hidden="1">
      <c r="A768" s="213"/>
      <c r="B768" s="468"/>
      <c r="C768" s="565" t="s">
        <v>1245</v>
      </c>
      <c r="D768" s="566"/>
      <c r="E768" s="213"/>
      <c r="F768" s="213"/>
      <c r="G768" s="340"/>
      <c r="H768" s="340"/>
      <c r="I768" s="311"/>
      <c r="J768" s="311"/>
      <c r="K768" s="311"/>
      <c r="L768" s="238"/>
      <c r="M768" s="317"/>
      <c r="N768" s="317"/>
      <c r="O768" s="19"/>
      <c r="P768" s="214"/>
      <c r="Q768" s="153"/>
      <c r="R768" s="241"/>
      <c r="S768" s="25"/>
      <c r="T768" s="25"/>
      <c r="U768" s="25"/>
      <c r="V768" s="25"/>
      <c r="W768" s="25"/>
      <c r="X768" s="25"/>
      <c r="Y768" s="25"/>
      <c r="Z768" s="25"/>
      <c r="AA768" s="25"/>
      <c r="AB768" s="216"/>
      <c r="AC768" s="216"/>
      <c r="AD768" s="216"/>
      <c r="AE768" s="310">
        <f t="shared" ref="AE768:BB768" si="913">COUNTIF(AE383:AE761,"kđg")</f>
        <v>0</v>
      </c>
      <c r="AF768" s="310">
        <f t="shared" si="913"/>
        <v>0</v>
      </c>
      <c r="AG768" s="310">
        <f t="shared" si="913"/>
        <v>0</v>
      </c>
      <c r="AH768" s="310">
        <f t="shared" si="913"/>
        <v>0</v>
      </c>
      <c r="AI768" s="310">
        <f t="shared" si="913"/>
        <v>0</v>
      </c>
      <c r="AJ768" s="310">
        <f t="shared" si="913"/>
        <v>0</v>
      </c>
      <c r="AK768" s="310">
        <f t="shared" si="913"/>
        <v>0</v>
      </c>
      <c r="AL768" s="310">
        <f t="shared" si="913"/>
        <v>0</v>
      </c>
      <c r="AM768" s="310">
        <f t="shared" si="913"/>
        <v>0</v>
      </c>
      <c r="AN768" s="310">
        <f t="shared" si="913"/>
        <v>0</v>
      </c>
      <c r="AO768" s="310">
        <f t="shared" si="913"/>
        <v>0</v>
      </c>
      <c r="AP768" s="310">
        <f t="shared" si="913"/>
        <v>0</v>
      </c>
      <c r="AQ768" s="310">
        <f t="shared" si="913"/>
        <v>0</v>
      </c>
      <c r="AR768" s="310">
        <f t="shared" si="913"/>
        <v>0</v>
      </c>
      <c r="AS768" s="310">
        <f t="shared" si="913"/>
        <v>0</v>
      </c>
      <c r="AT768" s="310">
        <f t="shared" si="913"/>
        <v>0</v>
      </c>
      <c r="AU768" s="310">
        <f t="shared" si="913"/>
        <v>0</v>
      </c>
      <c r="AV768" s="310">
        <f t="shared" si="913"/>
        <v>0</v>
      </c>
      <c r="AW768" s="310">
        <f t="shared" si="913"/>
        <v>0</v>
      </c>
      <c r="AX768" s="310">
        <f t="shared" si="913"/>
        <v>0</v>
      </c>
      <c r="AY768" s="310">
        <f t="shared" si="913"/>
        <v>0</v>
      </c>
      <c r="AZ768" s="310">
        <f t="shared" si="913"/>
        <v>0</v>
      </c>
      <c r="BA768" s="310">
        <f t="shared" si="913"/>
        <v>0</v>
      </c>
      <c r="BB768" s="310">
        <f t="shared" si="913"/>
        <v>0</v>
      </c>
      <c r="BC768" s="330"/>
      <c r="BD768" s="331"/>
      <c r="BE768" s="331"/>
      <c r="BF768" s="331"/>
      <c r="BG768" s="331"/>
      <c r="BH768" s="331"/>
      <c r="BI768" s="331"/>
      <c r="BJ768" s="331"/>
      <c r="BK768" s="332"/>
      <c r="BL768" s="337"/>
      <c r="BM768" s="240"/>
      <c r="BN768" s="240"/>
      <c r="BO768" s="240"/>
      <c r="BP768" s="240"/>
      <c r="BQ768" s="310">
        <f t="shared" ref="BQ768:CK768" si="914">COUNTIF(BQ11:BQ730,"kđg")</f>
        <v>0</v>
      </c>
      <c r="BR768" s="310">
        <f t="shared" si="914"/>
        <v>0</v>
      </c>
      <c r="BS768" s="310">
        <f t="shared" si="914"/>
        <v>0</v>
      </c>
      <c r="BT768" s="310">
        <f t="shared" si="914"/>
        <v>0</v>
      </c>
      <c r="BU768" s="310">
        <f t="shared" si="914"/>
        <v>0</v>
      </c>
      <c r="BV768" s="310">
        <f t="shared" si="914"/>
        <v>0</v>
      </c>
      <c r="BW768" s="310">
        <f t="shared" si="914"/>
        <v>0</v>
      </c>
      <c r="BX768" s="310">
        <f t="shared" si="914"/>
        <v>0</v>
      </c>
      <c r="BY768" s="310">
        <f t="shared" si="914"/>
        <v>0</v>
      </c>
      <c r="BZ768" s="310">
        <f t="shared" si="914"/>
        <v>0</v>
      </c>
      <c r="CA768" s="310">
        <f t="shared" si="914"/>
        <v>0</v>
      </c>
      <c r="CB768" s="310">
        <f t="shared" si="914"/>
        <v>0</v>
      </c>
      <c r="CC768" s="310">
        <f t="shared" si="914"/>
        <v>0</v>
      </c>
      <c r="CD768" s="310">
        <f t="shared" si="914"/>
        <v>0</v>
      </c>
      <c r="CE768" s="310">
        <f t="shared" si="914"/>
        <v>0</v>
      </c>
      <c r="CF768" s="310">
        <f t="shared" si="914"/>
        <v>0</v>
      </c>
      <c r="CG768" s="310">
        <f t="shared" si="914"/>
        <v>0</v>
      </c>
      <c r="CH768" s="310">
        <f t="shared" si="914"/>
        <v>0</v>
      </c>
      <c r="CI768" s="310">
        <f t="shared" si="914"/>
        <v>0</v>
      </c>
      <c r="CJ768" s="310">
        <f t="shared" si="914"/>
        <v>0</v>
      </c>
      <c r="CK768" s="310">
        <f t="shared" si="914"/>
        <v>0</v>
      </c>
      <c r="CL768" s="551"/>
      <c r="CM768" s="552"/>
      <c r="CN768" s="552"/>
      <c r="CO768" s="552"/>
      <c r="CP768" s="552"/>
      <c r="CQ768" s="552"/>
      <c r="CR768" s="552"/>
      <c r="CS768" s="552"/>
      <c r="CT768" s="553"/>
      <c r="CU768" s="558"/>
      <c r="CV768" s="316"/>
      <c r="CW768" s="316"/>
      <c r="CX768" s="316"/>
      <c r="CY768" s="316"/>
      <c r="CZ768" s="316"/>
      <c r="DA768" s="316"/>
      <c r="DB768" s="426"/>
      <c r="DC768" s="426"/>
      <c r="DD768" s="426"/>
      <c r="DE768" s="316"/>
      <c r="DF768" s="316"/>
      <c r="DG768" s="316"/>
      <c r="DH768" s="316"/>
      <c r="DI768" s="316"/>
      <c r="DJ768" s="217"/>
      <c r="DK768" s="217"/>
      <c r="DL768" s="25"/>
      <c r="DM768" s="242"/>
    </row>
    <row r="769" spans="1:16384" s="229" customFormat="1" hidden="1">
      <c r="A769" s="213"/>
      <c r="B769" s="468"/>
      <c r="C769" s="565" t="s">
        <v>1246</v>
      </c>
      <c r="D769" s="566"/>
      <c r="E769" s="213"/>
      <c r="F769" s="213"/>
      <c r="G769" s="340"/>
      <c r="H769" s="340"/>
      <c r="I769" s="311"/>
      <c r="J769" s="311"/>
      <c r="K769" s="311"/>
      <c r="L769" s="238"/>
      <c r="M769" s="317"/>
      <c r="N769" s="317"/>
      <c r="O769" s="19"/>
      <c r="P769" s="214"/>
      <c r="Q769" s="153"/>
      <c r="R769" s="241"/>
      <c r="S769" s="25"/>
      <c r="T769" s="25"/>
      <c r="U769" s="25"/>
      <c r="V769" s="25"/>
      <c r="W769" s="25"/>
      <c r="X769" s="25"/>
      <c r="Y769" s="25"/>
      <c r="Z769" s="25"/>
      <c r="AA769" s="25"/>
      <c r="AB769" s="216"/>
      <c r="AC769" s="216"/>
      <c r="AD769" s="216"/>
      <c r="AE769" s="218">
        <f t="shared" ref="AE769" si="915">AE768/(AE765+AE766+AE767+AE768)</f>
        <v>0</v>
      </c>
      <c r="AF769" s="218">
        <f t="shared" ref="AF769:BB769" si="916">AF768/(AF765+AF766+AF767+AF768)</f>
        <v>0</v>
      </c>
      <c r="AG769" s="218">
        <f t="shared" si="916"/>
        <v>0</v>
      </c>
      <c r="AH769" s="218">
        <f t="shared" si="916"/>
        <v>0</v>
      </c>
      <c r="AI769" s="218">
        <f t="shared" si="916"/>
        <v>0</v>
      </c>
      <c r="AJ769" s="218">
        <f t="shared" si="916"/>
        <v>0</v>
      </c>
      <c r="AK769" s="218">
        <f t="shared" si="916"/>
        <v>0</v>
      </c>
      <c r="AL769" s="218">
        <f t="shared" si="916"/>
        <v>0</v>
      </c>
      <c r="AM769" s="218">
        <f t="shared" si="916"/>
        <v>0</v>
      </c>
      <c r="AN769" s="218">
        <f t="shared" si="916"/>
        <v>0</v>
      </c>
      <c r="AO769" s="218">
        <f t="shared" si="916"/>
        <v>0</v>
      </c>
      <c r="AP769" s="218">
        <f t="shared" si="916"/>
        <v>0</v>
      </c>
      <c r="AQ769" s="218">
        <f t="shared" si="916"/>
        <v>0</v>
      </c>
      <c r="AR769" s="218">
        <f t="shared" si="916"/>
        <v>0</v>
      </c>
      <c r="AS769" s="218">
        <f t="shared" si="916"/>
        <v>0</v>
      </c>
      <c r="AT769" s="218">
        <f t="shared" si="916"/>
        <v>0</v>
      </c>
      <c r="AU769" s="218">
        <f t="shared" si="916"/>
        <v>0</v>
      </c>
      <c r="AV769" s="218">
        <f t="shared" si="916"/>
        <v>0</v>
      </c>
      <c r="AW769" s="218">
        <f t="shared" si="916"/>
        <v>0</v>
      </c>
      <c r="AX769" s="218">
        <f t="shared" si="916"/>
        <v>0</v>
      </c>
      <c r="AY769" s="218">
        <f t="shared" si="916"/>
        <v>0</v>
      </c>
      <c r="AZ769" s="218">
        <f t="shared" si="916"/>
        <v>0</v>
      </c>
      <c r="BA769" s="218">
        <f t="shared" si="916"/>
        <v>0</v>
      </c>
      <c r="BB769" s="218">
        <f t="shared" si="916"/>
        <v>0</v>
      </c>
      <c r="BC769" s="333"/>
      <c r="BD769" s="334"/>
      <c r="BE769" s="334"/>
      <c r="BF769" s="334"/>
      <c r="BG769" s="334"/>
      <c r="BH769" s="334"/>
      <c r="BI769" s="334"/>
      <c r="BJ769" s="334"/>
      <c r="BK769" s="335"/>
      <c r="BL769" s="337"/>
      <c r="BM769" s="240"/>
      <c r="BN769" s="240"/>
      <c r="BO769" s="240"/>
      <c r="BP769" s="240"/>
      <c r="BQ769" s="218">
        <f t="shared" ref="BQ769:CK769" si="917">BQ768/(BQ765+BQ766+BQ767+BQ768)</f>
        <v>0</v>
      </c>
      <c r="BR769" s="218">
        <f t="shared" si="917"/>
        <v>0</v>
      </c>
      <c r="BS769" s="218">
        <f t="shared" si="917"/>
        <v>0</v>
      </c>
      <c r="BT769" s="218">
        <f t="shared" si="917"/>
        <v>0</v>
      </c>
      <c r="BU769" s="218">
        <f t="shared" si="917"/>
        <v>0</v>
      </c>
      <c r="BV769" s="218">
        <f t="shared" si="917"/>
        <v>0</v>
      </c>
      <c r="BW769" s="218">
        <f t="shared" si="917"/>
        <v>0</v>
      </c>
      <c r="BX769" s="218">
        <f t="shared" si="917"/>
        <v>0</v>
      </c>
      <c r="BY769" s="218">
        <f t="shared" si="917"/>
        <v>0</v>
      </c>
      <c r="BZ769" s="218">
        <f t="shared" si="917"/>
        <v>0</v>
      </c>
      <c r="CA769" s="218">
        <f t="shared" si="917"/>
        <v>0</v>
      </c>
      <c r="CB769" s="218">
        <f t="shared" si="917"/>
        <v>0</v>
      </c>
      <c r="CC769" s="218">
        <f t="shared" si="917"/>
        <v>0</v>
      </c>
      <c r="CD769" s="218">
        <f t="shared" si="917"/>
        <v>0</v>
      </c>
      <c r="CE769" s="218">
        <f t="shared" si="917"/>
        <v>0</v>
      </c>
      <c r="CF769" s="218">
        <f t="shared" si="917"/>
        <v>0</v>
      </c>
      <c r="CG769" s="218">
        <f t="shared" si="917"/>
        <v>0</v>
      </c>
      <c r="CH769" s="218">
        <f t="shared" si="917"/>
        <v>0</v>
      </c>
      <c r="CI769" s="218">
        <f t="shared" si="917"/>
        <v>0</v>
      </c>
      <c r="CJ769" s="218">
        <f t="shared" si="917"/>
        <v>0</v>
      </c>
      <c r="CK769" s="218">
        <f t="shared" si="917"/>
        <v>0</v>
      </c>
      <c r="CL769" s="554"/>
      <c r="CM769" s="555"/>
      <c r="CN769" s="555"/>
      <c r="CO769" s="555"/>
      <c r="CP769" s="555"/>
      <c r="CQ769" s="555"/>
      <c r="CR769" s="555"/>
      <c r="CS769" s="555"/>
      <c r="CT769" s="556"/>
      <c r="CU769" s="558"/>
      <c r="CV769" s="316"/>
      <c r="CW769" s="316"/>
      <c r="CX769" s="316"/>
      <c r="CY769" s="316"/>
      <c r="CZ769" s="316"/>
      <c r="DA769" s="316"/>
      <c r="DB769" s="426"/>
      <c r="DC769" s="426"/>
      <c r="DD769" s="426"/>
      <c r="DE769" s="316"/>
      <c r="DF769" s="316"/>
      <c r="DG769" s="316"/>
      <c r="DH769" s="316"/>
      <c r="DI769" s="316"/>
      <c r="DJ769" s="217"/>
      <c r="DK769" s="217"/>
      <c r="DL769" s="25"/>
      <c r="DM769" s="242"/>
    </row>
    <row r="770" spans="1:16384" s="229" customFormat="1" hidden="1">
      <c r="A770" s="213"/>
      <c r="B770" s="468"/>
      <c r="C770" s="527" t="s">
        <v>1247</v>
      </c>
      <c r="D770" s="527"/>
      <c r="E770" s="213"/>
      <c r="F770" s="213"/>
      <c r="G770" s="340"/>
      <c r="H770" s="340"/>
      <c r="I770" s="311"/>
      <c r="J770" s="311"/>
      <c r="K770" s="311"/>
      <c r="L770" s="238"/>
      <c r="M770" s="317"/>
      <c r="N770" s="317"/>
      <c r="O770" s="19"/>
      <c r="P770" s="214"/>
      <c r="Q770" s="153"/>
      <c r="R770" s="241"/>
      <c r="S770" s="25"/>
      <c r="T770" s="25"/>
      <c r="U770" s="25"/>
      <c r="V770" s="25"/>
      <c r="W770" s="25"/>
      <c r="X770" s="25"/>
      <c r="Y770" s="25"/>
      <c r="Z770" s="25"/>
      <c r="AA770" s="25"/>
      <c r="AB770" s="216"/>
      <c r="AC770" s="216"/>
      <c r="AD770" s="216"/>
      <c r="AE770" s="219">
        <f t="shared" ref="AE770" si="918">(((AE765*2)+(AE766*1)+(AE767*0)))/(AE765+AE766+AE767)</f>
        <v>1.78125</v>
      </c>
      <c r="AF770" s="219">
        <f t="shared" ref="AF770:BB770" si="919">(((AF765*2)+(AF766*1)+(AF767*0)))/(AF765+AF766+AF767)</f>
        <v>1.96875</v>
      </c>
      <c r="AG770" s="219">
        <f t="shared" si="919"/>
        <v>1.25</v>
      </c>
      <c r="AH770" s="219">
        <f t="shared" si="919"/>
        <v>1.125</v>
      </c>
      <c r="AI770" s="219">
        <f t="shared" si="919"/>
        <v>1.96875</v>
      </c>
      <c r="AJ770" s="219">
        <f t="shared" si="919"/>
        <v>2</v>
      </c>
      <c r="AK770" s="219">
        <f t="shared" si="919"/>
        <v>1.5625</v>
      </c>
      <c r="AL770" s="219">
        <f t="shared" si="919"/>
        <v>1.875</v>
      </c>
      <c r="AM770" s="219">
        <f t="shared" si="919"/>
        <v>1.6875</v>
      </c>
      <c r="AN770" s="219">
        <f t="shared" si="919"/>
        <v>1.03125</v>
      </c>
      <c r="AO770" s="219">
        <f t="shared" si="919"/>
        <v>1.875</v>
      </c>
      <c r="AP770" s="219">
        <f t="shared" si="919"/>
        <v>2</v>
      </c>
      <c r="AQ770" s="219">
        <f t="shared" si="919"/>
        <v>1.9375</v>
      </c>
      <c r="AR770" s="219">
        <f t="shared" si="919"/>
        <v>2</v>
      </c>
      <c r="AS770" s="219">
        <f t="shared" si="919"/>
        <v>1.84375</v>
      </c>
      <c r="AT770" s="219">
        <f t="shared" si="919"/>
        <v>1.8125</v>
      </c>
      <c r="AU770" s="219">
        <f t="shared" si="919"/>
        <v>1.75</v>
      </c>
      <c r="AV770" s="219">
        <f t="shared" si="919"/>
        <v>1.28125</v>
      </c>
      <c r="AW770" s="219">
        <f t="shared" si="919"/>
        <v>1.625</v>
      </c>
      <c r="AX770" s="219">
        <f t="shared" si="919"/>
        <v>1.75</v>
      </c>
      <c r="AY770" s="219">
        <f t="shared" si="919"/>
        <v>1.28125</v>
      </c>
      <c r="AZ770" s="219">
        <f t="shared" si="919"/>
        <v>1.96875</v>
      </c>
      <c r="BA770" s="219">
        <f t="shared" si="919"/>
        <v>2</v>
      </c>
      <c r="BB770" s="219">
        <f t="shared" si="919"/>
        <v>1.09375</v>
      </c>
      <c r="BC770" s="324">
        <f>COUNTIF(AE771:BB771,"Đ")</f>
        <v>17</v>
      </c>
      <c r="BD770" s="325">
        <f>BC770/(BC770+BE770+BG770+BI770)</f>
        <v>0.70833333333333337</v>
      </c>
      <c r="BE770" s="324">
        <f>COUNTIF(AE771:BB771,"CCG")</f>
        <v>7</v>
      </c>
      <c r="BF770" s="325">
        <f>BE770/(BC770+BE770+BG770+BI770)</f>
        <v>0.29166666666666669</v>
      </c>
      <c r="BG770" s="324">
        <f>COUNTIF(AE771:BB771,"CĐ")</f>
        <v>0</v>
      </c>
      <c r="BH770" s="325">
        <f>BG770/(BC770+BE770+BG770+BI770)</f>
        <v>0</v>
      </c>
      <c r="BI770" s="324">
        <f>COUNTIF(AE771:BB771,"KĐG")</f>
        <v>0</v>
      </c>
      <c r="BJ770" s="325">
        <f>BI770/(BC770+BE770+BG770+BI770)</f>
        <v>0</v>
      </c>
      <c r="BK770" s="326">
        <f>(((BC770*2)+(BE770*1)+(BG770*0)))/(BC770+BE770+BG770)</f>
        <v>1.7083333333333333</v>
      </c>
      <c r="BL770" s="337"/>
      <c r="BM770" s="240"/>
      <c r="BN770" s="240"/>
      <c r="BO770" s="240"/>
      <c r="BP770" s="240"/>
      <c r="BQ770" s="219">
        <f t="shared" ref="BQ770:CK770" si="920">(((BQ765*2)+(BQ766*1)+(BQ767*0)))/(BQ765+BQ766+BQ767)</f>
        <v>1.9857142857142858</v>
      </c>
      <c r="BR770" s="219">
        <f t="shared" si="920"/>
        <v>2</v>
      </c>
      <c r="BS770" s="219">
        <f t="shared" si="920"/>
        <v>1.7571428571428571</v>
      </c>
      <c r="BT770" s="219">
        <f t="shared" si="920"/>
        <v>1.1857142857142857</v>
      </c>
      <c r="BU770" s="219">
        <f t="shared" si="920"/>
        <v>1.9285714285714286</v>
      </c>
      <c r="BV770" s="219">
        <f t="shared" si="920"/>
        <v>1.9857142857142858</v>
      </c>
      <c r="BW770" s="219">
        <f t="shared" si="920"/>
        <v>1.6857142857142857</v>
      </c>
      <c r="BX770" s="219">
        <f t="shared" si="920"/>
        <v>1.1714285714285715</v>
      </c>
      <c r="BY770" s="219">
        <f t="shared" si="920"/>
        <v>1.8857142857142857</v>
      </c>
      <c r="BZ770" s="219">
        <f t="shared" si="920"/>
        <v>2</v>
      </c>
      <c r="CA770" s="219">
        <f t="shared" si="920"/>
        <v>1.9428571428571428</v>
      </c>
      <c r="CB770" s="219">
        <f t="shared" si="920"/>
        <v>1.9857142857142858</v>
      </c>
      <c r="CC770" s="219">
        <f t="shared" si="920"/>
        <v>1.9285714285714286</v>
      </c>
      <c r="CD770" s="219">
        <f t="shared" si="920"/>
        <v>1.9</v>
      </c>
      <c r="CE770" s="219">
        <f t="shared" si="920"/>
        <v>1.2571428571428571</v>
      </c>
      <c r="CF770" s="219">
        <f t="shared" si="920"/>
        <v>1.7857142857142858</v>
      </c>
      <c r="CG770" s="219">
        <f t="shared" si="920"/>
        <v>1.9714285714285715</v>
      </c>
      <c r="CH770" s="219">
        <f t="shared" si="920"/>
        <v>1.2285714285714286</v>
      </c>
      <c r="CI770" s="219">
        <f t="shared" si="920"/>
        <v>2</v>
      </c>
      <c r="CJ770" s="219">
        <f t="shared" si="920"/>
        <v>2</v>
      </c>
      <c r="CK770" s="219">
        <f t="shared" si="920"/>
        <v>1.2428571428571429</v>
      </c>
      <c r="CL770" s="560">
        <f>COUNTIF(BQ771:CK771,"Đ")</f>
        <v>16</v>
      </c>
      <c r="CM770" s="561">
        <f>CL770/(CL770+CN770+CP770+CR770)</f>
        <v>0.76190476190476186</v>
      </c>
      <c r="CN770" s="560">
        <f>COUNTIF(BQ771:CK771,"CCG")</f>
        <v>5</v>
      </c>
      <c r="CO770" s="561">
        <f>CN770/(CL770+CN770+CP770+CR770)</f>
        <v>0.23809523809523808</v>
      </c>
      <c r="CP770" s="560">
        <f>COUNTIF(BQ771:CK771,"CĐ")</f>
        <v>0</v>
      </c>
      <c r="CQ770" s="561">
        <f>CP770/(CL770+CN770+CP770+CR770)</f>
        <v>0</v>
      </c>
      <c r="CR770" s="560">
        <f>COUNTIF(BQ771:CK771,"KĐG")</f>
        <v>0</v>
      </c>
      <c r="CS770" s="561">
        <f>CR770/(CL770+CN770+CP770+CR770)</f>
        <v>0</v>
      </c>
      <c r="CT770" s="562">
        <f>(((CL770*2)+(CN770*1)+(CP770*0)))/(CL770+CN770+CP770)</f>
        <v>1.7619047619047619</v>
      </c>
      <c r="CU770" s="558"/>
      <c r="CV770" s="316"/>
      <c r="CW770" s="316"/>
      <c r="CX770" s="316"/>
      <c r="CY770" s="316"/>
      <c r="CZ770" s="316"/>
      <c r="DA770" s="316"/>
      <c r="DB770" s="426"/>
      <c r="DC770" s="426"/>
      <c r="DD770" s="426"/>
      <c r="DE770" s="316"/>
      <c r="DF770" s="316"/>
      <c r="DG770" s="316"/>
      <c r="DH770" s="316"/>
      <c r="DI770" s="316"/>
      <c r="DJ770" s="217"/>
      <c r="DK770" s="217"/>
      <c r="DL770" s="25"/>
      <c r="DM770" s="242"/>
    </row>
    <row r="771" spans="1:16384" s="243" customFormat="1" hidden="1">
      <c r="A771" s="213"/>
      <c r="B771" s="469"/>
      <c r="C771" s="527"/>
      <c r="D771" s="527"/>
      <c r="E771" s="213"/>
      <c r="F771" s="213"/>
      <c r="G771" s="340"/>
      <c r="H771" s="340"/>
      <c r="I771" s="311"/>
      <c r="J771" s="311"/>
      <c r="K771" s="311"/>
      <c r="L771" s="238"/>
      <c r="M771" s="317"/>
      <c r="N771" s="317"/>
      <c r="O771" s="19"/>
      <c r="P771" s="214"/>
      <c r="Q771" s="153"/>
      <c r="R771" s="241"/>
      <c r="S771" s="25"/>
      <c r="T771" s="25"/>
      <c r="U771" s="25"/>
      <c r="V771" s="25"/>
      <c r="W771" s="25"/>
      <c r="X771" s="25"/>
      <c r="Y771" s="25"/>
      <c r="Z771" s="25"/>
      <c r="AA771" s="25"/>
      <c r="AB771" s="216"/>
      <c r="AC771" s="216"/>
      <c r="AD771" s="216"/>
      <c r="AE771" s="219" t="str">
        <f t="shared" ref="AE771" si="921">IF(AE769&gt;=50%,"KĐG",IF(AE770&gt;=1.6,"Đ",IF(AE770&gt;=1,"CCG","CĐ")))</f>
        <v>Đ</v>
      </c>
      <c r="AF771" s="219" t="str">
        <f t="shared" ref="AF771:BB771" si="922">IF(AF769&gt;=50%,"KĐG",IF(AF770&gt;=1.6,"Đ",IF(AF770&gt;=1,"CCG","CĐ")))</f>
        <v>Đ</v>
      </c>
      <c r="AG771" s="219" t="str">
        <f t="shared" si="922"/>
        <v>CCG</v>
      </c>
      <c r="AH771" s="219" t="str">
        <f t="shared" si="922"/>
        <v>CCG</v>
      </c>
      <c r="AI771" s="219" t="str">
        <f t="shared" si="922"/>
        <v>Đ</v>
      </c>
      <c r="AJ771" s="219" t="str">
        <f t="shared" si="922"/>
        <v>Đ</v>
      </c>
      <c r="AK771" s="219" t="str">
        <f t="shared" si="922"/>
        <v>CCG</v>
      </c>
      <c r="AL771" s="219" t="str">
        <f t="shared" si="922"/>
        <v>Đ</v>
      </c>
      <c r="AM771" s="219" t="str">
        <f t="shared" si="922"/>
        <v>Đ</v>
      </c>
      <c r="AN771" s="219" t="str">
        <f t="shared" si="922"/>
        <v>CCG</v>
      </c>
      <c r="AO771" s="219" t="str">
        <f t="shared" si="922"/>
        <v>Đ</v>
      </c>
      <c r="AP771" s="219" t="str">
        <f t="shared" si="922"/>
        <v>Đ</v>
      </c>
      <c r="AQ771" s="219" t="str">
        <f t="shared" si="922"/>
        <v>Đ</v>
      </c>
      <c r="AR771" s="219" t="str">
        <f t="shared" si="922"/>
        <v>Đ</v>
      </c>
      <c r="AS771" s="219" t="str">
        <f t="shared" si="922"/>
        <v>Đ</v>
      </c>
      <c r="AT771" s="219" t="str">
        <f t="shared" si="922"/>
        <v>Đ</v>
      </c>
      <c r="AU771" s="219" t="str">
        <f t="shared" si="922"/>
        <v>Đ</v>
      </c>
      <c r="AV771" s="219" t="str">
        <f t="shared" si="922"/>
        <v>CCG</v>
      </c>
      <c r="AW771" s="219" t="str">
        <f t="shared" si="922"/>
        <v>Đ</v>
      </c>
      <c r="AX771" s="219" t="str">
        <f t="shared" si="922"/>
        <v>Đ</v>
      </c>
      <c r="AY771" s="219" t="str">
        <f t="shared" si="922"/>
        <v>CCG</v>
      </c>
      <c r="AZ771" s="219" t="str">
        <f t="shared" si="922"/>
        <v>Đ</v>
      </c>
      <c r="BA771" s="219" t="str">
        <f t="shared" si="922"/>
        <v>Đ</v>
      </c>
      <c r="BB771" s="219" t="str">
        <f t="shared" si="922"/>
        <v>CCG</v>
      </c>
      <c r="BC771" s="324"/>
      <c r="BD771" s="325"/>
      <c r="BE771" s="324"/>
      <c r="BF771" s="325"/>
      <c r="BG771" s="324"/>
      <c r="BH771" s="325"/>
      <c r="BI771" s="324"/>
      <c r="BJ771" s="325"/>
      <c r="BK771" s="326"/>
      <c r="BL771" s="338"/>
      <c r="BM771" s="240"/>
      <c r="BN771" s="240"/>
      <c r="BO771" s="240"/>
      <c r="BP771" s="240"/>
      <c r="BQ771" s="219" t="str">
        <f t="shared" ref="BQ771:CK771" si="923">IF(BQ769&gt;=50%,"KĐG",IF(BQ770&gt;=1.6,"Đ",IF(BQ770&gt;=1,"CCG","CĐ")))</f>
        <v>Đ</v>
      </c>
      <c r="BR771" s="219" t="str">
        <f t="shared" si="923"/>
        <v>Đ</v>
      </c>
      <c r="BS771" s="219" t="str">
        <f t="shared" si="923"/>
        <v>Đ</v>
      </c>
      <c r="BT771" s="219" t="str">
        <f t="shared" si="923"/>
        <v>CCG</v>
      </c>
      <c r="BU771" s="219" t="str">
        <f t="shared" si="923"/>
        <v>Đ</v>
      </c>
      <c r="BV771" s="219" t="str">
        <f t="shared" si="923"/>
        <v>Đ</v>
      </c>
      <c r="BW771" s="219" t="str">
        <f t="shared" si="923"/>
        <v>Đ</v>
      </c>
      <c r="BX771" s="219" t="str">
        <f t="shared" si="923"/>
        <v>CCG</v>
      </c>
      <c r="BY771" s="219" t="str">
        <f t="shared" si="923"/>
        <v>Đ</v>
      </c>
      <c r="BZ771" s="219" t="str">
        <f t="shared" si="923"/>
        <v>Đ</v>
      </c>
      <c r="CA771" s="219" t="str">
        <f t="shared" si="923"/>
        <v>Đ</v>
      </c>
      <c r="CB771" s="219" t="str">
        <f t="shared" si="923"/>
        <v>Đ</v>
      </c>
      <c r="CC771" s="219" t="str">
        <f t="shared" si="923"/>
        <v>Đ</v>
      </c>
      <c r="CD771" s="219" t="str">
        <f t="shared" si="923"/>
        <v>Đ</v>
      </c>
      <c r="CE771" s="219" t="str">
        <f t="shared" si="923"/>
        <v>CCG</v>
      </c>
      <c r="CF771" s="219" t="str">
        <f t="shared" si="923"/>
        <v>Đ</v>
      </c>
      <c r="CG771" s="219" t="str">
        <f t="shared" si="923"/>
        <v>Đ</v>
      </c>
      <c r="CH771" s="219" t="str">
        <f t="shared" si="923"/>
        <v>CCG</v>
      </c>
      <c r="CI771" s="219" t="str">
        <f t="shared" si="923"/>
        <v>Đ</v>
      </c>
      <c r="CJ771" s="219" t="str">
        <f t="shared" si="923"/>
        <v>Đ</v>
      </c>
      <c r="CK771" s="219" t="str">
        <f t="shared" si="923"/>
        <v>CCG</v>
      </c>
      <c r="CL771" s="560"/>
      <c r="CM771" s="561"/>
      <c r="CN771" s="560"/>
      <c r="CO771" s="561"/>
      <c r="CP771" s="560"/>
      <c r="CQ771" s="561"/>
      <c r="CR771" s="560"/>
      <c r="CS771" s="561"/>
      <c r="CT771" s="562"/>
      <c r="CU771" s="559"/>
      <c r="CV771" s="316"/>
      <c r="CW771" s="316"/>
      <c r="CX771" s="316"/>
      <c r="CY771" s="316"/>
      <c r="CZ771" s="316"/>
      <c r="DA771" s="316"/>
      <c r="DB771" s="426"/>
      <c r="DC771" s="426"/>
      <c r="DD771" s="426"/>
      <c r="DE771" s="316"/>
      <c r="DF771" s="316"/>
      <c r="DG771" s="316"/>
      <c r="DH771" s="316"/>
      <c r="DI771" s="316"/>
      <c r="DJ771" s="217"/>
      <c r="DK771" s="217"/>
      <c r="DL771" s="25"/>
      <c r="DM771" s="242"/>
      <c r="DN771" s="238"/>
      <c r="DO771" s="238"/>
      <c r="DP771" s="238"/>
      <c r="DQ771" s="238"/>
      <c r="DR771" s="238"/>
      <c r="DS771" s="238"/>
      <c r="DT771" s="238"/>
      <c r="DU771" s="238"/>
      <c r="DV771" s="238"/>
      <c r="DW771" s="238"/>
      <c r="DX771" s="238"/>
      <c r="DY771" s="238"/>
      <c r="DZ771" s="238"/>
      <c r="EA771" s="238"/>
      <c r="EB771" s="238"/>
      <c r="EC771" s="238"/>
      <c r="ED771" s="238"/>
      <c r="EE771" s="238"/>
      <c r="EF771" s="238"/>
      <c r="EG771" s="238"/>
      <c r="EH771" s="238"/>
      <c r="EI771" s="238"/>
      <c r="EJ771" s="238"/>
      <c r="EK771" s="238"/>
      <c r="EL771" s="238"/>
      <c r="EM771" s="238"/>
      <c r="EN771" s="238"/>
      <c r="EO771" s="238"/>
      <c r="EP771" s="238"/>
      <c r="EQ771" s="238"/>
      <c r="ER771" s="238"/>
      <c r="ES771" s="238"/>
      <c r="ET771" s="238"/>
      <c r="EU771" s="238"/>
      <c r="EV771" s="238"/>
      <c r="EW771" s="238"/>
      <c r="EX771" s="238"/>
      <c r="EY771" s="238"/>
      <c r="EZ771" s="238"/>
      <c r="FA771" s="238"/>
      <c r="FB771" s="238"/>
      <c r="FC771" s="238"/>
      <c r="FD771" s="238"/>
      <c r="FE771" s="238"/>
      <c r="FF771" s="238"/>
      <c r="FG771" s="238"/>
      <c r="FH771" s="238"/>
      <c r="FI771" s="238"/>
      <c r="FJ771" s="238"/>
      <c r="FK771" s="238"/>
      <c r="FL771" s="238"/>
      <c r="FM771" s="238"/>
      <c r="FN771" s="238"/>
      <c r="FO771" s="238"/>
      <c r="FP771" s="238"/>
      <c r="FQ771" s="238"/>
      <c r="FR771" s="238"/>
      <c r="FS771" s="238"/>
      <c r="FT771" s="238"/>
      <c r="FU771" s="238"/>
      <c r="FV771" s="238"/>
      <c r="FW771" s="238"/>
      <c r="FX771" s="238"/>
      <c r="FY771" s="238"/>
      <c r="FZ771" s="238"/>
      <c r="GA771" s="238"/>
      <c r="GB771" s="238"/>
      <c r="GC771" s="238"/>
      <c r="GD771" s="238"/>
      <c r="GE771" s="238"/>
      <c r="GF771" s="238"/>
      <c r="GG771" s="238"/>
      <c r="GH771" s="238"/>
      <c r="GI771" s="238"/>
      <c r="GJ771" s="238"/>
      <c r="GK771" s="238"/>
      <c r="GL771" s="238"/>
      <c r="GM771" s="238"/>
      <c r="GN771" s="238"/>
      <c r="GO771" s="238"/>
      <c r="GP771" s="238"/>
      <c r="GQ771" s="238"/>
      <c r="GR771" s="238"/>
      <c r="GS771" s="238"/>
      <c r="GT771" s="238"/>
      <c r="GU771" s="238"/>
      <c r="GV771" s="238"/>
      <c r="GW771" s="238"/>
      <c r="GX771" s="238"/>
      <c r="GY771" s="238"/>
      <c r="GZ771" s="238"/>
      <c r="HA771" s="238"/>
      <c r="HB771" s="238"/>
      <c r="HC771" s="238"/>
      <c r="HD771" s="238"/>
      <c r="HE771" s="238"/>
      <c r="HF771" s="238"/>
      <c r="HG771" s="238"/>
      <c r="HH771" s="238"/>
      <c r="HI771" s="238"/>
      <c r="HJ771" s="238"/>
      <c r="HK771" s="238"/>
      <c r="HL771" s="238"/>
      <c r="HM771" s="238"/>
      <c r="HN771" s="238"/>
      <c r="HO771" s="238"/>
      <c r="HP771" s="238"/>
      <c r="HQ771" s="238"/>
      <c r="HR771" s="238"/>
      <c r="HS771" s="238"/>
      <c r="HT771" s="238"/>
      <c r="HU771" s="238"/>
      <c r="HV771" s="238"/>
      <c r="HW771" s="238"/>
      <c r="HX771" s="238"/>
      <c r="HY771" s="238"/>
      <c r="HZ771" s="238"/>
      <c r="IA771" s="238"/>
      <c r="IB771" s="238"/>
      <c r="IC771" s="238"/>
      <c r="ID771" s="238"/>
      <c r="IE771" s="238"/>
      <c r="IF771" s="238"/>
      <c r="IG771" s="238"/>
      <c r="IH771" s="238"/>
      <c r="II771" s="238"/>
      <c r="IJ771" s="238"/>
      <c r="IK771" s="238"/>
      <c r="IL771" s="238"/>
      <c r="IM771" s="238"/>
      <c r="IN771" s="238"/>
      <c r="IO771" s="238"/>
      <c r="IP771" s="238"/>
      <c r="IQ771" s="238"/>
      <c r="IR771" s="238"/>
      <c r="IS771" s="238"/>
      <c r="IT771" s="238"/>
      <c r="IU771" s="238"/>
      <c r="IV771" s="238"/>
      <c r="IW771" s="238"/>
      <c r="IX771" s="238"/>
      <c r="IY771" s="238"/>
      <c r="IZ771" s="238"/>
      <c r="JA771" s="238"/>
      <c r="JB771" s="238"/>
      <c r="JC771" s="238"/>
      <c r="JD771" s="238"/>
      <c r="JE771" s="238"/>
      <c r="JF771" s="238"/>
      <c r="JG771" s="238"/>
      <c r="JH771" s="238"/>
      <c r="JI771" s="238"/>
      <c r="JJ771" s="238"/>
      <c r="JK771" s="238"/>
      <c r="JL771" s="238"/>
      <c r="JM771" s="238"/>
      <c r="JN771" s="238"/>
      <c r="JO771" s="238"/>
      <c r="JP771" s="238"/>
      <c r="JQ771" s="238"/>
      <c r="JR771" s="238"/>
      <c r="JS771" s="238"/>
      <c r="JT771" s="238"/>
      <c r="JU771" s="238"/>
      <c r="JV771" s="238"/>
      <c r="JW771" s="238"/>
      <c r="JX771" s="238"/>
      <c r="JY771" s="238"/>
      <c r="JZ771" s="238"/>
      <c r="KA771" s="238"/>
      <c r="KB771" s="238"/>
      <c r="KC771" s="238"/>
      <c r="KD771" s="238"/>
      <c r="KE771" s="238"/>
      <c r="KF771" s="238"/>
      <c r="KG771" s="238"/>
      <c r="KH771" s="238"/>
      <c r="KI771" s="238"/>
      <c r="KJ771" s="238"/>
      <c r="KK771" s="238"/>
      <c r="KL771" s="238"/>
      <c r="KM771" s="238"/>
      <c r="KN771" s="238"/>
      <c r="KO771" s="238"/>
      <c r="KP771" s="238"/>
      <c r="KQ771" s="238"/>
      <c r="KR771" s="238"/>
      <c r="KS771" s="238"/>
      <c r="KT771" s="238"/>
      <c r="KU771" s="238"/>
      <c r="KV771" s="238"/>
      <c r="KW771" s="238"/>
      <c r="KX771" s="238"/>
      <c r="KY771" s="238"/>
      <c r="KZ771" s="238"/>
      <c r="LA771" s="238"/>
      <c r="LB771" s="238"/>
      <c r="LC771" s="238"/>
      <c r="LD771" s="238"/>
      <c r="LE771" s="238"/>
      <c r="LF771" s="238"/>
      <c r="LG771" s="238"/>
      <c r="LH771" s="238"/>
      <c r="LI771" s="238"/>
      <c r="LJ771" s="238"/>
      <c r="LK771" s="238"/>
      <c r="LL771" s="238"/>
      <c r="LM771" s="238"/>
      <c r="LN771" s="238"/>
      <c r="LO771" s="238"/>
      <c r="LP771" s="238"/>
      <c r="LQ771" s="238"/>
      <c r="LR771" s="238"/>
      <c r="LS771" s="238"/>
      <c r="LT771" s="238"/>
      <c r="LU771" s="238"/>
      <c r="LV771" s="238"/>
      <c r="LW771" s="238"/>
      <c r="LX771" s="238"/>
      <c r="LY771" s="238"/>
      <c r="LZ771" s="238"/>
      <c r="MA771" s="238"/>
      <c r="MB771" s="238"/>
      <c r="MC771" s="238"/>
      <c r="MD771" s="238"/>
      <c r="ME771" s="238"/>
      <c r="MF771" s="238"/>
      <c r="MG771" s="238"/>
      <c r="MH771" s="238"/>
      <c r="MI771" s="238"/>
      <c r="MJ771" s="238"/>
      <c r="MK771" s="238"/>
      <c r="ML771" s="238"/>
      <c r="MM771" s="238"/>
      <c r="MN771" s="238"/>
      <c r="MO771" s="238"/>
      <c r="MP771" s="238"/>
      <c r="MQ771" s="238"/>
      <c r="MR771" s="238"/>
      <c r="MS771" s="238"/>
      <c r="MT771" s="238"/>
      <c r="MU771" s="238"/>
      <c r="MV771" s="238"/>
      <c r="MW771" s="238"/>
      <c r="MX771" s="238"/>
      <c r="MY771" s="238"/>
      <c r="MZ771" s="238"/>
      <c r="NA771" s="238"/>
      <c r="NB771" s="238"/>
      <c r="NC771" s="238"/>
      <c r="ND771" s="238"/>
      <c r="NE771" s="238"/>
      <c r="NF771" s="238"/>
      <c r="NG771" s="238"/>
      <c r="NH771" s="238"/>
      <c r="NI771" s="238"/>
      <c r="NJ771" s="238"/>
      <c r="NK771" s="238"/>
      <c r="NL771" s="238"/>
      <c r="NM771" s="238"/>
      <c r="NN771" s="238"/>
      <c r="NO771" s="238"/>
      <c r="NP771" s="238"/>
      <c r="NQ771" s="238"/>
      <c r="NR771" s="238"/>
      <c r="NS771" s="238"/>
      <c r="NT771" s="238"/>
      <c r="NU771" s="238"/>
      <c r="NV771" s="238"/>
      <c r="NW771" s="238"/>
      <c r="NX771" s="238"/>
      <c r="NY771" s="238"/>
      <c r="NZ771" s="238"/>
      <c r="OA771" s="238"/>
      <c r="OB771" s="238"/>
      <c r="OC771" s="238"/>
      <c r="OD771" s="238"/>
      <c r="OE771" s="238"/>
      <c r="OF771" s="238"/>
      <c r="OG771" s="238"/>
      <c r="OH771" s="238"/>
      <c r="OI771" s="238"/>
      <c r="OJ771" s="238"/>
      <c r="OK771" s="238"/>
      <c r="OL771" s="238"/>
      <c r="OM771" s="238"/>
      <c r="ON771" s="238"/>
      <c r="OO771" s="238"/>
      <c r="OP771" s="238"/>
      <c r="OQ771" s="238"/>
      <c r="OR771" s="238"/>
      <c r="OS771" s="238"/>
      <c r="OT771" s="238"/>
      <c r="OU771" s="238"/>
      <c r="OV771" s="238"/>
      <c r="OW771" s="238"/>
      <c r="OX771" s="238"/>
      <c r="OY771" s="238"/>
      <c r="OZ771" s="238"/>
      <c r="PA771" s="238"/>
      <c r="PB771" s="238"/>
      <c r="PC771" s="238"/>
      <c r="PD771" s="238"/>
      <c r="PE771" s="238"/>
      <c r="PF771" s="238"/>
      <c r="PG771" s="238"/>
      <c r="PH771" s="238"/>
      <c r="PI771" s="238"/>
      <c r="PJ771" s="238"/>
      <c r="PK771" s="238"/>
      <c r="PL771" s="238"/>
      <c r="PM771" s="238"/>
      <c r="PN771" s="238"/>
      <c r="PO771" s="238"/>
      <c r="PP771" s="238"/>
      <c r="PQ771" s="238"/>
      <c r="PR771" s="238"/>
      <c r="PS771" s="238"/>
      <c r="PT771" s="238"/>
      <c r="PU771" s="238"/>
      <c r="PV771" s="238"/>
      <c r="PW771" s="238"/>
      <c r="PX771" s="238"/>
      <c r="PY771" s="238"/>
      <c r="PZ771" s="238"/>
      <c r="QA771" s="238"/>
      <c r="QB771" s="238"/>
      <c r="QC771" s="238"/>
      <c r="QD771" s="238"/>
      <c r="QE771" s="238"/>
      <c r="QF771" s="238"/>
      <c r="QG771" s="238"/>
      <c r="QH771" s="238"/>
      <c r="QI771" s="238"/>
      <c r="QJ771" s="238"/>
      <c r="QK771" s="238"/>
      <c r="QL771" s="238"/>
      <c r="QM771" s="238"/>
      <c r="QN771" s="238"/>
      <c r="QO771" s="238"/>
      <c r="QP771" s="238"/>
      <c r="QQ771" s="238"/>
      <c r="QR771" s="238"/>
      <c r="QS771" s="238"/>
      <c r="QT771" s="238"/>
      <c r="QU771" s="238"/>
      <c r="QV771" s="238"/>
      <c r="QW771" s="238"/>
      <c r="QX771" s="238"/>
      <c r="QY771" s="238"/>
      <c r="QZ771" s="238"/>
      <c r="RA771" s="238"/>
      <c r="RB771" s="238"/>
      <c r="RC771" s="238"/>
      <c r="RD771" s="238"/>
      <c r="RE771" s="238"/>
      <c r="RF771" s="238"/>
      <c r="RG771" s="238"/>
      <c r="RH771" s="238"/>
      <c r="RI771" s="238"/>
      <c r="RJ771" s="238"/>
      <c r="RK771" s="238"/>
      <c r="RL771" s="238"/>
      <c r="RM771" s="238"/>
      <c r="RN771" s="238"/>
      <c r="RO771" s="238"/>
      <c r="RP771" s="238"/>
      <c r="RQ771" s="238"/>
      <c r="RR771" s="238"/>
      <c r="RS771" s="238"/>
      <c r="RT771" s="238"/>
      <c r="RU771" s="238"/>
      <c r="RV771" s="238"/>
      <c r="RW771" s="238"/>
      <c r="RX771" s="238"/>
      <c r="RY771" s="238"/>
      <c r="RZ771" s="238"/>
      <c r="SA771" s="238"/>
      <c r="SB771" s="238"/>
      <c r="SC771" s="238"/>
      <c r="SD771" s="238"/>
      <c r="SE771" s="238"/>
      <c r="SF771" s="238"/>
      <c r="SG771" s="238"/>
      <c r="SH771" s="238"/>
      <c r="SI771" s="238"/>
      <c r="SJ771" s="238"/>
      <c r="SK771" s="238"/>
      <c r="SL771" s="238"/>
      <c r="SM771" s="238"/>
      <c r="SN771" s="238"/>
      <c r="SO771" s="238"/>
      <c r="SP771" s="238"/>
      <c r="SQ771" s="238"/>
      <c r="SR771" s="238"/>
      <c r="SS771" s="238"/>
      <c r="ST771" s="238"/>
      <c r="SU771" s="238"/>
      <c r="SV771" s="238"/>
      <c r="SW771" s="238"/>
      <c r="SX771" s="238"/>
      <c r="SY771" s="238"/>
      <c r="SZ771" s="238"/>
      <c r="TA771" s="238"/>
      <c r="TB771" s="238"/>
      <c r="TC771" s="238"/>
      <c r="TD771" s="238"/>
      <c r="TE771" s="238"/>
      <c r="TF771" s="238"/>
      <c r="TG771" s="238"/>
      <c r="TH771" s="238"/>
      <c r="TI771" s="238"/>
      <c r="TJ771" s="238"/>
      <c r="TK771" s="238"/>
      <c r="TL771" s="238"/>
      <c r="TM771" s="238"/>
      <c r="TN771" s="238"/>
      <c r="TO771" s="238"/>
      <c r="TP771" s="238"/>
      <c r="TQ771" s="238"/>
      <c r="TR771" s="238"/>
      <c r="TS771" s="238"/>
      <c r="TT771" s="238"/>
      <c r="TU771" s="238"/>
      <c r="TV771" s="238"/>
      <c r="TW771" s="238"/>
      <c r="TX771" s="238"/>
      <c r="TY771" s="238"/>
      <c r="TZ771" s="238"/>
      <c r="UA771" s="238"/>
      <c r="UB771" s="238"/>
      <c r="UC771" s="238"/>
      <c r="UD771" s="238"/>
      <c r="UE771" s="238"/>
      <c r="UF771" s="238"/>
      <c r="UG771" s="238"/>
      <c r="UH771" s="238"/>
      <c r="UI771" s="238"/>
      <c r="UJ771" s="238"/>
      <c r="UK771" s="238"/>
      <c r="UL771" s="238"/>
      <c r="UM771" s="238"/>
      <c r="UN771" s="238"/>
      <c r="UO771" s="238"/>
      <c r="UP771" s="238"/>
      <c r="UQ771" s="238"/>
      <c r="UR771" s="238"/>
      <c r="US771" s="238"/>
      <c r="UT771" s="238"/>
      <c r="UU771" s="238"/>
      <c r="UV771" s="238"/>
      <c r="UW771" s="238"/>
      <c r="UX771" s="238"/>
      <c r="UY771" s="238"/>
      <c r="UZ771" s="238"/>
      <c r="VA771" s="238"/>
      <c r="VB771" s="238"/>
      <c r="VC771" s="238"/>
      <c r="VD771" s="238"/>
      <c r="VE771" s="238"/>
      <c r="VF771" s="238"/>
      <c r="VG771" s="238"/>
      <c r="VH771" s="238"/>
      <c r="VI771" s="238"/>
      <c r="VJ771" s="238"/>
      <c r="VK771" s="238"/>
      <c r="VL771" s="238"/>
      <c r="VM771" s="238"/>
      <c r="VN771" s="238"/>
      <c r="VO771" s="238"/>
      <c r="VP771" s="238"/>
      <c r="VQ771" s="238"/>
      <c r="VR771" s="238"/>
      <c r="VS771" s="238"/>
      <c r="VT771" s="238"/>
      <c r="VU771" s="238"/>
      <c r="VV771" s="238"/>
      <c r="VW771" s="238"/>
      <c r="VX771" s="238"/>
      <c r="VY771" s="238"/>
      <c r="VZ771" s="238"/>
      <c r="WA771" s="238"/>
      <c r="WB771" s="238"/>
      <c r="WC771" s="238"/>
      <c r="WD771" s="238"/>
      <c r="WE771" s="238"/>
      <c r="WF771" s="238"/>
      <c r="WG771" s="238"/>
      <c r="WH771" s="238"/>
      <c r="WI771" s="238"/>
      <c r="WJ771" s="238"/>
      <c r="WK771" s="238"/>
      <c r="WL771" s="238"/>
      <c r="WM771" s="238"/>
      <c r="WN771" s="238"/>
      <c r="WO771" s="238"/>
      <c r="WP771" s="238"/>
      <c r="WQ771" s="238"/>
      <c r="WR771" s="238"/>
      <c r="WS771" s="238"/>
      <c r="WT771" s="238"/>
      <c r="WU771" s="238"/>
      <c r="WV771" s="238"/>
      <c r="WW771" s="238"/>
      <c r="WX771" s="238"/>
      <c r="WY771" s="238"/>
      <c r="WZ771" s="238"/>
      <c r="XA771" s="238"/>
      <c r="XB771" s="238"/>
      <c r="XC771" s="238"/>
      <c r="XD771" s="238"/>
      <c r="XE771" s="238"/>
      <c r="XF771" s="238"/>
      <c r="XG771" s="238"/>
      <c r="XH771" s="238"/>
      <c r="XI771" s="238"/>
      <c r="XJ771" s="238"/>
      <c r="XK771" s="238"/>
      <c r="XL771" s="238"/>
      <c r="XM771" s="238"/>
      <c r="XN771" s="238"/>
      <c r="XO771" s="238"/>
      <c r="XP771" s="238"/>
      <c r="XQ771" s="238"/>
      <c r="XR771" s="238"/>
      <c r="XS771" s="238"/>
      <c r="XT771" s="238"/>
      <c r="XU771" s="238"/>
      <c r="XV771" s="238"/>
      <c r="XW771" s="238"/>
      <c r="XX771" s="238"/>
      <c r="XY771" s="238"/>
      <c r="XZ771" s="238"/>
      <c r="YA771" s="238"/>
      <c r="YB771" s="238"/>
      <c r="YC771" s="238"/>
      <c r="YD771" s="238"/>
      <c r="YE771" s="238"/>
      <c r="YF771" s="238"/>
      <c r="YG771" s="238"/>
      <c r="YH771" s="238"/>
      <c r="YI771" s="238"/>
      <c r="YJ771" s="238"/>
      <c r="YK771" s="238"/>
      <c r="YL771" s="238"/>
      <c r="YM771" s="238"/>
      <c r="YN771" s="238"/>
      <c r="YO771" s="238"/>
      <c r="YP771" s="238"/>
      <c r="YQ771" s="238"/>
      <c r="YR771" s="238"/>
      <c r="YS771" s="238"/>
      <c r="YT771" s="238"/>
      <c r="YU771" s="238"/>
      <c r="YV771" s="238"/>
      <c r="YW771" s="238"/>
      <c r="YX771" s="238"/>
      <c r="YY771" s="238"/>
      <c r="YZ771" s="238"/>
      <c r="ZA771" s="238"/>
      <c r="ZB771" s="238"/>
      <c r="ZC771" s="238"/>
      <c r="ZD771" s="238"/>
      <c r="ZE771" s="238"/>
      <c r="ZF771" s="238"/>
      <c r="ZG771" s="238"/>
      <c r="ZH771" s="238"/>
      <c r="ZI771" s="238"/>
      <c r="ZJ771" s="238"/>
      <c r="ZK771" s="238"/>
      <c r="ZL771" s="238"/>
      <c r="ZM771" s="238"/>
      <c r="ZN771" s="238"/>
      <c r="ZO771" s="238"/>
      <c r="ZP771" s="238"/>
      <c r="ZQ771" s="238"/>
      <c r="ZR771" s="238"/>
      <c r="ZS771" s="238"/>
      <c r="ZT771" s="238"/>
      <c r="ZU771" s="238"/>
      <c r="ZV771" s="238"/>
      <c r="ZW771" s="238"/>
      <c r="ZX771" s="238"/>
      <c r="ZY771" s="238"/>
      <c r="ZZ771" s="238"/>
      <c r="AAA771" s="238"/>
      <c r="AAB771" s="238"/>
      <c r="AAC771" s="238"/>
      <c r="AAD771" s="238"/>
      <c r="AAE771" s="238"/>
      <c r="AAF771" s="238"/>
      <c r="AAG771" s="238"/>
      <c r="AAH771" s="238"/>
      <c r="AAI771" s="238"/>
      <c r="AAJ771" s="238"/>
      <c r="AAK771" s="238"/>
      <c r="AAL771" s="238"/>
      <c r="AAM771" s="238"/>
      <c r="AAN771" s="238"/>
      <c r="AAO771" s="238"/>
      <c r="AAP771" s="238"/>
      <c r="AAQ771" s="238"/>
      <c r="AAR771" s="238"/>
      <c r="AAS771" s="238"/>
      <c r="AAT771" s="238"/>
      <c r="AAU771" s="238"/>
      <c r="AAV771" s="238"/>
      <c r="AAW771" s="238"/>
      <c r="AAX771" s="238"/>
      <c r="AAY771" s="238"/>
      <c r="AAZ771" s="238"/>
      <c r="ABA771" s="238"/>
      <c r="ABB771" s="238"/>
      <c r="ABC771" s="238"/>
      <c r="ABD771" s="238"/>
      <c r="ABE771" s="238"/>
      <c r="ABF771" s="238"/>
      <c r="ABG771" s="238"/>
      <c r="ABH771" s="238"/>
      <c r="ABI771" s="238"/>
      <c r="ABJ771" s="238"/>
      <c r="ABK771" s="238"/>
      <c r="ABL771" s="238"/>
      <c r="ABM771" s="238"/>
      <c r="ABN771" s="238"/>
      <c r="ABO771" s="238"/>
      <c r="ABP771" s="238"/>
      <c r="ABQ771" s="238"/>
      <c r="ABR771" s="238"/>
      <c r="ABS771" s="238"/>
      <c r="ABT771" s="238"/>
      <c r="ABU771" s="238"/>
      <c r="ABV771" s="238"/>
      <c r="ABW771" s="238"/>
      <c r="ABX771" s="238"/>
      <c r="ABY771" s="238"/>
      <c r="ABZ771" s="238"/>
      <c r="ACA771" s="238"/>
      <c r="ACB771" s="238"/>
      <c r="ACC771" s="238"/>
      <c r="ACD771" s="238"/>
      <c r="ACE771" s="238"/>
      <c r="ACF771" s="238"/>
      <c r="ACG771" s="238"/>
      <c r="ACH771" s="238"/>
      <c r="ACI771" s="238"/>
      <c r="ACJ771" s="238"/>
      <c r="ACK771" s="238"/>
      <c r="ACL771" s="238"/>
      <c r="ACM771" s="238"/>
      <c r="ACN771" s="238"/>
      <c r="ACO771" s="238"/>
      <c r="ACP771" s="238"/>
      <c r="ACQ771" s="238"/>
      <c r="ACR771" s="238"/>
      <c r="ACS771" s="238"/>
      <c r="ACT771" s="238"/>
      <c r="ACU771" s="238"/>
      <c r="ACV771" s="238"/>
      <c r="ACW771" s="238"/>
      <c r="ACX771" s="238"/>
      <c r="ACY771" s="238"/>
      <c r="ACZ771" s="238"/>
      <c r="ADA771" s="238"/>
      <c r="ADB771" s="238"/>
      <c r="ADC771" s="238"/>
      <c r="ADD771" s="238"/>
      <c r="ADE771" s="238"/>
      <c r="ADF771" s="238"/>
      <c r="ADG771" s="238"/>
      <c r="ADH771" s="238"/>
      <c r="ADI771" s="238"/>
      <c r="ADJ771" s="238"/>
      <c r="ADK771" s="238"/>
      <c r="ADL771" s="238"/>
      <c r="ADM771" s="238"/>
      <c r="ADN771" s="238"/>
      <c r="ADO771" s="238"/>
      <c r="ADP771" s="238"/>
      <c r="ADQ771" s="238"/>
      <c r="ADR771" s="238"/>
      <c r="ADS771" s="238"/>
      <c r="ADT771" s="238"/>
      <c r="ADU771" s="238"/>
      <c r="ADV771" s="238"/>
      <c r="ADW771" s="238"/>
      <c r="ADX771" s="238"/>
      <c r="ADY771" s="238"/>
      <c r="ADZ771" s="238"/>
      <c r="AEA771" s="238"/>
      <c r="AEB771" s="238"/>
      <c r="AEC771" s="238"/>
      <c r="AED771" s="238"/>
      <c r="AEE771" s="238"/>
      <c r="AEF771" s="238"/>
      <c r="AEG771" s="238"/>
      <c r="AEH771" s="238"/>
      <c r="AEI771" s="238"/>
      <c r="AEJ771" s="238"/>
      <c r="AEK771" s="238"/>
      <c r="AEL771" s="238"/>
      <c r="AEM771" s="238"/>
      <c r="AEN771" s="238"/>
      <c r="AEO771" s="238"/>
      <c r="AEP771" s="238"/>
      <c r="AEQ771" s="238"/>
      <c r="AER771" s="238"/>
      <c r="AES771" s="238"/>
      <c r="AET771" s="238"/>
      <c r="AEU771" s="238"/>
      <c r="AEV771" s="238"/>
      <c r="AEW771" s="238"/>
      <c r="AEX771" s="238"/>
      <c r="AEY771" s="238"/>
      <c r="AEZ771" s="238"/>
      <c r="AFA771" s="238"/>
      <c r="AFB771" s="238"/>
      <c r="AFC771" s="238"/>
      <c r="AFD771" s="238"/>
      <c r="AFE771" s="238"/>
      <c r="AFF771" s="238"/>
      <c r="AFG771" s="238"/>
      <c r="AFH771" s="238"/>
      <c r="AFI771" s="238"/>
      <c r="AFJ771" s="238"/>
      <c r="AFK771" s="238"/>
      <c r="AFL771" s="238"/>
      <c r="AFM771" s="238"/>
      <c r="AFN771" s="238"/>
      <c r="AFO771" s="238"/>
      <c r="AFP771" s="238"/>
      <c r="AFQ771" s="238"/>
      <c r="AFR771" s="238"/>
      <c r="AFS771" s="238"/>
      <c r="AFT771" s="238"/>
      <c r="AFU771" s="238"/>
      <c r="AFV771" s="238"/>
      <c r="AFW771" s="238"/>
      <c r="AFX771" s="238"/>
      <c r="AFY771" s="238"/>
      <c r="AFZ771" s="238"/>
      <c r="AGA771" s="238"/>
      <c r="AGB771" s="238"/>
      <c r="AGC771" s="238"/>
      <c r="AGD771" s="238"/>
      <c r="AGE771" s="238"/>
      <c r="AGF771" s="238"/>
      <c r="AGG771" s="238"/>
      <c r="AGH771" s="238"/>
      <c r="AGI771" s="238"/>
      <c r="AGJ771" s="238"/>
      <c r="AGK771" s="238"/>
      <c r="AGL771" s="238"/>
      <c r="AGM771" s="238"/>
      <c r="AGN771" s="238"/>
      <c r="AGO771" s="238"/>
      <c r="AGP771" s="238"/>
      <c r="AGQ771" s="238"/>
      <c r="AGR771" s="238"/>
      <c r="AGS771" s="238"/>
      <c r="AGT771" s="238"/>
      <c r="AGU771" s="238"/>
      <c r="AGV771" s="238"/>
      <c r="AGW771" s="238"/>
      <c r="AGX771" s="238"/>
      <c r="AGY771" s="238"/>
      <c r="AGZ771" s="238"/>
      <c r="AHA771" s="238"/>
      <c r="AHB771" s="238"/>
      <c r="AHC771" s="238"/>
      <c r="AHD771" s="238"/>
      <c r="AHE771" s="238"/>
      <c r="AHF771" s="238"/>
      <c r="AHG771" s="238"/>
      <c r="AHH771" s="238"/>
      <c r="AHI771" s="238"/>
      <c r="AHJ771" s="238"/>
      <c r="AHK771" s="238"/>
      <c r="AHL771" s="238"/>
      <c r="AHM771" s="238"/>
      <c r="AHN771" s="238"/>
      <c r="AHO771" s="238"/>
      <c r="AHP771" s="238"/>
      <c r="AHQ771" s="238"/>
      <c r="AHR771" s="238"/>
      <c r="AHS771" s="238"/>
      <c r="AHT771" s="238"/>
      <c r="AHU771" s="238"/>
      <c r="AHV771" s="238"/>
      <c r="AHW771" s="238"/>
      <c r="AHX771" s="238"/>
      <c r="AHY771" s="238"/>
      <c r="AHZ771" s="238"/>
      <c r="AIA771" s="238"/>
      <c r="AIB771" s="238"/>
      <c r="AIC771" s="238"/>
      <c r="AID771" s="238"/>
      <c r="AIE771" s="238"/>
      <c r="AIF771" s="238"/>
      <c r="AIG771" s="238"/>
      <c r="AIH771" s="238"/>
      <c r="AII771" s="238"/>
      <c r="AIJ771" s="238"/>
      <c r="AIK771" s="238"/>
      <c r="AIL771" s="238"/>
      <c r="AIM771" s="238"/>
      <c r="AIN771" s="238"/>
      <c r="AIO771" s="238"/>
      <c r="AIP771" s="238"/>
      <c r="AIQ771" s="238"/>
      <c r="AIR771" s="238"/>
      <c r="AIS771" s="238"/>
      <c r="AIT771" s="238"/>
      <c r="AIU771" s="238"/>
      <c r="AIV771" s="238"/>
      <c r="AIW771" s="238"/>
      <c r="AIX771" s="238"/>
      <c r="AIY771" s="238"/>
      <c r="AIZ771" s="238"/>
      <c r="AJA771" s="238"/>
      <c r="AJB771" s="238"/>
      <c r="AJC771" s="238"/>
      <c r="AJD771" s="238"/>
      <c r="AJE771" s="238"/>
      <c r="AJF771" s="238"/>
      <c r="AJG771" s="238"/>
      <c r="AJH771" s="238"/>
      <c r="AJI771" s="238"/>
      <c r="AJJ771" s="238"/>
      <c r="AJK771" s="238"/>
      <c r="AJL771" s="238"/>
      <c r="AJM771" s="238"/>
      <c r="AJN771" s="238"/>
      <c r="AJO771" s="238"/>
      <c r="AJP771" s="238"/>
      <c r="AJQ771" s="238"/>
      <c r="AJR771" s="238"/>
      <c r="AJS771" s="238"/>
      <c r="AJT771" s="238"/>
      <c r="AJU771" s="238"/>
      <c r="AJV771" s="238"/>
      <c r="AJW771" s="238"/>
      <c r="AJX771" s="238"/>
      <c r="AJY771" s="238"/>
      <c r="AJZ771" s="238"/>
      <c r="AKA771" s="238"/>
      <c r="AKB771" s="238"/>
      <c r="AKC771" s="238"/>
      <c r="AKD771" s="238"/>
      <c r="AKE771" s="238"/>
      <c r="AKF771" s="238"/>
      <c r="AKG771" s="238"/>
      <c r="AKH771" s="238"/>
      <c r="AKI771" s="238"/>
      <c r="AKJ771" s="238"/>
      <c r="AKK771" s="238"/>
      <c r="AKL771" s="238"/>
      <c r="AKM771" s="238"/>
      <c r="AKN771" s="238"/>
      <c r="AKO771" s="238"/>
      <c r="AKP771" s="238"/>
      <c r="AKQ771" s="238"/>
      <c r="AKR771" s="238"/>
      <c r="AKS771" s="238"/>
      <c r="AKT771" s="238"/>
      <c r="AKU771" s="238"/>
      <c r="AKV771" s="238"/>
      <c r="AKW771" s="238"/>
      <c r="AKX771" s="238"/>
      <c r="AKY771" s="238"/>
      <c r="AKZ771" s="238"/>
      <c r="ALA771" s="238"/>
      <c r="ALB771" s="238"/>
      <c r="ALC771" s="238"/>
      <c r="ALD771" s="238"/>
      <c r="ALE771" s="238"/>
      <c r="ALF771" s="238"/>
      <c r="ALG771" s="238"/>
      <c r="ALH771" s="238"/>
      <c r="ALI771" s="238"/>
      <c r="ALJ771" s="238"/>
      <c r="ALK771" s="238"/>
      <c r="ALL771" s="238"/>
      <c r="ALM771" s="238"/>
      <c r="ALN771" s="238"/>
      <c r="ALO771" s="238"/>
      <c r="ALP771" s="238"/>
      <c r="ALQ771" s="238"/>
      <c r="ALR771" s="238"/>
      <c r="ALS771" s="238"/>
      <c r="ALT771" s="238"/>
      <c r="ALU771" s="238"/>
      <c r="ALV771" s="238"/>
      <c r="ALW771" s="238"/>
      <c r="ALX771" s="238"/>
      <c r="ALY771" s="238"/>
      <c r="ALZ771" s="238"/>
      <c r="AMA771" s="238"/>
      <c r="AMB771" s="238"/>
      <c r="AMC771" s="238"/>
      <c r="AMD771" s="238"/>
      <c r="AME771" s="238"/>
      <c r="AMF771" s="238"/>
      <c r="AMG771" s="238"/>
      <c r="AMH771" s="238"/>
      <c r="AMI771" s="238"/>
      <c r="AMJ771" s="238"/>
      <c r="AMK771" s="238"/>
      <c r="AML771" s="238"/>
      <c r="AMM771" s="238"/>
      <c r="AMN771" s="238"/>
      <c r="AMO771" s="238"/>
      <c r="AMP771" s="238"/>
      <c r="AMQ771" s="238"/>
      <c r="AMR771" s="238"/>
      <c r="AMS771" s="238"/>
      <c r="AMT771" s="238"/>
      <c r="AMU771" s="238"/>
      <c r="AMV771" s="238"/>
      <c r="AMW771" s="238"/>
      <c r="AMX771" s="238"/>
      <c r="AMY771" s="238"/>
      <c r="AMZ771" s="238"/>
      <c r="ANA771" s="238"/>
      <c r="ANB771" s="238"/>
      <c r="ANC771" s="238"/>
      <c r="AND771" s="238"/>
      <c r="ANE771" s="238"/>
      <c r="ANF771" s="238"/>
      <c r="ANG771" s="238"/>
      <c r="ANH771" s="238"/>
      <c r="ANI771" s="238"/>
      <c r="ANJ771" s="238"/>
      <c r="ANK771" s="238"/>
      <c r="ANL771" s="238"/>
      <c r="ANM771" s="238"/>
      <c r="ANN771" s="238"/>
      <c r="ANO771" s="238"/>
      <c r="ANP771" s="238"/>
      <c r="ANQ771" s="238"/>
      <c r="ANR771" s="238"/>
      <c r="ANS771" s="238"/>
      <c r="ANT771" s="238"/>
      <c r="ANU771" s="238"/>
      <c r="ANV771" s="238"/>
      <c r="ANW771" s="238"/>
      <c r="ANX771" s="238"/>
      <c r="ANY771" s="238"/>
      <c r="ANZ771" s="238"/>
      <c r="AOA771" s="238"/>
      <c r="AOB771" s="238"/>
      <c r="AOC771" s="238"/>
      <c r="AOD771" s="238"/>
      <c r="AOE771" s="238"/>
      <c r="AOF771" s="238"/>
      <c r="AOG771" s="238"/>
      <c r="AOH771" s="238"/>
      <c r="AOI771" s="238"/>
      <c r="AOJ771" s="238"/>
      <c r="AOK771" s="238"/>
      <c r="AOL771" s="238"/>
      <c r="AOM771" s="238"/>
      <c r="AON771" s="238"/>
      <c r="AOO771" s="238"/>
      <c r="AOP771" s="238"/>
      <c r="AOQ771" s="238"/>
      <c r="AOR771" s="238"/>
      <c r="AOS771" s="238"/>
      <c r="AOT771" s="238"/>
      <c r="AOU771" s="238"/>
      <c r="AOV771" s="238"/>
      <c r="AOW771" s="238"/>
      <c r="AOX771" s="238"/>
      <c r="AOY771" s="238"/>
      <c r="AOZ771" s="238"/>
      <c r="APA771" s="238"/>
      <c r="APB771" s="238"/>
      <c r="APC771" s="238"/>
      <c r="APD771" s="238"/>
      <c r="APE771" s="238"/>
      <c r="APF771" s="238"/>
      <c r="APG771" s="238"/>
      <c r="APH771" s="238"/>
      <c r="API771" s="238"/>
      <c r="APJ771" s="238"/>
      <c r="APK771" s="238"/>
      <c r="APL771" s="238"/>
      <c r="APM771" s="238"/>
      <c r="APN771" s="238"/>
      <c r="APO771" s="238"/>
      <c r="APP771" s="238"/>
      <c r="APQ771" s="238"/>
      <c r="APR771" s="238"/>
      <c r="APS771" s="238"/>
      <c r="APT771" s="238"/>
      <c r="APU771" s="238"/>
      <c r="APV771" s="238"/>
      <c r="APW771" s="238"/>
      <c r="APX771" s="238"/>
      <c r="APY771" s="238"/>
      <c r="APZ771" s="238"/>
      <c r="AQA771" s="238"/>
      <c r="AQB771" s="238"/>
      <c r="AQC771" s="238"/>
      <c r="AQD771" s="238"/>
      <c r="AQE771" s="238"/>
      <c r="AQF771" s="238"/>
      <c r="AQG771" s="238"/>
      <c r="AQH771" s="238"/>
      <c r="AQI771" s="238"/>
      <c r="AQJ771" s="238"/>
      <c r="AQK771" s="238"/>
      <c r="AQL771" s="238"/>
      <c r="AQM771" s="238"/>
      <c r="AQN771" s="238"/>
      <c r="AQO771" s="238"/>
      <c r="AQP771" s="238"/>
      <c r="AQQ771" s="238"/>
      <c r="AQR771" s="238"/>
      <c r="AQS771" s="238"/>
      <c r="AQT771" s="238"/>
      <c r="AQU771" s="238"/>
      <c r="AQV771" s="238"/>
      <c r="AQW771" s="238"/>
      <c r="AQX771" s="238"/>
      <c r="AQY771" s="238"/>
      <c r="AQZ771" s="238"/>
      <c r="ARA771" s="238"/>
      <c r="ARB771" s="238"/>
      <c r="ARC771" s="238"/>
      <c r="ARD771" s="238"/>
      <c r="ARE771" s="238"/>
      <c r="ARF771" s="238"/>
      <c r="ARG771" s="238"/>
      <c r="ARH771" s="238"/>
      <c r="ARI771" s="238"/>
      <c r="ARJ771" s="238"/>
      <c r="ARK771" s="238"/>
      <c r="ARL771" s="238"/>
      <c r="ARM771" s="238"/>
      <c r="ARN771" s="238"/>
      <c r="ARO771" s="238"/>
      <c r="ARP771" s="238"/>
      <c r="ARQ771" s="238"/>
      <c r="ARR771" s="238"/>
      <c r="ARS771" s="238"/>
      <c r="ART771" s="238"/>
      <c r="ARU771" s="238"/>
      <c r="ARV771" s="238"/>
      <c r="ARW771" s="238"/>
      <c r="ARX771" s="238"/>
      <c r="ARY771" s="238"/>
      <c r="ARZ771" s="238"/>
      <c r="ASA771" s="238"/>
      <c r="ASB771" s="238"/>
      <c r="ASC771" s="238"/>
      <c r="ASD771" s="238"/>
      <c r="ASE771" s="238"/>
      <c r="ASF771" s="238"/>
      <c r="ASG771" s="238"/>
      <c r="ASH771" s="238"/>
      <c r="ASI771" s="238"/>
      <c r="ASJ771" s="238"/>
      <c r="ASK771" s="238"/>
      <c r="ASL771" s="238"/>
      <c r="ASM771" s="238"/>
      <c r="ASN771" s="238"/>
      <c r="ASO771" s="238"/>
      <c r="ASP771" s="238"/>
      <c r="ASQ771" s="238"/>
      <c r="ASR771" s="238"/>
      <c r="ASS771" s="238"/>
      <c r="AST771" s="238"/>
      <c r="ASU771" s="238"/>
      <c r="ASV771" s="238"/>
      <c r="ASW771" s="238"/>
      <c r="ASX771" s="238"/>
      <c r="ASY771" s="238"/>
      <c r="ASZ771" s="238"/>
      <c r="ATA771" s="238"/>
      <c r="ATB771" s="238"/>
      <c r="ATC771" s="238"/>
      <c r="ATD771" s="238"/>
      <c r="ATE771" s="238"/>
      <c r="ATF771" s="238"/>
      <c r="ATG771" s="238"/>
      <c r="ATH771" s="238"/>
      <c r="ATI771" s="238"/>
      <c r="ATJ771" s="238"/>
      <c r="ATK771" s="238"/>
      <c r="ATL771" s="238"/>
      <c r="ATM771" s="238"/>
      <c r="ATN771" s="238"/>
      <c r="ATO771" s="238"/>
      <c r="ATP771" s="238"/>
      <c r="ATQ771" s="238"/>
      <c r="ATR771" s="238"/>
      <c r="ATS771" s="238"/>
      <c r="ATT771" s="238"/>
      <c r="ATU771" s="238"/>
      <c r="ATV771" s="238"/>
      <c r="ATW771" s="238"/>
      <c r="ATX771" s="238"/>
      <c r="ATY771" s="238"/>
      <c r="ATZ771" s="238"/>
      <c r="AUA771" s="238"/>
      <c r="AUB771" s="238"/>
      <c r="AUC771" s="238"/>
      <c r="AUD771" s="238"/>
      <c r="AUE771" s="238"/>
      <c r="AUF771" s="238"/>
      <c r="AUG771" s="238"/>
      <c r="AUH771" s="238"/>
      <c r="AUI771" s="238"/>
      <c r="AUJ771" s="238"/>
      <c r="AUK771" s="238"/>
      <c r="AUL771" s="238"/>
      <c r="AUM771" s="238"/>
      <c r="AUN771" s="238"/>
      <c r="AUO771" s="238"/>
      <c r="AUP771" s="238"/>
      <c r="AUQ771" s="238"/>
      <c r="AUR771" s="238"/>
      <c r="AUS771" s="238"/>
      <c r="AUT771" s="238"/>
      <c r="AUU771" s="238"/>
      <c r="AUV771" s="238"/>
      <c r="AUW771" s="238"/>
      <c r="AUX771" s="238"/>
      <c r="AUY771" s="238"/>
      <c r="AUZ771" s="238"/>
      <c r="AVA771" s="238"/>
      <c r="AVB771" s="238"/>
      <c r="AVC771" s="238"/>
      <c r="AVD771" s="238"/>
      <c r="AVE771" s="238"/>
      <c r="AVF771" s="238"/>
      <c r="AVG771" s="238"/>
      <c r="AVH771" s="238"/>
      <c r="AVI771" s="238"/>
      <c r="AVJ771" s="238"/>
      <c r="AVK771" s="238"/>
      <c r="AVL771" s="238"/>
      <c r="AVM771" s="238"/>
      <c r="AVN771" s="238"/>
      <c r="AVO771" s="238"/>
      <c r="AVP771" s="238"/>
      <c r="AVQ771" s="238"/>
      <c r="AVR771" s="238"/>
      <c r="AVS771" s="238"/>
      <c r="AVT771" s="238"/>
      <c r="AVU771" s="238"/>
      <c r="AVV771" s="238"/>
      <c r="AVW771" s="238"/>
      <c r="AVX771" s="238"/>
      <c r="AVY771" s="238"/>
      <c r="AVZ771" s="238"/>
      <c r="AWA771" s="238"/>
      <c r="AWB771" s="238"/>
      <c r="AWC771" s="238"/>
      <c r="AWD771" s="238"/>
      <c r="AWE771" s="238"/>
      <c r="AWF771" s="238"/>
      <c r="AWG771" s="238"/>
      <c r="AWH771" s="238"/>
      <c r="AWI771" s="238"/>
      <c r="AWJ771" s="238"/>
      <c r="AWK771" s="238"/>
      <c r="AWL771" s="238"/>
      <c r="AWM771" s="238"/>
      <c r="AWN771" s="238"/>
      <c r="AWO771" s="238"/>
      <c r="AWP771" s="238"/>
      <c r="AWQ771" s="238"/>
      <c r="AWR771" s="238"/>
      <c r="AWS771" s="238"/>
      <c r="AWT771" s="238"/>
      <c r="AWU771" s="238"/>
      <c r="AWV771" s="238"/>
      <c r="AWW771" s="238"/>
      <c r="AWX771" s="238"/>
      <c r="AWY771" s="238"/>
      <c r="AWZ771" s="238"/>
      <c r="AXA771" s="238"/>
      <c r="AXB771" s="238"/>
      <c r="AXC771" s="238"/>
      <c r="AXD771" s="238"/>
      <c r="AXE771" s="238"/>
      <c r="AXF771" s="238"/>
      <c r="AXG771" s="238"/>
      <c r="AXH771" s="238"/>
      <c r="AXI771" s="238"/>
      <c r="AXJ771" s="238"/>
      <c r="AXK771" s="238"/>
      <c r="AXL771" s="238"/>
      <c r="AXM771" s="238"/>
      <c r="AXN771" s="238"/>
      <c r="AXO771" s="238"/>
      <c r="AXP771" s="238"/>
      <c r="AXQ771" s="238"/>
      <c r="AXR771" s="238"/>
      <c r="AXS771" s="238"/>
      <c r="AXT771" s="238"/>
      <c r="AXU771" s="238"/>
      <c r="AXV771" s="238"/>
      <c r="AXW771" s="238"/>
      <c r="AXX771" s="238"/>
      <c r="AXY771" s="238"/>
      <c r="AXZ771" s="238"/>
      <c r="AYA771" s="238"/>
      <c r="AYB771" s="238"/>
      <c r="AYC771" s="238"/>
      <c r="AYD771" s="238"/>
      <c r="AYE771" s="238"/>
      <c r="AYF771" s="238"/>
      <c r="AYG771" s="238"/>
      <c r="AYH771" s="238"/>
      <c r="AYI771" s="238"/>
      <c r="AYJ771" s="238"/>
      <c r="AYK771" s="238"/>
      <c r="AYL771" s="238"/>
      <c r="AYM771" s="238"/>
      <c r="AYN771" s="238"/>
      <c r="AYO771" s="238"/>
      <c r="AYP771" s="238"/>
      <c r="AYQ771" s="238"/>
      <c r="AYR771" s="238"/>
      <c r="AYS771" s="238"/>
      <c r="AYT771" s="238"/>
      <c r="AYU771" s="238"/>
      <c r="AYV771" s="238"/>
      <c r="AYW771" s="238"/>
      <c r="AYX771" s="238"/>
      <c r="AYY771" s="238"/>
      <c r="AYZ771" s="238"/>
      <c r="AZA771" s="238"/>
      <c r="AZB771" s="238"/>
      <c r="AZC771" s="238"/>
      <c r="AZD771" s="238"/>
      <c r="AZE771" s="238"/>
      <c r="AZF771" s="238"/>
      <c r="AZG771" s="238"/>
      <c r="AZH771" s="238"/>
      <c r="AZI771" s="238"/>
      <c r="AZJ771" s="238"/>
      <c r="AZK771" s="238"/>
      <c r="AZL771" s="238"/>
      <c r="AZM771" s="238"/>
      <c r="AZN771" s="238"/>
      <c r="AZO771" s="238"/>
      <c r="AZP771" s="238"/>
      <c r="AZQ771" s="238"/>
      <c r="AZR771" s="238"/>
      <c r="AZS771" s="238"/>
      <c r="AZT771" s="238"/>
      <c r="AZU771" s="238"/>
      <c r="AZV771" s="238"/>
      <c r="AZW771" s="238"/>
      <c r="AZX771" s="238"/>
      <c r="AZY771" s="238"/>
      <c r="AZZ771" s="238"/>
      <c r="BAA771" s="238"/>
      <c r="BAB771" s="238"/>
      <c r="BAC771" s="238"/>
      <c r="BAD771" s="238"/>
      <c r="BAE771" s="238"/>
      <c r="BAF771" s="238"/>
      <c r="BAG771" s="238"/>
      <c r="BAH771" s="238"/>
      <c r="BAI771" s="238"/>
      <c r="BAJ771" s="238"/>
      <c r="BAK771" s="238"/>
      <c r="BAL771" s="238"/>
      <c r="BAM771" s="238"/>
      <c r="BAN771" s="238"/>
      <c r="BAO771" s="238"/>
      <c r="BAP771" s="238"/>
      <c r="BAQ771" s="238"/>
      <c r="BAR771" s="238"/>
      <c r="BAS771" s="238"/>
      <c r="BAT771" s="238"/>
      <c r="BAU771" s="238"/>
      <c r="BAV771" s="238"/>
      <c r="BAW771" s="238"/>
      <c r="BAX771" s="238"/>
      <c r="BAY771" s="238"/>
      <c r="BAZ771" s="238"/>
      <c r="BBA771" s="238"/>
      <c r="BBB771" s="238"/>
      <c r="BBC771" s="238"/>
      <c r="BBD771" s="238"/>
      <c r="BBE771" s="238"/>
      <c r="BBF771" s="238"/>
      <c r="BBG771" s="238"/>
      <c r="BBH771" s="238"/>
      <c r="BBI771" s="238"/>
      <c r="BBJ771" s="238"/>
      <c r="BBK771" s="238"/>
      <c r="BBL771" s="238"/>
      <c r="BBM771" s="238"/>
      <c r="BBN771" s="238"/>
      <c r="BBO771" s="238"/>
      <c r="BBP771" s="238"/>
      <c r="BBQ771" s="238"/>
      <c r="BBR771" s="238"/>
      <c r="BBS771" s="238"/>
      <c r="BBT771" s="238"/>
      <c r="BBU771" s="238"/>
      <c r="BBV771" s="238"/>
      <c r="BBW771" s="238"/>
      <c r="BBX771" s="238"/>
      <c r="BBY771" s="238"/>
      <c r="BBZ771" s="238"/>
      <c r="BCA771" s="238"/>
      <c r="BCB771" s="238"/>
      <c r="BCC771" s="238"/>
      <c r="BCD771" s="238"/>
      <c r="BCE771" s="238"/>
      <c r="BCF771" s="238"/>
      <c r="BCG771" s="238"/>
      <c r="BCH771" s="238"/>
      <c r="BCI771" s="238"/>
      <c r="BCJ771" s="238"/>
      <c r="BCK771" s="238"/>
      <c r="BCL771" s="238"/>
      <c r="BCM771" s="238"/>
      <c r="BCN771" s="238"/>
      <c r="BCO771" s="238"/>
      <c r="BCP771" s="238"/>
      <c r="BCQ771" s="238"/>
      <c r="BCR771" s="238"/>
      <c r="BCS771" s="238"/>
      <c r="BCT771" s="238"/>
      <c r="BCU771" s="238"/>
      <c r="BCV771" s="238"/>
      <c r="BCW771" s="238"/>
      <c r="BCX771" s="238"/>
      <c r="BCY771" s="238"/>
      <c r="BCZ771" s="238"/>
      <c r="BDA771" s="238"/>
      <c r="BDB771" s="238"/>
      <c r="BDC771" s="238"/>
      <c r="BDD771" s="238"/>
      <c r="BDE771" s="238"/>
      <c r="BDF771" s="238"/>
      <c r="BDG771" s="238"/>
      <c r="BDH771" s="238"/>
      <c r="BDI771" s="238"/>
      <c r="BDJ771" s="238"/>
      <c r="BDK771" s="238"/>
      <c r="BDL771" s="238"/>
      <c r="BDM771" s="238"/>
      <c r="BDN771" s="238"/>
      <c r="BDO771" s="238"/>
      <c r="BDP771" s="238"/>
      <c r="BDQ771" s="238"/>
      <c r="BDR771" s="238"/>
      <c r="BDS771" s="238"/>
      <c r="BDT771" s="238"/>
      <c r="BDU771" s="238"/>
      <c r="BDV771" s="238"/>
      <c r="BDW771" s="238"/>
      <c r="BDX771" s="238"/>
      <c r="BDY771" s="238"/>
      <c r="BDZ771" s="238"/>
      <c r="BEA771" s="238"/>
      <c r="BEB771" s="238"/>
      <c r="BEC771" s="238"/>
      <c r="BED771" s="238"/>
      <c r="BEE771" s="238"/>
      <c r="BEF771" s="238"/>
      <c r="BEG771" s="238"/>
      <c r="BEH771" s="238"/>
      <c r="BEI771" s="238"/>
      <c r="BEJ771" s="238"/>
      <c r="BEK771" s="238"/>
      <c r="BEL771" s="238"/>
      <c r="BEM771" s="238"/>
      <c r="BEN771" s="238"/>
      <c r="BEO771" s="238"/>
      <c r="BEP771" s="238"/>
      <c r="BEQ771" s="238"/>
      <c r="BER771" s="238"/>
      <c r="BES771" s="238"/>
      <c r="BET771" s="238"/>
      <c r="BEU771" s="238"/>
      <c r="BEV771" s="238"/>
      <c r="BEW771" s="238"/>
      <c r="BEX771" s="238"/>
      <c r="BEY771" s="238"/>
      <c r="BEZ771" s="238"/>
      <c r="BFA771" s="238"/>
      <c r="BFB771" s="238"/>
      <c r="BFC771" s="238"/>
      <c r="BFD771" s="238"/>
      <c r="BFE771" s="238"/>
      <c r="BFF771" s="238"/>
      <c r="BFG771" s="238"/>
      <c r="BFH771" s="238"/>
      <c r="BFI771" s="238"/>
      <c r="BFJ771" s="238"/>
      <c r="BFK771" s="238"/>
      <c r="BFL771" s="238"/>
      <c r="BFM771" s="238"/>
      <c r="BFN771" s="238"/>
      <c r="BFO771" s="238"/>
      <c r="BFP771" s="238"/>
      <c r="BFQ771" s="238"/>
      <c r="BFR771" s="238"/>
      <c r="BFS771" s="238"/>
      <c r="BFT771" s="238"/>
      <c r="BFU771" s="238"/>
      <c r="BFV771" s="238"/>
      <c r="BFW771" s="238"/>
      <c r="BFX771" s="238"/>
      <c r="BFY771" s="238"/>
      <c r="BFZ771" s="238"/>
      <c r="BGA771" s="238"/>
      <c r="BGB771" s="238"/>
      <c r="BGC771" s="238"/>
      <c r="BGD771" s="238"/>
      <c r="BGE771" s="238"/>
      <c r="BGF771" s="238"/>
      <c r="BGG771" s="238"/>
      <c r="BGH771" s="238"/>
      <c r="BGI771" s="238"/>
      <c r="BGJ771" s="238"/>
      <c r="BGK771" s="238"/>
      <c r="BGL771" s="238"/>
      <c r="BGM771" s="238"/>
      <c r="BGN771" s="238"/>
      <c r="BGO771" s="238"/>
      <c r="BGP771" s="238"/>
      <c r="BGQ771" s="238"/>
      <c r="BGR771" s="238"/>
      <c r="BGS771" s="238"/>
      <c r="BGT771" s="238"/>
      <c r="BGU771" s="238"/>
      <c r="BGV771" s="238"/>
      <c r="BGW771" s="238"/>
      <c r="BGX771" s="238"/>
      <c r="BGY771" s="238"/>
      <c r="BGZ771" s="238"/>
      <c r="BHA771" s="238"/>
      <c r="BHB771" s="238"/>
      <c r="BHC771" s="238"/>
      <c r="BHD771" s="238"/>
      <c r="BHE771" s="238"/>
      <c r="BHF771" s="238"/>
      <c r="BHG771" s="238"/>
      <c r="BHH771" s="238"/>
      <c r="BHI771" s="238"/>
      <c r="BHJ771" s="238"/>
      <c r="BHK771" s="238"/>
      <c r="BHL771" s="238"/>
      <c r="BHM771" s="238"/>
      <c r="BHN771" s="238"/>
      <c r="BHO771" s="238"/>
      <c r="BHP771" s="238"/>
      <c r="BHQ771" s="238"/>
      <c r="BHR771" s="238"/>
      <c r="BHS771" s="238"/>
      <c r="BHT771" s="238"/>
      <c r="BHU771" s="238"/>
      <c r="BHV771" s="238"/>
      <c r="BHW771" s="238"/>
      <c r="BHX771" s="238"/>
      <c r="BHY771" s="238"/>
      <c r="BHZ771" s="238"/>
      <c r="BIA771" s="238"/>
      <c r="BIB771" s="238"/>
      <c r="BIC771" s="238"/>
      <c r="BID771" s="238"/>
      <c r="BIE771" s="238"/>
      <c r="BIF771" s="238"/>
      <c r="BIG771" s="238"/>
      <c r="BIH771" s="238"/>
      <c r="BII771" s="238"/>
      <c r="BIJ771" s="238"/>
      <c r="BIK771" s="238"/>
      <c r="BIL771" s="238"/>
      <c r="BIM771" s="238"/>
      <c r="BIN771" s="238"/>
      <c r="BIO771" s="238"/>
      <c r="BIP771" s="238"/>
      <c r="BIQ771" s="238"/>
      <c r="BIR771" s="238"/>
      <c r="BIS771" s="238"/>
      <c r="BIT771" s="238"/>
      <c r="BIU771" s="238"/>
      <c r="BIV771" s="238"/>
      <c r="BIW771" s="238"/>
      <c r="BIX771" s="238"/>
      <c r="BIY771" s="238"/>
      <c r="BIZ771" s="238"/>
      <c r="BJA771" s="238"/>
      <c r="BJB771" s="238"/>
      <c r="BJC771" s="238"/>
      <c r="BJD771" s="238"/>
      <c r="BJE771" s="238"/>
      <c r="BJF771" s="238"/>
      <c r="BJG771" s="238"/>
      <c r="BJH771" s="238"/>
      <c r="BJI771" s="238"/>
      <c r="BJJ771" s="238"/>
      <c r="BJK771" s="238"/>
      <c r="BJL771" s="238"/>
      <c r="BJM771" s="238"/>
      <c r="BJN771" s="238"/>
      <c r="BJO771" s="238"/>
      <c r="BJP771" s="238"/>
      <c r="BJQ771" s="238"/>
      <c r="BJR771" s="238"/>
      <c r="BJS771" s="238"/>
      <c r="BJT771" s="238"/>
      <c r="BJU771" s="238"/>
      <c r="BJV771" s="238"/>
      <c r="BJW771" s="238"/>
      <c r="BJX771" s="238"/>
      <c r="BJY771" s="238"/>
      <c r="BJZ771" s="238"/>
      <c r="BKA771" s="238"/>
      <c r="BKB771" s="238"/>
      <c r="BKC771" s="238"/>
      <c r="BKD771" s="238"/>
      <c r="BKE771" s="238"/>
      <c r="BKF771" s="238"/>
      <c r="BKG771" s="238"/>
      <c r="BKH771" s="238"/>
      <c r="BKI771" s="238"/>
      <c r="BKJ771" s="238"/>
      <c r="BKK771" s="238"/>
      <c r="BKL771" s="238"/>
      <c r="BKM771" s="238"/>
      <c r="BKN771" s="238"/>
      <c r="BKO771" s="238"/>
      <c r="BKP771" s="238"/>
      <c r="BKQ771" s="238"/>
      <c r="BKR771" s="238"/>
      <c r="BKS771" s="238"/>
      <c r="BKT771" s="238"/>
      <c r="BKU771" s="238"/>
      <c r="BKV771" s="238"/>
      <c r="BKW771" s="238"/>
      <c r="BKX771" s="238"/>
      <c r="BKY771" s="238"/>
      <c r="BKZ771" s="238"/>
      <c r="BLA771" s="238"/>
      <c r="BLB771" s="238"/>
      <c r="BLC771" s="238"/>
      <c r="BLD771" s="238"/>
      <c r="BLE771" s="238"/>
      <c r="BLF771" s="238"/>
      <c r="BLG771" s="238"/>
      <c r="BLH771" s="238"/>
      <c r="BLI771" s="238"/>
      <c r="BLJ771" s="238"/>
      <c r="BLK771" s="238"/>
      <c r="BLL771" s="238"/>
      <c r="BLM771" s="238"/>
      <c r="BLN771" s="238"/>
      <c r="BLO771" s="238"/>
      <c r="BLP771" s="238"/>
      <c r="BLQ771" s="238"/>
      <c r="BLR771" s="238"/>
      <c r="BLS771" s="238"/>
      <c r="BLT771" s="238"/>
      <c r="BLU771" s="238"/>
      <c r="BLV771" s="238"/>
      <c r="BLW771" s="238"/>
      <c r="BLX771" s="238"/>
      <c r="BLY771" s="238"/>
      <c r="BLZ771" s="238"/>
      <c r="BMA771" s="238"/>
      <c r="BMB771" s="238"/>
      <c r="BMC771" s="238"/>
      <c r="BMD771" s="238"/>
      <c r="BME771" s="238"/>
      <c r="BMF771" s="238"/>
      <c r="BMG771" s="238"/>
      <c r="BMH771" s="238"/>
      <c r="BMI771" s="238"/>
      <c r="BMJ771" s="238"/>
      <c r="BMK771" s="238"/>
      <c r="BML771" s="238"/>
      <c r="BMM771" s="238"/>
      <c r="BMN771" s="238"/>
      <c r="BMO771" s="238"/>
      <c r="BMP771" s="238"/>
      <c r="BMQ771" s="238"/>
      <c r="BMR771" s="238"/>
      <c r="BMS771" s="238"/>
      <c r="BMT771" s="238"/>
      <c r="BMU771" s="238"/>
      <c r="BMV771" s="238"/>
      <c r="BMW771" s="238"/>
      <c r="BMX771" s="238"/>
      <c r="BMY771" s="238"/>
      <c r="BMZ771" s="238"/>
      <c r="BNA771" s="238"/>
      <c r="BNB771" s="238"/>
      <c r="BNC771" s="238"/>
      <c r="BND771" s="238"/>
      <c r="BNE771" s="238"/>
      <c r="BNF771" s="238"/>
      <c r="BNG771" s="238"/>
      <c r="BNH771" s="238"/>
      <c r="BNI771" s="238"/>
      <c r="BNJ771" s="238"/>
      <c r="BNK771" s="238"/>
      <c r="BNL771" s="238"/>
      <c r="BNM771" s="238"/>
      <c r="BNN771" s="238"/>
      <c r="BNO771" s="238"/>
      <c r="BNP771" s="238"/>
      <c r="BNQ771" s="238"/>
      <c r="BNR771" s="238"/>
      <c r="BNS771" s="238"/>
      <c r="BNT771" s="238"/>
      <c r="BNU771" s="238"/>
      <c r="BNV771" s="238"/>
      <c r="BNW771" s="238"/>
      <c r="BNX771" s="238"/>
      <c r="BNY771" s="238"/>
      <c r="BNZ771" s="238"/>
      <c r="BOA771" s="238"/>
      <c r="BOB771" s="238"/>
      <c r="BOC771" s="238"/>
      <c r="BOD771" s="238"/>
      <c r="BOE771" s="238"/>
      <c r="BOF771" s="238"/>
      <c r="BOG771" s="238"/>
      <c r="BOH771" s="238"/>
      <c r="BOI771" s="238"/>
      <c r="BOJ771" s="238"/>
      <c r="BOK771" s="238"/>
      <c r="BOL771" s="238"/>
      <c r="BOM771" s="238"/>
      <c r="BON771" s="238"/>
      <c r="BOO771" s="238"/>
      <c r="BOP771" s="238"/>
      <c r="BOQ771" s="238"/>
      <c r="BOR771" s="238"/>
      <c r="BOS771" s="238"/>
      <c r="BOT771" s="238"/>
      <c r="BOU771" s="238"/>
      <c r="BOV771" s="238"/>
      <c r="BOW771" s="238"/>
      <c r="BOX771" s="238"/>
      <c r="BOY771" s="238"/>
      <c r="BOZ771" s="238"/>
      <c r="BPA771" s="238"/>
      <c r="BPB771" s="238"/>
      <c r="BPC771" s="238"/>
      <c r="BPD771" s="238"/>
      <c r="BPE771" s="238"/>
      <c r="BPF771" s="238"/>
      <c r="BPG771" s="238"/>
      <c r="BPH771" s="238"/>
      <c r="BPI771" s="238"/>
      <c r="BPJ771" s="238"/>
      <c r="BPK771" s="238"/>
      <c r="BPL771" s="238"/>
      <c r="BPM771" s="238"/>
      <c r="BPN771" s="238"/>
      <c r="BPO771" s="238"/>
      <c r="BPP771" s="238"/>
      <c r="BPQ771" s="238"/>
      <c r="BPR771" s="238"/>
      <c r="BPS771" s="238"/>
      <c r="BPT771" s="238"/>
      <c r="BPU771" s="238"/>
      <c r="BPV771" s="238"/>
      <c r="BPW771" s="238"/>
      <c r="BPX771" s="238"/>
      <c r="BPY771" s="238"/>
      <c r="BPZ771" s="238"/>
      <c r="BQA771" s="238"/>
      <c r="BQB771" s="238"/>
      <c r="BQC771" s="238"/>
      <c r="BQD771" s="238"/>
      <c r="BQE771" s="238"/>
      <c r="BQF771" s="238"/>
      <c r="BQG771" s="238"/>
      <c r="BQH771" s="238"/>
      <c r="BQI771" s="238"/>
      <c r="BQJ771" s="238"/>
      <c r="BQK771" s="238"/>
      <c r="BQL771" s="238"/>
      <c r="BQM771" s="238"/>
      <c r="BQN771" s="238"/>
      <c r="BQO771" s="238"/>
      <c r="BQP771" s="238"/>
      <c r="BQQ771" s="238"/>
      <c r="BQR771" s="238"/>
      <c r="BQS771" s="238"/>
      <c r="BQT771" s="238"/>
      <c r="BQU771" s="238"/>
      <c r="BQV771" s="238"/>
      <c r="BQW771" s="238"/>
      <c r="BQX771" s="238"/>
      <c r="BQY771" s="238"/>
      <c r="BQZ771" s="238"/>
      <c r="BRA771" s="238"/>
      <c r="BRB771" s="238"/>
      <c r="BRC771" s="238"/>
      <c r="BRD771" s="238"/>
      <c r="BRE771" s="238"/>
      <c r="BRF771" s="238"/>
      <c r="BRG771" s="238"/>
      <c r="BRH771" s="238"/>
      <c r="BRI771" s="238"/>
      <c r="BRJ771" s="238"/>
      <c r="BRK771" s="238"/>
      <c r="BRL771" s="238"/>
      <c r="BRM771" s="238"/>
      <c r="BRN771" s="238"/>
      <c r="BRO771" s="238"/>
      <c r="BRP771" s="238"/>
      <c r="BRQ771" s="238"/>
      <c r="BRR771" s="238"/>
      <c r="BRS771" s="238"/>
      <c r="BRT771" s="238"/>
      <c r="BRU771" s="238"/>
      <c r="BRV771" s="238"/>
      <c r="BRW771" s="238"/>
      <c r="BRX771" s="238"/>
      <c r="BRY771" s="238"/>
      <c r="BRZ771" s="238"/>
      <c r="BSA771" s="238"/>
      <c r="BSB771" s="238"/>
      <c r="BSC771" s="238"/>
      <c r="BSD771" s="238"/>
      <c r="BSE771" s="238"/>
      <c r="BSF771" s="238"/>
      <c r="BSG771" s="238"/>
      <c r="BSH771" s="238"/>
      <c r="BSI771" s="238"/>
      <c r="BSJ771" s="238"/>
      <c r="BSK771" s="238"/>
      <c r="BSL771" s="238"/>
      <c r="BSM771" s="238"/>
      <c r="BSN771" s="238"/>
      <c r="BSO771" s="238"/>
      <c r="BSP771" s="238"/>
      <c r="BSQ771" s="238"/>
      <c r="BSR771" s="238"/>
      <c r="BSS771" s="238"/>
      <c r="BST771" s="238"/>
      <c r="BSU771" s="238"/>
      <c r="BSV771" s="238"/>
      <c r="BSW771" s="238"/>
      <c r="BSX771" s="238"/>
      <c r="BSY771" s="238"/>
      <c r="BSZ771" s="238"/>
      <c r="BTA771" s="238"/>
      <c r="BTB771" s="238"/>
      <c r="BTC771" s="238"/>
      <c r="BTD771" s="238"/>
      <c r="BTE771" s="238"/>
      <c r="BTF771" s="238"/>
      <c r="BTG771" s="238"/>
      <c r="BTH771" s="238"/>
      <c r="BTI771" s="238"/>
      <c r="BTJ771" s="238"/>
      <c r="BTK771" s="238"/>
      <c r="BTL771" s="238"/>
      <c r="BTM771" s="238"/>
      <c r="BTN771" s="238"/>
      <c r="BTO771" s="238"/>
      <c r="BTP771" s="238"/>
      <c r="BTQ771" s="238"/>
      <c r="BTR771" s="238"/>
      <c r="BTS771" s="238"/>
      <c r="BTT771" s="238"/>
      <c r="BTU771" s="238"/>
      <c r="BTV771" s="238"/>
      <c r="BTW771" s="238"/>
      <c r="BTX771" s="238"/>
      <c r="BTY771" s="238"/>
      <c r="BTZ771" s="238"/>
      <c r="BUA771" s="238"/>
      <c r="BUB771" s="238"/>
      <c r="BUC771" s="238"/>
      <c r="BUD771" s="238"/>
      <c r="BUE771" s="238"/>
      <c r="BUF771" s="238"/>
      <c r="BUG771" s="238"/>
      <c r="BUH771" s="238"/>
      <c r="BUI771" s="238"/>
      <c r="BUJ771" s="238"/>
      <c r="BUK771" s="238"/>
      <c r="BUL771" s="238"/>
      <c r="BUM771" s="238"/>
      <c r="BUN771" s="238"/>
      <c r="BUO771" s="238"/>
      <c r="BUP771" s="238"/>
      <c r="BUQ771" s="238"/>
      <c r="BUR771" s="238"/>
      <c r="BUS771" s="238"/>
      <c r="BUT771" s="238"/>
      <c r="BUU771" s="238"/>
      <c r="BUV771" s="238"/>
      <c r="BUW771" s="238"/>
      <c r="BUX771" s="238"/>
      <c r="BUY771" s="238"/>
      <c r="BUZ771" s="238"/>
      <c r="BVA771" s="238"/>
      <c r="BVB771" s="238"/>
      <c r="BVC771" s="238"/>
      <c r="BVD771" s="238"/>
      <c r="BVE771" s="238"/>
      <c r="BVF771" s="238"/>
      <c r="BVG771" s="238"/>
      <c r="BVH771" s="238"/>
      <c r="BVI771" s="238"/>
      <c r="BVJ771" s="238"/>
      <c r="BVK771" s="238"/>
      <c r="BVL771" s="238"/>
      <c r="BVM771" s="238"/>
      <c r="BVN771" s="238"/>
      <c r="BVO771" s="238"/>
      <c r="BVP771" s="238"/>
      <c r="BVQ771" s="238"/>
      <c r="BVR771" s="238"/>
      <c r="BVS771" s="238"/>
      <c r="BVT771" s="238"/>
      <c r="BVU771" s="238"/>
      <c r="BVV771" s="238"/>
      <c r="BVW771" s="238"/>
      <c r="BVX771" s="238"/>
      <c r="BVY771" s="238"/>
      <c r="BVZ771" s="238"/>
      <c r="BWA771" s="238"/>
      <c r="BWB771" s="238"/>
      <c r="BWC771" s="238"/>
      <c r="BWD771" s="238"/>
      <c r="BWE771" s="238"/>
      <c r="BWF771" s="238"/>
      <c r="BWG771" s="238"/>
      <c r="BWH771" s="238"/>
      <c r="BWI771" s="238"/>
      <c r="BWJ771" s="238"/>
      <c r="BWK771" s="238"/>
      <c r="BWL771" s="238"/>
      <c r="BWM771" s="238"/>
      <c r="BWN771" s="238"/>
      <c r="BWO771" s="238"/>
      <c r="BWP771" s="238"/>
      <c r="BWQ771" s="238"/>
      <c r="BWR771" s="238"/>
      <c r="BWS771" s="238"/>
      <c r="BWT771" s="238"/>
      <c r="BWU771" s="238"/>
      <c r="BWV771" s="238"/>
      <c r="BWW771" s="238"/>
      <c r="BWX771" s="238"/>
      <c r="BWY771" s="238"/>
      <c r="BWZ771" s="238"/>
      <c r="BXA771" s="238"/>
      <c r="BXB771" s="238"/>
      <c r="BXC771" s="238"/>
      <c r="BXD771" s="238"/>
      <c r="BXE771" s="238"/>
      <c r="BXF771" s="238"/>
      <c r="BXG771" s="238"/>
      <c r="BXH771" s="238"/>
      <c r="BXI771" s="238"/>
      <c r="BXJ771" s="238"/>
      <c r="BXK771" s="238"/>
      <c r="BXL771" s="238"/>
      <c r="BXM771" s="238"/>
      <c r="BXN771" s="238"/>
      <c r="BXO771" s="238"/>
      <c r="BXP771" s="238"/>
      <c r="BXQ771" s="238"/>
      <c r="BXR771" s="238"/>
      <c r="BXS771" s="238"/>
      <c r="BXT771" s="238"/>
      <c r="BXU771" s="238"/>
      <c r="BXV771" s="238"/>
      <c r="BXW771" s="238"/>
      <c r="BXX771" s="238"/>
      <c r="BXY771" s="238"/>
      <c r="BXZ771" s="238"/>
      <c r="BYA771" s="238"/>
      <c r="BYB771" s="238"/>
      <c r="BYC771" s="238"/>
      <c r="BYD771" s="238"/>
      <c r="BYE771" s="238"/>
      <c r="BYF771" s="238"/>
      <c r="BYG771" s="238"/>
      <c r="BYH771" s="238"/>
      <c r="BYI771" s="238"/>
      <c r="BYJ771" s="238"/>
      <c r="BYK771" s="238"/>
      <c r="BYL771" s="238"/>
      <c r="BYM771" s="238"/>
      <c r="BYN771" s="238"/>
      <c r="BYO771" s="238"/>
      <c r="BYP771" s="238"/>
      <c r="BYQ771" s="238"/>
      <c r="BYR771" s="238"/>
      <c r="BYS771" s="238"/>
      <c r="BYT771" s="238"/>
      <c r="BYU771" s="238"/>
      <c r="BYV771" s="238"/>
      <c r="BYW771" s="238"/>
      <c r="BYX771" s="238"/>
      <c r="BYY771" s="238"/>
      <c r="BYZ771" s="238"/>
      <c r="BZA771" s="238"/>
      <c r="BZB771" s="238"/>
      <c r="BZC771" s="238"/>
      <c r="BZD771" s="238"/>
      <c r="BZE771" s="238"/>
      <c r="BZF771" s="238"/>
      <c r="BZG771" s="238"/>
      <c r="BZH771" s="238"/>
      <c r="BZI771" s="238"/>
      <c r="BZJ771" s="238"/>
      <c r="BZK771" s="238"/>
      <c r="BZL771" s="238"/>
      <c r="BZM771" s="238"/>
      <c r="BZN771" s="238"/>
      <c r="BZO771" s="238"/>
      <c r="BZP771" s="238"/>
      <c r="BZQ771" s="238"/>
      <c r="BZR771" s="238"/>
      <c r="BZS771" s="238"/>
      <c r="BZT771" s="238"/>
      <c r="BZU771" s="238"/>
      <c r="BZV771" s="238"/>
      <c r="BZW771" s="238"/>
      <c r="BZX771" s="238"/>
      <c r="BZY771" s="238"/>
      <c r="BZZ771" s="238"/>
      <c r="CAA771" s="238"/>
      <c r="CAB771" s="238"/>
      <c r="CAC771" s="238"/>
      <c r="CAD771" s="238"/>
      <c r="CAE771" s="238"/>
      <c r="CAF771" s="238"/>
      <c r="CAG771" s="238"/>
      <c r="CAH771" s="238"/>
      <c r="CAI771" s="238"/>
      <c r="CAJ771" s="238"/>
      <c r="CAK771" s="238"/>
      <c r="CAL771" s="238"/>
      <c r="CAM771" s="238"/>
      <c r="CAN771" s="238"/>
      <c r="CAO771" s="238"/>
      <c r="CAP771" s="238"/>
      <c r="CAQ771" s="238"/>
      <c r="CAR771" s="238"/>
      <c r="CAS771" s="238"/>
      <c r="CAT771" s="238"/>
      <c r="CAU771" s="238"/>
      <c r="CAV771" s="238"/>
      <c r="CAW771" s="238"/>
      <c r="CAX771" s="238"/>
      <c r="CAY771" s="238"/>
      <c r="CAZ771" s="238"/>
      <c r="CBA771" s="238"/>
      <c r="CBB771" s="238"/>
      <c r="CBC771" s="238"/>
      <c r="CBD771" s="238"/>
      <c r="CBE771" s="238"/>
      <c r="CBF771" s="238"/>
      <c r="CBG771" s="238"/>
      <c r="CBH771" s="238"/>
      <c r="CBI771" s="238"/>
      <c r="CBJ771" s="238"/>
      <c r="CBK771" s="238"/>
      <c r="CBL771" s="238"/>
      <c r="CBM771" s="238"/>
      <c r="CBN771" s="238"/>
      <c r="CBO771" s="238"/>
      <c r="CBP771" s="238"/>
      <c r="CBQ771" s="238"/>
      <c r="CBR771" s="238"/>
      <c r="CBS771" s="238"/>
      <c r="CBT771" s="238"/>
      <c r="CBU771" s="238"/>
      <c r="CBV771" s="238"/>
      <c r="CBW771" s="238"/>
      <c r="CBX771" s="238"/>
      <c r="CBY771" s="238"/>
      <c r="CBZ771" s="238"/>
      <c r="CCA771" s="238"/>
      <c r="CCB771" s="238"/>
      <c r="CCC771" s="238"/>
      <c r="CCD771" s="238"/>
      <c r="CCE771" s="238"/>
      <c r="CCF771" s="238"/>
      <c r="CCG771" s="238"/>
      <c r="CCH771" s="238"/>
      <c r="CCI771" s="238"/>
      <c r="CCJ771" s="238"/>
      <c r="CCK771" s="238"/>
      <c r="CCL771" s="238"/>
      <c r="CCM771" s="238"/>
      <c r="CCN771" s="238"/>
      <c r="CCO771" s="238"/>
      <c r="CCP771" s="238"/>
      <c r="CCQ771" s="238"/>
      <c r="CCR771" s="238"/>
      <c r="CCS771" s="238"/>
      <c r="CCT771" s="238"/>
      <c r="CCU771" s="238"/>
      <c r="CCV771" s="238"/>
      <c r="CCW771" s="238"/>
      <c r="CCX771" s="238"/>
      <c r="CCY771" s="238"/>
      <c r="CCZ771" s="238"/>
      <c r="CDA771" s="238"/>
      <c r="CDB771" s="238"/>
      <c r="CDC771" s="238"/>
      <c r="CDD771" s="238"/>
      <c r="CDE771" s="238"/>
      <c r="CDF771" s="238"/>
      <c r="CDG771" s="238"/>
      <c r="CDH771" s="238"/>
      <c r="CDI771" s="238"/>
      <c r="CDJ771" s="238"/>
      <c r="CDK771" s="238"/>
      <c r="CDL771" s="238"/>
      <c r="CDM771" s="238"/>
      <c r="CDN771" s="238"/>
      <c r="CDO771" s="238"/>
      <c r="CDP771" s="238"/>
      <c r="CDQ771" s="238"/>
      <c r="CDR771" s="238"/>
      <c r="CDS771" s="238"/>
      <c r="CDT771" s="238"/>
      <c r="CDU771" s="238"/>
      <c r="CDV771" s="238"/>
      <c r="CDW771" s="238"/>
      <c r="CDX771" s="238"/>
      <c r="CDY771" s="238"/>
      <c r="CDZ771" s="238"/>
      <c r="CEA771" s="238"/>
      <c r="CEB771" s="238"/>
      <c r="CEC771" s="238"/>
      <c r="CED771" s="238"/>
      <c r="CEE771" s="238"/>
      <c r="CEF771" s="238"/>
      <c r="CEG771" s="238"/>
      <c r="CEH771" s="238"/>
      <c r="CEI771" s="238"/>
      <c r="CEJ771" s="238"/>
      <c r="CEK771" s="238"/>
      <c r="CEL771" s="238"/>
      <c r="CEM771" s="238"/>
      <c r="CEN771" s="238"/>
      <c r="CEO771" s="238"/>
      <c r="CEP771" s="238"/>
      <c r="CEQ771" s="238"/>
      <c r="CER771" s="238"/>
      <c r="CES771" s="238"/>
      <c r="CET771" s="238"/>
      <c r="CEU771" s="238"/>
      <c r="CEV771" s="238"/>
      <c r="CEW771" s="238"/>
      <c r="CEX771" s="238"/>
      <c r="CEY771" s="238"/>
      <c r="CEZ771" s="238"/>
      <c r="CFA771" s="238"/>
      <c r="CFB771" s="238"/>
      <c r="CFC771" s="238"/>
      <c r="CFD771" s="238"/>
      <c r="CFE771" s="238"/>
      <c r="CFF771" s="238"/>
      <c r="CFG771" s="238"/>
      <c r="CFH771" s="238"/>
      <c r="CFI771" s="238"/>
      <c r="CFJ771" s="238"/>
      <c r="CFK771" s="238"/>
      <c r="CFL771" s="238"/>
      <c r="CFM771" s="238"/>
      <c r="CFN771" s="238"/>
      <c r="CFO771" s="238"/>
      <c r="CFP771" s="238"/>
      <c r="CFQ771" s="238"/>
      <c r="CFR771" s="238"/>
      <c r="CFS771" s="238"/>
      <c r="CFT771" s="238"/>
      <c r="CFU771" s="238"/>
      <c r="CFV771" s="238"/>
      <c r="CFW771" s="238"/>
      <c r="CFX771" s="238"/>
      <c r="CFY771" s="238"/>
      <c r="CFZ771" s="238"/>
      <c r="CGA771" s="238"/>
      <c r="CGB771" s="238"/>
      <c r="CGC771" s="238"/>
      <c r="CGD771" s="238"/>
      <c r="CGE771" s="238"/>
      <c r="CGF771" s="238"/>
      <c r="CGG771" s="238"/>
      <c r="CGH771" s="238"/>
      <c r="CGI771" s="238"/>
      <c r="CGJ771" s="238"/>
      <c r="CGK771" s="238"/>
      <c r="CGL771" s="238"/>
      <c r="CGM771" s="238"/>
      <c r="CGN771" s="238"/>
      <c r="CGO771" s="238"/>
      <c r="CGP771" s="238"/>
      <c r="CGQ771" s="238"/>
      <c r="CGR771" s="238"/>
      <c r="CGS771" s="238"/>
      <c r="CGT771" s="238"/>
      <c r="CGU771" s="238"/>
      <c r="CGV771" s="238"/>
      <c r="CGW771" s="238"/>
      <c r="CGX771" s="238"/>
      <c r="CGY771" s="238"/>
      <c r="CGZ771" s="238"/>
      <c r="CHA771" s="238"/>
      <c r="CHB771" s="238"/>
      <c r="CHC771" s="238"/>
      <c r="CHD771" s="238"/>
      <c r="CHE771" s="238"/>
      <c r="CHF771" s="238"/>
      <c r="CHG771" s="238"/>
      <c r="CHH771" s="238"/>
      <c r="CHI771" s="238"/>
      <c r="CHJ771" s="238"/>
      <c r="CHK771" s="238"/>
      <c r="CHL771" s="238"/>
      <c r="CHM771" s="238"/>
      <c r="CHN771" s="238"/>
      <c r="CHO771" s="238"/>
      <c r="CHP771" s="238"/>
      <c r="CHQ771" s="238"/>
      <c r="CHR771" s="238"/>
      <c r="CHS771" s="238"/>
      <c r="CHT771" s="238"/>
      <c r="CHU771" s="238"/>
      <c r="CHV771" s="238"/>
      <c r="CHW771" s="238"/>
      <c r="CHX771" s="238"/>
      <c r="CHY771" s="238"/>
      <c r="CHZ771" s="238"/>
      <c r="CIA771" s="238"/>
      <c r="CIB771" s="238"/>
      <c r="CIC771" s="238"/>
      <c r="CID771" s="238"/>
      <c r="CIE771" s="238"/>
      <c r="CIF771" s="238"/>
      <c r="CIG771" s="238"/>
      <c r="CIH771" s="238"/>
      <c r="CII771" s="238"/>
      <c r="CIJ771" s="238"/>
      <c r="CIK771" s="238"/>
      <c r="CIL771" s="238"/>
      <c r="CIM771" s="238"/>
      <c r="CIN771" s="238"/>
      <c r="CIO771" s="238"/>
      <c r="CIP771" s="238"/>
      <c r="CIQ771" s="238"/>
      <c r="CIR771" s="238"/>
      <c r="CIS771" s="238"/>
      <c r="CIT771" s="238"/>
      <c r="CIU771" s="238"/>
      <c r="CIV771" s="238"/>
      <c r="CIW771" s="238"/>
      <c r="CIX771" s="238"/>
      <c r="CIY771" s="238"/>
      <c r="CIZ771" s="238"/>
      <c r="CJA771" s="238"/>
      <c r="CJB771" s="238"/>
      <c r="CJC771" s="238"/>
      <c r="CJD771" s="238"/>
      <c r="CJE771" s="238"/>
      <c r="CJF771" s="238"/>
      <c r="CJG771" s="238"/>
      <c r="CJH771" s="238"/>
      <c r="CJI771" s="238"/>
      <c r="CJJ771" s="238"/>
      <c r="CJK771" s="238"/>
      <c r="CJL771" s="238"/>
      <c r="CJM771" s="238"/>
      <c r="CJN771" s="238"/>
      <c r="CJO771" s="238"/>
      <c r="CJP771" s="238"/>
      <c r="CJQ771" s="238"/>
      <c r="CJR771" s="238"/>
      <c r="CJS771" s="238"/>
      <c r="CJT771" s="238"/>
      <c r="CJU771" s="238"/>
      <c r="CJV771" s="238"/>
      <c r="CJW771" s="238"/>
      <c r="CJX771" s="238"/>
      <c r="CJY771" s="238"/>
      <c r="CJZ771" s="238"/>
      <c r="CKA771" s="238"/>
      <c r="CKB771" s="238"/>
      <c r="CKC771" s="238"/>
      <c r="CKD771" s="238"/>
      <c r="CKE771" s="238"/>
      <c r="CKF771" s="238"/>
      <c r="CKG771" s="238"/>
      <c r="CKH771" s="238"/>
      <c r="CKI771" s="238"/>
      <c r="CKJ771" s="238"/>
      <c r="CKK771" s="238"/>
      <c r="CKL771" s="238"/>
      <c r="CKM771" s="238"/>
      <c r="CKN771" s="238"/>
      <c r="CKO771" s="238"/>
      <c r="CKP771" s="238"/>
      <c r="CKQ771" s="238"/>
      <c r="CKR771" s="238"/>
      <c r="CKS771" s="238"/>
      <c r="CKT771" s="238"/>
      <c r="CKU771" s="238"/>
      <c r="CKV771" s="238"/>
      <c r="CKW771" s="238"/>
      <c r="CKX771" s="238"/>
      <c r="CKY771" s="238"/>
      <c r="CKZ771" s="238"/>
      <c r="CLA771" s="238"/>
      <c r="CLB771" s="238"/>
      <c r="CLC771" s="238"/>
      <c r="CLD771" s="238"/>
      <c r="CLE771" s="238"/>
      <c r="CLF771" s="238"/>
      <c r="CLG771" s="238"/>
      <c r="CLH771" s="238"/>
      <c r="CLI771" s="238"/>
      <c r="CLJ771" s="238"/>
      <c r="CLK771" s="238"/>
      <c r="CLL771" s="238"/>
      <c r="CLM771" s="238"/>
      <c r="CLN771" s="238"/>
      <c r="CLO771" s="238"/>
      <c r="CLP771" s="238"/>
      <c r="CLQ771" s="238"/>
      <c r="CLR771" s="238"/>
      <c r="CLS771" s="238"/>
      <c r="CLT771" s="238"/>
      <c r="CLU771" s="238"/>
      <c r="CLV771" s="238"/>
      <c r="CLW771" s="238"/>
      <c r="CLX771" s="238"/>
      <c r="CLY771" s="238"/>
      <c r="CLZ771" s="238"/>
      <c r="CMA771" s="238"/>
      <c r="CMB771" s="238"/>
      <c r="CMC771" s="238"/>
      <c r="CMD771" s="238"/>
      <c r="CME771" s="238"/>
      <c r="CMF771" s="238"/>
      <c r="CMG771" s="238"/>
      <c r="CMH771" s="238"/>
      <c r="CMI771" s="238"/>
      <c r="CMJ771" s="238"/>
      <c r="CMK771" s="238"/>
      <c r="CML771" s="238"/>
      <c r="CMM771" s="238"/>
      <c r="CMN771" s="238"/>
      <c r="CMO771" s="238"/>
      <c r="CMP771" s="238"/>
      <c r="CMQ771" s="238"/>
      <c r="CMR771" s="238"/>
      <c r="CMS771" s="238"/>
      <c r="CMT771" s="238"/>
      <c r="CMU771" s="238"/>
      <c r="CMV771" s="238"/>
      <c r="CMW771" s="238"/>
      <c r="CMX771" s="238"/>
      <c r="CMY771" s="238"/>
      <c r="CMZ771" s="238"/>
      <c r="CNA771" s="238"/>
      <c r="CNB771" s="238"/>
      <c r="CNC771" s="238"/>
      <c r="CND771" s="238"/>
      <c r="CNE771" s="238"/>
      <c r="CNF771" s="238"/>
      <c r="CNG771" s="238"/>
      <c r="CNH771" s="238"/>
      <c r="CNI771" s="238"/>
      <c r="CNJ771" s="238"/>
      <c r="CNK771" s="238"/>
      <c r="CNL771" s="238"/>
      <c r="CNM771" s="238"/>
      <c r="CNN771" s="238"/>
      <c r="CNO771" s="238"/>
      <c r="CNP771" s="238"/>
      <c r="CNQ771" s="238"/>
      <c r="CNR771" s="238"/>
      <c r="CNS771" s="238"/>
      <c r="CNT771" s="238"/>
      <c r="CNU771" s="238"/>
      <c r="CNV771" s="238"/>
      <c r="CNW771" s="238"/>
      <c r="CNX771" s="238"/>
      <c r="CNY771" s="238"/>
      <c r="CNZ771" s="238"/>
      <c r="COA771" s="238"/>
      <c r="COB771" s="238"/>
      <c r="COC771" s="238"/>
      <c r="COD771" s="238"/>
      <c r="COE771" s="238"/>
      <c r="COF771" s="238"/>
      <c r="COG771" s="238"/>
      <c r="COH771" s="238"/>
      <c r="COI771" s="238"/>
      <c r="COJ771" s="238"/>
      <c r="COK771" s="238"/>
      <c r="COL771" s="238"/>
      <c r="COM771" s="238"/>
      <c r="CON771" s="238"/>
      <c r="COO771" s="238"/>
      <c r="COP771" s="238"/>
      <c r="COQ771" s="238"/>
      <c r="COR771" s="238"/>
      <c r="COS771" s="238"/>
      <c r="COT771" s="238"/>
      <c r="COU771" s="238"/>
      <c r="COV771" s="238"/>
      <c r="COW771" s="238"/>
      <c r="COX771" s="238"/>
      <c r="COY771" s="238"/>
      <c r="COZ771" s="238"/>
      <c r="CPA771" s="238"/>
      <c r="CPB771" s="238"/>
      <c r="CPC771" s="238"/>
      <c r="CPD771" s="238"/>
      <c r="CPE771" s="238"/>
      <c r="CPF771" s="238"/>
      <c r="CPG771" s="238"/>
      <c r="CPH771" s="238"/>
      <c r="CPI771" s="238"/>
      <c r="CPJ771" s="238"/>
      <c r="CPK771" s="238"/>
      <c r="CPL771" s="238"/>
      <c r="CPM771" s="238"/>
      <c r="CPN771" s="238"/>
      <c r="CPO771" s="238"/>
      <c r="CPP771" s="238"/>
      <c r="CPQ771" s="238"/>
      <c r="CPR771" s="238"/>
      <c r="CPS771" s="238"/>
      <c r="CPT771" s="238"/>
      <c r="CPU771" s="238"/>
      <c r="CPV771" s="238"/>
      <c r="CPW771" s="238"/>
      <c r="CPX771" s="238"/>
      <c r="CPY771" s="238"/>
      <c r="CPZ771" s="238"/>
      <c r="CQA771" s="238"/>
      <c r="CQB771" s="238"/>
      <c r="CQC771" s="238"/>
      <c r="CQD771" s="238"/>
      <c r="CQE771" s="238"/>
      <c r="CQF771" s="238"/>
      <c r="CQG771" s="238"/>
      <c r="CQH771" s="238"/>
      <c r="CQI771" s="238"/>
      <c r="CQJ771" s="238"/>
      <c r="CQK771" s="238"/>
      <c r="CQL771" s="238"/>
      <c r="CQM771" s="238"/>
      <c r="CQN771" s="238"/>
      <c r="CQO771" s="238"/>
      <c r="CQP771" s="238"/>
      <c r="CQQ771" s="238"/>
      <c r="CQR771" s="238"/>
      <c r="CQS771" s="238"/>
      <c r="CQT771" s="238"/>
      <c r="CQU771" s="238"/>
      <c r="CQV771" s="238"/>
      <c r="CQW771" s="238"/>
      <c r="CQX771" s="238"/>
      <c r="CQY771" s="238"/>
      <c r="CQZ771" s="238"/>
      <c r="CRA771" s="238"/>
      <c r="CRB771" s="238"/>
      <c r="CRC771" s="238"/>
      <c r="CRD771" s="238"/>
      <c r="CRE771" s="238"/>
      <c r="CRF771" s="238"/>
      <c r="CRG771" s="238"/>
      <c r="CRH771" s="238"/>
      <c r="CRI771" s="238"/>
      <c r="CRJ771" s="238"/>
      <c r="CRK771" s="238"/>
      <c r="CRL771" s="238"/>
      <c r="CRM771" s="238"/>
      <c r="CRN771" s="238"/>
      <c r="CRO771" s="238"/>
      <c r="CRP771" s="238"/>
      <c r="CRQ771" s="238"/>
      <c r="CRR771" s="238"/>
      <c r="CRS771" s="238"/>
      <c r="CRT771" s="238"/>
      <c r="CRU771" s="238"/>
      <c r="CRV771" s="238"/>
      <c r="CRW771" s="238"/>
      <c r="CRX771" s="238"/>
      <c r="CRY771" s="238"/>
      <c r="CRZ771" s="238"/>
      <c r="CSA771" s="238"/>
      <c r="CSB771" s="238"/>
      <c r="CSC771" s="238"/>
      <c r="CSD771" s="238"/>
      <c r="CSE771" s="238"/>
      <c r="CSF771" s="238"/>
      <c r="CSG771" s="238"/>
      <c r="CSH771" s="238"/>
      <c r="CSI771" s="238"/>
      <c r="CSJ771" s="238"/>
      <c r="CSK771" s="238"/>
      <c r="CSL771" s="238"/>
      <c r="CSM771" s="238"/>
      <c r="CSN771" s="238"/>
      <c r="CSO771" s="238"/>
      <c r="CSP771" s="238"/>
      <c r="CSQ771" s="238"/>
      <c r="CSR771" s="238"/>
      <c r="CSS771" s="238"/>
      <c r="CST771" s="238"/>
      <c r="CSU771" s="238"/>
      <c r="CSV771" s="238"/>
      <c r="CSW771" s="238"/>
      <c r="CSX771" s="238"/>
      <c r="CSY771" s="238"/>
      <c r="CSZ771" s="238"/>
      <c r="CTA771" s="238"/>
      <c r="CTB771" s="238"/>
      <c r="CTC771" s="238"/>
      <c r="CTD771" s="238"/>
      <c r="CTE771" s="238"/>
      <c r="CTF771" s="238"/>
      <c r="CTG771" s="238"/>
      <c r="CTH771" s="238"/>
      <c r="CTI771" s="238"/>
      <c r="CTJ771" s="238"/>
      <c r="CTK771" s="238"/>
      <c r="CTL771" s="238"/>
      <c r="CTM771" s="238"/>
      <c r="CTN771" s="238"/>
      <c r="CTO771" s="238"/>
      <c r="CTP771" s="238"/>
      <c r="CTQ771" s="238"/>
      <c r="CTR771" s="238"/>
      <c r="CTS771" s="238"/>
      <c r="CTT771" s="238"/>
      <c r="CTU771" s="238"/>
      <c r="CTV771" s="238"/>
      <c r="CTW771" s="238"/>
      <c r="CTX771" s="238"/>
      <c r="CTY771" s="238"/>
      <c r="CTZ771" s="238"/>
      <c r="CUA771" s="238"/>
      <c r="CUB771" s="238"/>
      <c r="CUC771" s="238"/>
      <c r="CUD771" s="238"/>
      <c r="CUE771" s="238"/>
      <c r="CUF771" s="238"/>
      <c r="CUG771" s="238"/>
      <c r="CUH771" s="238"/>
      <c r="CUI771" s="238"/>
      <c r="CUJ771" s="238"/>
      <c r="CUK771" s="238"/>
      <c r="CUL771" s="238"/>
      <c r="CUM771" s="238"/>
      <c r="CUN771" s="238"/>
      <c r="CUO771" s="238"/>
      <c r="CUP771" s="238"/>
      <c r="CUQ771" s="238"/>
      <c r="CUR771" s="238"/>
      <c r="CUS771" s="238"/>
      <c r="CUT771" s="238"/>
      <c r="CUU771" s="238"/>
      <c r="CUV771" s="238"/>
      <c r="CUW771" s="238"/>
      <c r="CUX771" s="238"/>
      <c r="CUY771" s="238"/>
      <c r="CUZ771" s="238"/>
      <c r="CVA771" s="238"/>
      <c r="CVB771" s="238"/>
      <c r="CVC771" s="238"/>
      <c r="CVD771" s="238"/>
      <c r="CVE771" s="238"/>
      <c r="CVF771" s="238"/>
      <c r="CVG771" s="238"/>
      <c r="CVH771" s="238"/>
      <c r="CVI771" s="238"/>
      <c r="CVJ771" s="238"/>
      <c r="CVK771" s="238"/>
      <c r="CVL771" s="238"/>
      <c r="CVM771" s="238"/>
      <c r="CVN771" s="238"/>
      <c r="CVO771" s="238"/>
      <c r="CVP771" s="238"/>
      <c r="CVQ771" s="238"/>
      <c r="CVR771" s="238"/>
      <c r="CVS771" s="238"/>
      <c r="CVT771" s="238"/>
      <c r="CVU771" s="238"/>
      <c r="CVV771" s="238"/>
      <c r="CVW771" s="238"/>
      <c r="CVX771" s="238"/>
      <c r="CVY771" s="238"/>
      <c r="CVZ771" s="238"/>
      <c r="CWA771" s="238"/>
      <c r="CWB771" s="238"/>
      <c r="CWC771" s="238"/>
      <c r="CWD771" s="238"/>
      <c r="CWE771" s="238"/>
      <c r="CWF771" s="238"/>
      <c r="CWG771" s="238"/>
      <c r="CWH771" s="238"/>
      <c r="CWI771" s="238"/>
      <c r="CWJ771" s="238"/>
      <c r="CWK771" s="238"/>
      <c r="CWL771" s="238"/>
      <c r="CWM771" s="238"/>
      <c r="CWN771" s="238"/>
      <c r="CWO771" s="238"/>
      <c r="CWP771" s="238"/>
      <c r="CWQ771" s="238"/>
      <c r="CWR771" s="238"/>
      <c r="CWS771" s="238"/>
      <c r="CWT771" s="238"/>
      <c r="CWU771" s="238"/>
      <c r="CWV771" s="238"/>
      <c r="CWW771" s="238"/>
      <c r="CWX771" s="238"/>
      <c r="CWY771" s="238"/>
      <c r="CWZ771" s="238"/>
      <c r="CXA771" s="238"/>
      <c r="CXB771" s="238"/>
      <c r="CXC771" s="238"/>
      <c r="CXD771" s="238"/>
      <c r="CXE771" s="238"/>
      <c r="CXF771" s="238"/>
      <c r="CXG771" s="238"/>
      <c r="CXH771" s="238"/>
      <c r="CXI771" s="238"/>
      <c r="CXJ771" s="238"/>
      <c r="CXK771" s="238"/>
      <c r="CXL771" s="238"/>
      <c r="CXM771" s="238"/>
      <c r="CXN771" s="238"/>
      <c r="CXO771" s="238"/>
      <c r="CXP771" s="238"/>
      <c r="CXQ771" s="238"/>
      <c r="CXR771" s="238"/>
      <c r="CXS771" s="238"/>
      <c r="CXT771" s="238"/>
      <c r="CXU771" s="238"/>
      <c r="CXV771" s="238"/>
      <c r="CXW771" s="238"/>
      <c r="CXX771" s="238"/>
      <c r="CXY771" s="238"/>
      <c r="CXZ771" s="238"/>
      <c r="CYA771" s="238"/>
      <c r="CYB771" s="238"/>
      <c r="CYC771" s="238"/>
      <c r="CYD771" s="238"/>
      <c r="CYE771" s="238"/>
      <c r="CYF771" s="238"/>
      <c r="CYG771" s="238"/>
      <c r="CYH771" s="238"/>
      <c r="CYI771" s="238"/>
      <c r="CYJ771" s="238"/>
      <c r="CYK771" s="238"/>
      <c r="CYL771" s="238"/>
      <c r="CYM771" s="238"/>
      <c r="CYN771" s="238"/>
      <c r="CYO771" s="238"/>
      <c r="CYP771" s="238"/>
      <c r="CYQ771" s="238"/>
      <c r="CYR771" s="238"/>
      <c r="CYS771" s="238"/>
      <c r="CYT771" s="238"/>
      <c r="CYU771" s="238"/>
      <c r="CYV771" s="238"/>
      <c r="CYW771" s="238"/>
      <c r="CYX771" s="238"/>
      <c r="CYY771" s="238"/>
      <c r="CYZ771" s="238"/>
      <c r="CZA771" s="238"/>
      <c r="CZB771" s="238"/>
      <c r="CZC771" s="238"/>
      <c r="CZD771" s="238"/>
      <c r="CZE771" s="238"/>
      <c r="CZF771" s="238"/>
      <c r="CZG771" s="238"/>
      <c r="CZH771" s="238"/>
      <c r="CZI771" s="238"/>
      <c r="CZJ771" s="238"/>
      <c r="CZK771" s="238"/>
      <c r="CZL771" s="238"/>
      <c r="CZM771" s="238"/>
      <c r="CZN771" s="238"/>
      <c r="CZO771" s="238"/>
      <c r="CZP771" s="238"/>
      <c r="CZQ771" s="238"/>
      <c r="CZR771" s="238"/>
      <c r="CZS771" s="238"/>
      <c r="CZT771" s="238"/>
      <c r="CZU771" s="238"/>
      <c r="CZV771" s="238"/>
      <c r="CZW771" s="238"/>
      <c r="CZX771" s="238"/>
      <c r="CZY771" s="238"/>
      <c r="CZZ771" s="238"/>
      <c r="DAA771" s="238"/>
      <c r="DAB771" s="238"/>
      <c r="DAC771" s="238"/>
      <c r="DAD771" s="238"/>
      <c r="DAE771" s="238"/>
      <c r="DAF771" s="238"/>
      <c r="DAG771" s="238"/>
      <c r="DAH771" s="238"/>
      <c r="DAI771" s="238"/>
      <c r="DAJ771" s="238"/>
      <c r="DAK771" s="238"/>
      <c r="DAL771" s="238"/>
      <c r="DAM771" s="238"/>
      <c r="DAN771" s="238"/>
      <c r="DAO771" s="238"/>
      <c r="DAP771" s="238"/>
      <c r="DAQ771" s="238"/>
      <c r="DAR771" s="238"/>
      <c r="DAS771" s="238"/>
      <c r="DAT771" s="238"/>
      <c r="DAU771" s="238"/>
      <c r="DAV771" s="238"/>
      <c r="DAW771" s="238"/>
      <c r="DAX771" s="238"/>
      <c r="DAY771" s="238"/>
      <c r="DAZ771" s="238"/>
      <c r="DBA771" s="238"/>
      <c r="DBB771" s="238"/>
      <c r="DBC771" s="238"/>
      <c r="DBD771" s="238"/>
      <c r="DBE771" s="238"/>
      <c r="DBF771" s="238"/>
      <c r="DBG771" s="238"/>
      <c r="DBH771" s="238"/>
      <c r="DBI771" s="238"/>
      <c r="DBJ771" s="238"/>
      <c r="DBK771" s="238"/>
      <c r="DBL771" s="238"/>
      <c r="DBM771" s="238"/>
      <c r="DBN771" s="238"/>
      <c r="DBO771" s="238"/>
      <c r="DBP771" s="238"/>
      <c r="DBQ771" s="238"/>
      <c r="DBR771" s="238"/>
      <c r="DBS771" s="238"/>
      <c r="DBT771" s="238"/>
      <c r="DBU771" s="238"/>
      <c r="DBV771" s="238"/>
      <c r="DBW771" s="238"/>
      <c r="DBX771" s="238"/>
      <c r="DBY771" s="238"/>
      <c r="DBZ771" s="238"/>
      <c r="DCA771" s="238"/>
      <c r="DCB771" s="238"/>
      <c r="DCC771" s="238"/>
      <c r="DCD771" s="238"/>
      <c r="DCE771" s="238"/>
      <c r="DCF771" s="238"/>
      <c r="DCG771" s="238"/>
      <c r="DCH771" s="238"/>
      <c r="DCI771" s="238"/>
      <c r="DCJ771" s="238"/>
      <c r="DCK771" s="238"/>
      <c r="DCL771" s="238"/>
      <c r="DCM771" s="238"/>
      <c r="DCN771" s="238"/>
      <c r="DCO771" s="238"/>
      <c r="DCP771" s="238"/>
      <c r="DCQ771" s="238"/>
      <c r="DCR771" s="238"/>
      <c r="DCS771" s="238"/>
      <c r="DCT771" s="238"/>
      <c r="DCU771" s="238"/>
      <c r="DCV771" s="238"/>
      <c r="DCW771" s="238"/>
      <c r="DCX771" s="238"/>
      <c r="DCY771" s="238"/>
      <c r="DCZ771" s="238"/>
      <c r="DDA771" s="238"/>
      <c r="DDB771" s="238"/>
      <c r="DDC771" s="238"/>
      <c r="DDD771" s="238"/>
      <c r="DDE771" s="238"/>
      <c r="DDF771" s="238"/>
      <c r="DDG771" s="238"/>
      <c r="DDH771" s="238"/>
      <c r="DDI771" s="238"/>
      <c r="DDJ771" s="238"/>
      <c r="DDK771" s="238"/>
      <c r="DDL771" s="238"/>
      <c r="DDM771" s="238"/>
      <c r="DDN771" s="238"/>
      <c r="DDO771" s="238"/>
      <c r="DDP771" s="238"/>
      <c r="DDQ771" s="238"/>
      <c r="DDR771" s="238"/>
      <c r="DDS771" s="238"/>
      <c r="DDT771" s="238"/>
      <c r="DDU771" s="238"/>
      <c r="DDV771" s="238"/>
      <c r="DDW771" s="238"/>
      <c r="DDX771" s="238"/>
      <c r="DDY771" s="238"/>
      <c r="DDZ771" s="238"/>
      <c r="DEA771" s="238"/>
      <c r="DEB771" s="238"/>
      <c r="DEC771" s="238"/>
      <c r="DED771" s="238"/>
      <c r="DEE771" s="238"/>
      <c r="DEF771" s="238"/>
      <c r="DEG771" s="238"/>
      <c r="DEH771" s="238"/>
      <c r="DEI771" s="238"/>
      <c r="DEJ771" s="238"/>
      <c r="DEK771" s="238"/>
      <c r="DEL771" s="238"/>
      <c r="DEM771" s="238"/>
      <c r="DEN771" s="238"/>
      <c r="DEO771" s="238"/>
      <c r="DEP771" s="238"/>
      <c r="DEQ771" s="238"/>
      <c r="DER771" s="238"/>
      <c r="DES771" s="238"/>
      <c r="DET771" s="238"/>
      <c r="DEU771" s="238"/>
      <c r="DEV771" s="238"/>
      <c r="DEW771" s="238"/>
      <c r="DEX771" s="238"/>
      <c r="DEY771" s="238"/>
      <c r="DEZ771" s="238"/>
      <c r="DFA771" s="238"/>
      <c r="DFB771" s="238"/>
      <c r="DFC771" s="238"/>
      <c r="DFD771" s="238"/>
      <c r="DFE771" s="238"/>
      <c r="DFF771" s="238"/>
      <c r="DFG771" s="238"/>
      <c r="DFH771" s="238"/>
      <c r="DFI771" s="238"/>
      <c r="DFJ771" s="238"/>
      <c r="DFK771" s="238"/>
      <c r="DFL771" s="238"/>
      <c r="DFM771" s="238"/>
      <c r="DFN771" s="238"/>
      <c r="DFO771" s="238"/>
      <c r="DFP771" s="238"/>
      <c r="DFQ771" s="238"/>
      <c r="DFR771" s="238"/>
      <c r="DFS771" s="238"/>
      <c r="DFT771" s="238"/>
      <c r="DFU771" s="238"/>
      <c r="DFV771" s="238"/>
      <c r="DFW771" s="238"/>
      <c r="DFX771" s="238"/>
      <c r="DFY771" s="238"/>
      <c r="DFZ771" s="238"/>
      <c r="DGA771" s="238"/>
      <c r="DGB771" s="238"/>
      <c r="DGC771" s="238"/>
      <c r="DGD771" s="238"/>
      <c r="DGE771" s="238"/>
      <c r="DGF771" s="238"/>
      <c r="DGG771" s="238"/>
      <c r="DGH771" s="238"/>
      <c r="DGI771" s="238"/>
      <c r="DGJ771" s="238"/>
      <c r="DGK771" s="238"/>
      <c r="DGL771" s="238"/>
      <c r="DGM771" s="238"/>
      <c r="DGN771" s="238"/>
      <c r="DGO771" s="238"/>
      <c r="DGP771" s="238"/>
      <c r="DGQ771" s="238"/>
      <c r="DGR771" s="238"/>
      <c r="DGS771" s="238"/>
      <c r="DGT771" s="238"/>
      <c r="DGU771" s="238"/>
      <c r="DGV771" s="238"/>
      <c r="DGW771" s="238"/>
      <c r="DGX771" s="238"/>
      <c r="DGY771" s="238"/>
      <c r="DGZ771" s="238"/>
      <c r="DHA771" s="238"/>
      <c r="DHB771" s="238"/>
      <c r="DHC771" s="238"/>
      <c r="DHD771" s="238"/>
      <c r="DHE771" s="238"/>
      <c r="DHF771" s="238"/>
      <c r="DHG771" s="238"/>
      <c r="DHH771" s="238"/>
      <c r="DHI771" s="238"/>
      <c r="DHJ771" s="238"/>
      <c r="DHK771" s="238"/>
      <c r="DHL771" s="238"/>
      <c r="DHM771" s="238"/>
      <c r="DHN771" s="238"/>
      <c r="DHO771" s="238"/>
      <c r="DHP771" s="238"/>
      <c r="DHQ771" s="238"/>
      <c r="DHR771" s="238"/>
      <c r="DHS771" s="238"/>
      <c r="DHT771" s="238"/>
      <c r="DHU771" s="238"/>
      <c r="DHV771" s="238"/>
      <c r="DHW771" s="238"/>
      <c r="DHX771" s="238"/>
      <c r="DHY771" s="238"/>
      <c r="DHZ771" s="238"/>
      <c r="DIA771" s="238"/>
      <c r="DIB771" s="238"/>
      <c r="DIC771" s="238"/>
      <c r="DID771" s="238"/>
      <c r="DIE771" s="238"/>
      <c r="DIF771" s="238"/>
      <c r="DIG771" s="238"/>
      <c r="DIH771" s="238"/>
      <c r="DII771" s="238"/>
      <c r="DIJ771" s="238"/>
      <c r="DIK771" s="238"/>
      <c r="DIL771" s="238"/>
      <c r="DIM771" s="238"/>
      <c r="DIN771" s="238"/>
      <c r="DIO771" s="238"/>
      <c r="DIP771" s="238"/>
      <c r="DIQ771" s="238"/>
      <c r="DIR771" s="238"/>
      <c r="DIS771" s="238"/>
      <c r="DIT771" s="238"/>
      <c r="DIU771" s="238"/>
      <c r="DIV771" s="238"/>
      <c r="DIW771" s="238"/>
      <c r="DIX771" s="238"/>
      <c r="DIY771" s="238"/>
      <c r="DIZ771" s="238"/>
      <c r="DJA771" s="238"/>
      <c r="DJB771" s="238"/>
      <c r="DJC771" s="238"/>
      <c r="DJD771" s="238"/>
      <c r="DJE771" s="238"/>
      <c r="DJF771" s="238"/>
      <c r="DJG771" s="238"/>
      <c r="DJH771" s="238"/>
      <c r="DJI771" s="238"/>
      <c r="DJJ771" s="238"/>
      <c r="DJK771" s="238"/>
      <c r="DJL771" s="238"/>
      <c r="DJM771" s="238"/>
      <c r="DJN771" s="238"/>
      <c r="DJO771" s="238"/>
      <c r="DJP771" s="238"/>
      <c r="DJQ771" s="238"/>
      <c r="DJR771" s="238"/>
      <c r="DJS771" s="238"/>
      <c r="DJT771" s="238"/>
      <c r="DJU771" s="238"/>
      <c r="DJV771" s="238"/>
      <c r="DJW771" s="238"/>
      <c r="DJX771" s="238"/>
      <c r="DJY771" s="238"/>
      <c r="DJZ771" s="238"/>
      <c r="DKA771" s="238"/>
      <c r="DKB771" s="238"/>
      <c r="DKC771" s="238"/>
      <c r="DKD771" s="238"/>
      <c r="DKE771" s="238"/>
      <c r="DKF771" s="238"/>
      <c r="DKG771" s="238"/>
      <c r="DKH771" s="238"/>
      <c r="DKI771" s="238"/>
      <c r="DKJ771" s="238"/>
      <c r="DKK771" s="238"/>
      <c r="DKL771" s="238"/>
      <c r="DKM771" s="238"/>
      <c r="DKN771" s="238"/>
      <c r="DKO771" s="238"/>
      <c r="DKP771" s="238"/>
      <c r="DKQ771" s="238"/>
      <c r="DKR771" s="238"/>
      <c r="DKS771" s="238"/>
      <c r="DKT771" s="238"/>
      <c r="DKU771" s="238"/>
      <c r="DKV771" s="238"/>
      <c r="DKW771" s="238"/>
      <c r="DKX771" s="238"/>
      <c r="DKY771" s="238"/>
      <c r="DKZ771" s="238"/>
      <c r="DLA771" s="238"/>
      <c r="DLB771" s="238"/>
      <c r="DLC771" s="238"/>
      <c r="DLD771" s="238"/>
      <c r="DLE771" s="238"/>
      <c r="DLF771" s="238"/>
      <c r="DLG771" s="238"/>
      <c r="DLH771" s="238"/>
      <c r="DLI771" s="238"/>
      <c r="DLJ771" s="238"/>
      <c r="DLK771" s="238"/>
      <c r="DLL771" s="238"/>
      <c r="DLM771" s="238"/>
      <c r="DLN771" s="238"/>
      <c r="DLO771" s="238"/>
      <c r="DLP771" s="238"/>
      <c r="DLQ771" s="238"/>
      <c r="DLR771" s="238"/>
      <c r="DLS771" s="238"/>
      <c r="DLT771" s="238"/>
      <c r="DLU771" s="238"/>
      <c r="DLV771" s="238"/>
      <c r="DLW771" s="238"/>
      <c r="DLX771" s="238"/>
      <c r="DLY771" s="238"/>
      <c r="DLZ771" s="238"/>
      <c r="DMA771" s="238"/>
      <c r="DMB771" s="238"/>
      <c r="DMC771" s="238"/>
      <c r="DMD771" s="238"/>
      <c r="DME771" s="238"/>
      <c r="DMF771" s="238"/>
      <c r="DMG771" s="238"/>
      <c r="DMH771" s="238"/>
      <c r="DMI771" s="238"/>
      <c r="DMJ771" s="238"/>
      <c r="DMK771" s="238"/>
      <c r="DML771" s="238"/>
      <c r="DMM771" s="238"/>
      <c r="DMN771" s="238"/>
      <c r="DMO771" s="238"/>
      <c r="DMP771" s="238"/>
      <c r="DMQ771" s="238"/>
      <c r="DMR771" s="238"/>
      <c r="DMS771" s="238"/>
      <c r="DMT771" s="238"/>
      <c r="DMU771" s="238"/>
      <c r="DMV771" s="238"/>
      <c r="DMW771" s="238"/>
      <c r="DMX771" s="238"/>
      <c r="DMY771" s="238"/>
      <c r="DMZ771" s="238"/>
      <c r="DNA771" s="238"/>
      <c r="DNB771" s="238"/>
      <c r="DNC771" s="238"/>
      <c r="DND771" s="238"/>
      <c r="DNE771" s="238"/>
      <c r="DNF771" s="238"/>
      <c r="DNG771" s="238"/>
      <c r="DNH771" s="238"/>
      <c r="DNI771" s="238"/>
      <c r="DNJ771" s="238"/>
      <c r="DNK771" s="238"/>
      <c r="DNL771" s="238"/>
      <c r="DNM771" s="238"/>
      <c r="DNN771" s="238"/>
      <c r="DNO771" s="238"/>
      <c r="DNP771" s="238"/>
      <c r="DNQ771" s="238"/>
      <c r="DNR771" s="238"/>
      <c r="DNS771" s="238"/>
      <c r="DNT771" s="238"/>
      <c r="DNU771" s="238"/>
      <c r="DNV771" s="238"/>
      <c r="DNW771" s="238"/>
      <c r="DNX771" s="238"/>
      <c r="DNY771" s="238"/>
      <c r="DNZ771" s="238"/>
      <c r="DOA771" s="238"/>
      <c r="DOB771" s="238"/>
      <c r="DOC771" s="238"/>
      <c r="DOD771" s="238"/>
      <c r="DOE771" s="238"/>
      <c r="DOF771" s="238"/>
      <c r="DOG771" s="238"/>
      <c r="DOH771" s="238"/>
      <c r="DOI771" s="238"/>
      <c r="DOJ771" s="238"/>
      <c r="DOK771" s="238"/>
      <c r="DOL771" s="238"/>
      <c r="DOM771" s="238"/>
      <c r="DON771" s="238"/>
      <c r="DOO771" s="238"/>
      <c r="DOP771" s="238"/>
      <c r="DOQ771" s="238"/>
      <c r="DOR771" s="238"/>
      <c r="DOS771" s="238"/>
      <c r="DOT771" s="238"/>
      <c r="DOU771" s="238"/>
      <c r="DOV771" s="238"/>
      <c r="DOW771" s="238"/>
      <c r="DOX771" s="238"/>
      <c r="DOY771" s="238"/>
      <c r="DOZ771" s="238"/>
      <c r="DPA771" s="238"/>
      <c r="DPB771" s="238"/>
      <c r="DPC771" s="238"/>
      <c r="DPD771" s="238"/>
      <c r="DPE771" s="238"/>
      <c r="DPF771" s="238"/>
      <c r="DPG771" s="238"/>
      <c r="DPH771" s="238"/>
      <c r="DPI771" s="238"/>
      <c r="DPJ771" s="238"/>
      <c r="DPK771" s="238"/>
      <c r="DPL771" s="238"/>
      <c r="DPM771" s="238"/>
      <c r="DPN771" s="238"/>
      <c r="DPO771" s="238"/>
      <c r="DPP771" s="238"/>
      <c r="DPQ771" s="238"/>
      <c r="DPR771" s="238"/>
      <c r="DPS771" s="238"/>
      <c r="DPT771" s="238"/>
      <c r="DPU771" s="238"/>
      <c r="DPV771" s="238"/>
      <c r="DPW771" s="238"/>
      <c r="DPX771" s="238"/>
      <c r="DPY771" s="238"/>
      <c r="DPZ771" s="238"/>
      <c r="DQA771" s="238"/>
      <c r="DQB771" s="238"/>
      <c r="DQC771" s="238"/>
      <c r="DQD771" s="238"/>
      <c r="DQE771" s="238"/>
      <c r="DQF771" s="238"/>
      <c r="DQG771" s="238"/>
      <c r="DQH771" s="238"/>
      <c r="DQI771" s="238"/>
      <c r="DQJ771" s="238"/>
      <c r="DQK771" s="238"/>
      <c r="DQL771" s="238"/>
      <c r="DQM771" s="238"/>
      <c r="DQN771" s="238"/>
      <c r="DQO771" s="238"/>
      <c r="DQP771" s="238"/>
      <c r="DQQ771" s="238"/>
      <c r="DQR771" s="238"/>
      <c r="DQS771" s="238"/>
      <c r="DQT771" s="238"/>
      <c r="DQU771" s="238"/>
      <c r="DQV771" s="238"/>
      <c r="DQW771" s="238"/>
      <c r="DQX771" s="238"/>
      <c r="DQY771" s="238"/>
      <c r="DQZ771" s="238"/>
      <c r="DRA771" s="238"/>
      <c r="DRB771" s="238"/>
      <c r="DRC771" s="238"/>
      <c r="DRD771" s="238"/>
      <c r="DRE771" s="238"/>
      <c r="DRF771" s="238"/>
      <c r="DRG771" s="238"/>
      <c r="DRH771" s="238"/>
      <c r="DRI771" s="238"/>
      <c r="DRJ771" s="238"/>
      <c r="DRK771" s="238"/>
      <c r="DRL771" s="238"/>
      <c r="DRM771" s="238"/>
      <c r="DRN771" s="238"/>
      <c r="DRO771" s="238"/>
      <c r="DRP771" s="238"/>
      <c r="DRQ771" s="238"/>
      <c r="DRR771" s="238"/>
      <c r="DRS771" s="238"/>
      <c r="DRT771" s="238"/>
      <c r="DRU771" s="238"/>
      <c r="DRV771" s="238"/>
      <c r="DRW771" s="238"/>
      <c r="DRX771" s="238"/>
      <c r="DRY771" s="238"/>
      <c r="DRZ771" s="238"/>
      <c r="DSA771" s="238"/>
      <c r="DSB771" s="238"/>
      <c r="DSC771" s="238"/>
      <c r="DSD771" s="238"/>
      <c r="DSE771" s="238"/>
      <c r="DSF771" s="238"/>
      <c r="DSG771" s="238"/>
      <c r="DSH771" s="238"/>
      <c r="DSI771" s="238"/>
      <c r="DSJ771" s="238"/>
      <c r="DSK771" s="238"/>
      <c r="DSL771" s="238"/>
      <c r="DSM771" s="238"/>
      <c r="DSN771" s="238"/>
      <c r="DSO771" s="238"/>
      <c r="DSP771" s="238"/>
      <c r="DSQ771" s="238"/>
      <c r="DSR771" s="238"/>
      <c r="DSS771" s="238"/>
      <c r="DST771" s="238"/>
      <c r="DSU771" s="238"/>
      <c r="DSV771" s="238"/>
      <c r="DSW771" s="238"/>
      <c r="DSX771" s="238"/>
      <c r="DSY771" s="238"/>
      <c r="DSZ771" s="238"/>
      <c r="DTA771" s="238"/>
      <c r="DTB771" s="238"/>
      <c r="DTC771" s="238"/>
      <c r="DTD771" s="238"/>
      <c r="DTE771" s="238"/>
      <c r="DTF771" s="238"/>
      <c r="DTG771" s="238"/>
      <c r="DTH771" s="238"/>
      <c r="DTI771" s="238"/>
      <c r="DTJ771" s="238"/>
      <c r="DTK771" s="238"/>
      <c r="DTL771" s="238"/>
      <c r="DTM771" s="238"/>
      <c r="DTN771" s="238"/>
      <c r="DTO771" s="238"/>
      <c r="DTP771" s="238"/>
      <c r="DTQ771" s="238"/>
      <c r="DTR771" s="238"/>
      <c r="DTS771" s="238"/>
      <c r="DTT771" s="238"/>
      <c r="DTU771" s="238"/>
      <c r="DTV771" s="238"/>
      <c r="DTW771" s="238"/>
      <c r="DTX771" s="238"/>
      <c r="DTY771" s="238"/>
      <c r="DTZ771" s="238"/>
      <c r="DUA771" s="238"/>
      <c r="DUB771" s="238"/>
      <c r="DUC771" s="238"/>
      <c r="DUD771" s="238"/>
      <c r="DUE771" s="238"/>
      <c r="DUF771" s="238"/>
      <c r="DUG771" s="238"/>
      <c r="DUH771" s="238"/>
      <c r="DUI771" s="238"/>
      <c r="DUJ771" s="238"/>
      <c r="DUK771" s="238"/>
      <c r="DUL771" s="238"/>
      <c r="DUM771" s="238"/>
      <c r="DUN771" s="238"/>
      <c r="DUO771" s="238"/>
      <c r="DUP771" s="238"/>
      <c r="DUQ771" s="238"/>
      <c r="DUR771" s="238"/>
      <c r="DUS771" s="238"/>
      <c r="DUT771" s="238"/>
      <c r="DUU771" s="238"/>
      <c r="DUV771" s="238"/>
      <c r="DUW771" s="238"/>
      <c r="DUX771" s="238"/>
      <c r="DUY771" s="238"/>
      <c r="DUZ771" s="238"/>
      <c r="DVA771" s="238"/>
      <c r="DVB771" s="238"/>
      <c r="DVC771" s="238"/>
      <c r="DVD771" s="238"/>
      <c r="DVE771" s="238"/>
      <c r="DVF771" s="238"/>
      <c r="DVG771" s="238"/>
      <c r="DVH771" s="238"/>
      <c r="DVI771" s="238"/>
      <c r="DVJ771" s="238"/>
      <c r="DVK771" s="238"/>
      <c r="DVL771" s="238"/>
      <c r="DVM771" s="238"/>
      <c r="DVN771" s="238"/>
      <c r="DVO771" s="238"/>
      <c r="DVP771" s="238"/>
      <c r="DVQ771" s="238"/>
      <c r="DVR771" s="238"/>
      <c r="DVS771" s="238"/>
      <c r="DVT771" s="238"/>
      <c r="DVU771" s="238"/>
      <c r="DVV771" s="238"/>
      <c r="DVW771" s="238"/>
      <c r="DVX771" s="238"/>
      <c r="DVY771" s="238"/>
      <c r="DVZ771" s="238"/>
      <c r="DWA771" s="238"/>
      <c r="DWB771" s="238"/>
      <c r="DWC771" s="238"/>
      <c r="DWD771" s="238"/>
      <c r="DWE771" s="238"/>
      <c r="DWF771" s="238"/>
      <c r="DWG771" s="238"/>
      <c r="DWH771" s="238"/>
      <c r="DWI771" s="238"/>
      <c r="DWJ771" s="238"/>
      <c r="DWK771" s="238"/>
      <c r="DWL771" s="238"/>
      <c r="DWM771" s="238"/>
      <c r="DWN771" s="238"/>
      <c r="DWO771" s="238"/>
      <c r="DWP771" s="238"/>
      <c r="DWQ771" s="238"/>
      <c r="DWR771" s="238"/>
      <c r="DWS771" s="238"/>
      <c r="DWT771" s="238"/>
      <c r="DWU771" s="238"/>
      <c r="DWV771" s="238"/>
      <c r="DWW771" s="238"/>
      <c r="DWX771" s="238"/>
      <c r="DWY771" s="238"/>
      <c r="DWZ771" s="238"/>
      <c r="DXA771" s="238"/>
      <c r="DXB771" s="238"/>
      <c r="DXC771" s="238"/>
      <c r="DXD771" s="238"/>
      <c r="DXE771" s="238"/>
      <c r="DXF771" s="238"/>
      <c r="DXG771" s="238"/>
      <c r="DXH771" s="238"/>
      <c r="DXI771" s="238"/>
      <c r="DXJ771" s="238"/>
      <c r="DXK771" s="238"/>
      <c r="DXL771" s="238"/>
      <c r="DXM771" s="238"/>
      <c r="DXN771" s="238"/>
      <c r="DXO771" s="238"/>
      <c r="DXP771" s="238"/>
      <c r="DXQ771" s="238"/>
      <c r="DXR771" s="238"/>
      <c r="DXS771" s="238"/>
      <c r="DXT771" s="238"/>
      <c r="DXU771" s="238"/>
      <c r="DXV771" s="238"/>
      <c r="DXW771" s="238"/>
      <c r="DXX771" s="238"/>
      <c r="DXY771" s="238"/>
      <c r="DXZ771" s="238"/>
      <c r="DYA771" s="238"/>
      <c r="DYB771" s="238"/>
      <c r="DYC771" s="238"/>
      <c r="DYD771" s="238"/>
      <c r="DYE771" s="238"/>
      <c r="DYF771" s="238"/>
      <c r="DYG771" s="238"/>
      <c r="DYH771" s="238"/>
      <c r="DYI771" s="238"/>
      <c r="DYJ771" s="238"/>
      <c r="DYK771" s="238"/>
      <c r="DYL771" s="238"/>
      <c r="DYM771" s="238"/>
      <c r="DYN771" s="238"/>
      <c r="DYO771" s="238"/>
      <c r="DYP771" s="238"/>
      <c r="DYQ771" s="238"/>
      <c r="DYR771" s="238"/>
      <c r="DYS771" s="238"/>
      <c r="DYT771" s="238"/>
      <c r="DYU771" s="238"/>
      <c r="DYV771" s="238"/>
      <c r="DYW771" s="238"/>
      <c r="DYX771" s="238"/>
      <c r="DYY771" s="238"/>
      <c r="DYZ771" s="238"/>
      <c r="DZA771" s="238"/>
      <c r="DZB771" s="238"/>
      <c r="DZC771" s="238"/>
      <c r="DZD771" s="238"/>
      <c r="DZE771" s="238"/>
      <c r="DZF771" s="238"/>
      <c r="DZG771" s="238"/>
      <c r="DZH771" s="238"/>
      <c r="DZI771" s="238"/>
      <c r="DZJ771" s="238"/>
      <c r="DZK771" s="238"/>
      <c r="DZL771" s="238"/>
      <c r="DZM771" s="238"/>
      <c r="DZN771" s="238"/>
      <c r="DZO771" s="238"/>
      <c r="DZP771" s="238"/>
      <c r="DZQ771" s="238"/>
      <c r="DZR771" s="238"/>
      <c r="DZS771" s="238"/>
      <c r="DZT771" s="238"/>
      <c r="DZU771" s="238"/>
      <c r="DZV771" s="238"/>
      <c r="DZW771" s="238"/>
      <c r="DZX771" s="238"/>
      <c r="DZY771" s="238"/>
      <c r="DZZ771" s="238"/>
      <c r="EAA771" s="238"/>
      <c r="EAB771" s="238"/>
      <c r="EAC771" s="238"/>
      <c r="EAD771" s="238"/>
      <c r="EAE771" s="238"/>
      <c r="EAF771" s="238"/>
      <c r="EAG771" s="238"/>
      <c r="EAH771" s="238"/>
      <c r="EAI771" s="238"/>
      <c r="EAJ771" s="238"/>
      <c r="EAK771" s="238"/>
      <c r="EAL771" s="238"/>
      <c r="EAM771" s="238"/>
      <c r="EAN771" s="238"/>
      <c r="EAO771" s="238"/>
      <c r="EAP771" s="238"/>
      <c r="EAQ771" s="238"/>
      <c r="EAR771" s="238"/>
      <c r="EAS771" s="238"/>
      <c r="EAT771" s="238"/>
      <c r="EAU771" s="238"/>
      <c r="EAV771" s="238"/>
      <c r="EAW771" s="238"/>
      <c r="EAX771" s="238"/>
      <c r="EAY771" s="238"/>
      <c r="EAZ771" s="238"/>
      <c r="EBA771" s="238"/>
      <c r="EBB771" s="238"/>
      <c r="EBC771" s="238"/>
      <c r="EBD771" s="238"/>
      <c r="EBE771" s="238"/>
      <c r="EBF771" s="238"/>
      <c r="EBG771" s="238"/>
      <c r="EBH771" s="238"/>
      <c r="EBI771" s="238"/>
      <c r="EBJ771" s="238"/>
      <c r="EBK771" s="238"/>
      <c r="EBL771" s="238"/>
      <c r="EBM771" s="238"/>
      <c r="EBN771" s="238"/>
      <c r="EBO771" s="238"/>
      <c r="EBP771" s="238"/>
      <c r="EBQ771" s="238"/>
      <c r="EBR771" s="238"/>
      <c r="EBS771" s="238"/>
      <c r="EBT771" s="238"/>
      <c r="EBU771" s="238"/>
      <c r="EBV771" s="238"/>
      <c r="EBW771" s="238"/>
      <c r="EBX771" s="238"/>
      <c r="EBY771" s="238"/>
      <c r="EBZ771" s="238"/>
      <c r="ECA771" s="238"/>
      <c r="ECB771" s="238"/>
      <c r="ECC771" s="238"/>
      <c r="ECD771" s="238"/>
      <c r="ECE771" s="238"/>
      <c r="ECF771" s="238"/>
      <c r="ECG771" s="238"/>
      <c r="ECH771" s="238"/>
      <c r="ECI771" s="238"/>
      <c r="ECJ771" s="238"/>
      <c r="ECK771" s="238"/>
      <c r="ECL771" s="238"/>
      <c r="ECM771" s="238"/>
      <c r="ECN771" s="238"/>
      <c r="ECO771" s="238"/>
      <c r="ECP771" s="238"/>
      <c r="ECQ771" s="238"/>
      <c r="ECR771" s="238"/>
      <c r="ECS771" s="238"/>
      <c r="ECT771" s="238"/>
      <c r="ECU771" s="238"/>
      <c r="ECV771" s="238"/>
      <c r="ECW771" s="238"/>
      <c r="ECX771" s="238"/>
      <c r="ECY771" s="238"/>
      <c r="ECZ771" s="238"/>
      <c r="EDA771" s="238"/>
      <c r="EDB771" s="238"/>
      <c r="EDC771" s="238"/>
      <c r="EDD771" s="238"/>
      <c r="EDE771" s="238"/>
      <c r="EDF771" s="238"/>
      <c r="EDG771" s="238"/>
      <c r="EDH771" s="238"/>
      <c r="EDI771" s="238"/>
      <c r="EDJ771" s="238"/>
      <c r="EDK771" s="238"/>
      <c r="EDL771" s="238"/>
      <c r="EDM771" s="238"/>
      <c r="EDN771" s="238"/>
      <c r="EDO771" s="238"/>
      <c r="EDP771" s="238"/>
      <c r="EDQ771" s="238"/>
      <c r="EDR771" s="238"/>
      <c r="EDS771" s="238"/>
      <c r="EDT771" s="238"/>
      <c r="EDU771" s="238"/>
      <c r="EDV771" s="238"/>
      <c r="EDW771" s="238"/>
      <c r="EDX771" s="238"/>
      <c r="EDY771" s="238"/>
      <c r="EDZ771" s="238"/>
      <c r="EEA771" s="238"/>
      <c r="EEB771" s="238"/>
      <c r="EEC771" s="238"/>
      <c r="EED771" s="238"/>
      <c r="EEE771" s="238"/>
      <c r="EEF771" s="238"/>
      <c r="EEG771" s="238"/>
      <c r="EEH771" s="238"/>
      <c r="EEI771" s="238"/>
      <c r="EEJ771" s="238"/>
      <c r="EEK771" s="238"/>
      <c r="EEL771" s="238"/>
      <c r="EEM771" s="238"/>
      <c r="EEN771" s="238"/>
      <c r="EEO771" s="238"/>
      <c r="EEP771" s="238"/>
      <c r="EEQ771" s="238"/>
      <c r="EER771" s="238"/>
      <c r="EES771" s="238"/>
      <c r="EET771" s="238"/>
      <c r="EEU771" s="238"/>
      <c r="EEV771" s="238"/>
      <c r="EEW771" s="238"/>
      <c r="EEX771" s="238"/>
      <c r="EEY771" s="238"/>
      <c r="EEZ771" s="238"/>
      <c r="EFA771" s="238"/>
      <c r="EFB771" s="238"/>
      <c r="EFC771" s="238"/>
      <c r="EFD771" s="238"/>
      <c r="EFE771" s="238"/>
      <c r="EFF771" s="238"/>
      <c r="EFG771" s="238"/>
      <c r="EFH771" s="238"/>
      <c r="EFI771" s="238"/>
      <c r="EFJ771" s="238"/>
      <c r="EFK771" s="238"/>
      <c r="EFL771" s="238"/>
      <c r="EFM771" s="238"/>
      <c r="EFN771" s="238"/>
      <c r="EFO771" s="238"/>
      <c r="EFP771" s="238"/>
      <c r="EFQ771" s="238"/>
      <c r="EFR771" s="238"/>
      <c r="EFS771" s="238"/>
      <c r="EFT771" s="238"/>
      <c r="EFU771" s="238"/>
      <c r="EFV771" s="238"/>
      <c r="EFW771" s="238"/>
      <c r="EFX771" s="238"/>
      <c r="EFY771" s="238"/>
      <c r="EFZ771" s="238"/>
      <c r="EGA771" s="238"/>
      <c r="EGB771" s="238"/>
      <c r="EGC771" s="238"/>
      <c r="EGD771" s="238"/>
      <c r="EGE771" s="238"/>
      <c r="EGF771" s="238"/>
      <c r="EGG771" s="238"/>
      <c r="EGH771" s="238"/>
      <c r="EGI771" s="238"/>
      <c r="EGJ771" s="238"/>
      <c r="EGK771" s="238"/>
      <c r="EGL771" s="238"/>
      <c r="EGM771" s="238"/>
      <c r="EGN771" s="238"/>
      <c r="EGO771" s="238"/>
      <c r="EGP771" s="238"/>
      <c r="EGQ771" s="238"/>
      <c r="EGR771" s="238"/>
      <c r="EGS771" s="238"/>
      <c r="EGT771" s="238"/>
      <c r="EGU771" s="238"/>
      <c r="EGV771" s="238"/>
      <c r="EGW771" s="238"/>
      <c r="EGX771" s="238"/>
      <c r="EGY771" s="238"/>
      <c r="EGZ771" s="238"/>
      <c r="EHA771" s="238"/>
      <c r="EHB771" s="238"/>
      <c r="EHC771" s="238"/>
      <c r="EHD771" s="238"/>
      <c r="EHE771" s="238"/>
      <c r="EHF771" s="238"/>
      <c r="EHG771" s="238"/>
      <c r="EHH771" s="238"/>
      <c r="EHI771" s="238"/>
      <c r="EHJ771" s="238"/>
      <c r="EHK771" s="238"/>
      <c r="EHL771" s="238"/>
      <c r="EHM771" s="238"/>
      <c r="EHN771" s="238"/>
      <c r="EHO771" s="238"/>
      <c r="EHP771" s="238"/>
      <c r="EHQ771" s="238"/>
      <c r="EHR771" s="238"/>
      <c r="EHS771" s="238"/>
      <c r="EHT771" s="238"/>
      <c r="EHU771" s="238"/>
      <c r="EHV771" s="238"/>
      <c r="EHW771" s="238"/>
      <c r="EHX771" s="238"/>
      <c r="EHY771" s="238"/>
      <c r="EHZ771" s="238"/>
      <c r="EIA771" s="238"/>
      <c r="EIB771" s="238"/>
      <c r="EIC771" s="238"/>
      <c r="EID771" s="238"/>
      <c r="EIE771" s="238"/>
      <c r="EIF771" s="238"/>
      <c r="EIG771" s="238"/>
      <c r="EIH771" s="238"/>
      <c r="EII771" s="238"/>
      <c r="EIJ771" s="238"/>
      <c r="EIK771" s="238"/>
      <c r="EIL771" s="238"/>
      <c r="EIM771" s="238"/>
      <c r="EIN771" s="238"/>
      <c r="EIO771" s="238"/>
      <c r="EIP771" s="238"/>
      <c r="EIQ771" s="238"/>
      <c r="EIR771" s="238"/>
      <c r="EIS771" s="238"/>
      <c r="EIT771" s="238"/>
      <c r="EIU771" s="238"/>
      <c r="EIV771" s="238"/>
      <c r="EIW771" s="238"/>
      <c r="EIX771" s="238"/>
      <c r="EIY771" s="238"/>
      <c r="EIZ771" s="238"/>
      <c r="EJA771" s="238"/>
      <c r="EJB771" s="238"/>
      <c r="EJC771" s="238"/>
      <c r="EJD771" s="238"/>
      <c r="EJE771" s="238"/>
      <c r="EJF771" s="238"/>
      <c r="EJG771" s="238"/>
      <c r="EJH771" s="238"/>
      <c r="EJI771" s="238"/>
      <c r="EJJ771" s="238"/>
      <c r="EJK771" s="238"/>
      <c r="EJL771" s="238"/>
      <c r="EJM771" s="238"/>
      <c r="EJN771" s="238"/>
      <c r="EJO771" s="238"/>
      <c r="EJP771" s="238"/>
      <c r="EJQ771" s="238"/>
      <c r="EJR771" s="238"/>
      <c r="EJS771" s="238"/>
      <c r="EJT771" s="238"/>
      <c r="EJU771" s="238"/>
      <c r="EJV771" s="238"/>
      <c r="EJW771" s="238"/>
      <c r="EJX771" s="238"/>
      <c r="EJY771" s="238"/>
      <c r="EJZ771" s="238"/>
      <c r="EKA771" s="238"/>
      <c r="EKB771" s="238"/>
      <c r="EKC771" s="238"/>
      <c r="EKD771" s="238"/>
      <c r="EKE771" s="238"/>
      <c r="EKF771" s="238"/>
      <c r="EKG771" s="238"/>
      <c r="EKH771" s="238"/>
      <c r="EKI771" s="238"/>
      <c r="EKJ771" s="238"/>
      <c r="EKK771" s="238"/>
      <c r="EKL771" s="238"/>
      <c r="EKM771" s="238"/>
      <c r="EKN771" s="238"/>
      <c r="EKO771" s="238"/>
      <c r="EKP771" s="238"/>
      <c r="EKQ771" s="238"/>
      <c r="EKR771" s="238"/>
      <c r="EKS771" s="238"/>
      <c r="EKT771" s="238"/>
      <c r="EKU771" s="238"/>
      <c r="EKV771" s="238"/>
      <c r="EKW771" s="238"/>
      <c r="EKX771" s="238"/>
      <c r="EKY771" s="238"/>
      <c r="EKZ771" s="238"/>
      <c r="ELA771" s="238"/>
      <c r="ELB771" s="238"/>
      <c r="ELC771" s="238"/>
      <c r="ELD771" s="238"/>
      <c r="ELE771" s="238"/>
      <c r="ELF771" s="238"/>
      <c r="ELG771" s="238"/>
      <c r="ELH771" s="238"/>
      <c r="ELI771" s="238"/>
      <c r="ELJ771" s="238"/>
      <c r="ELK771" s="238"/>
      <c r="ELL771" s="238"/>
      <c r="ELM771" s="238"/>
      <c r="ELN771" s="238"/>
      <c r="ELO771" s="238"/>
      <c r="ELP771" s="238"/>
      <c r="ELQ771" s="238"/>
      <c r="ELR771" s="238"/>
      <c r="ELS771" s="238"/>
      <c r="ELT771" s="238"/>
      <c r="ELU771" s="238"/>
      <c r="ELV771" s="238"/>
      <c r="ELW771" s="238"/>
      <c r="ELX771" s="238"/>
      <c r="ELY771" s="238"/>
      <c r="ELZ771" s="238"/>
      <c r="EMA771" s="238"/>
      <c r="EMB771" s="238"/>
      <c r="EMC771" s="238"/>
      <c r="EMD771" s="238"/>
      <c r="EME771" s="238"/>
      <c r="EMF771" s="238"/>
      <c r="EMG771" s="238"/>
      <c r="EMH771" s="238"/>
      <c r="EMI771" s="238"/>
      <c r="EMJ771" s="238"/>
      <c r="EMK771" s="238"/>
      <c r="EML771" s="238"/>
      <c r="EMM771" s="238"/>
      <c r="EMN771" s="238"/>
      <c r="EMO771" s="238"/>
      <c r="EMP771" s="238"/>
      <c r="EMQ771" s="238"/>
      <c r="EMR771" s="238"/>
      <c r="EMS771" s="238"/>
      <c r="EMT771" s="238"/>
      <c r="EMU771" s="238"/>
      <c r="EMV771" s="238"/>
      <c r="EMW771" s="238"/>
      <c r="EMX771" s="238"/>
      <c r="EMY771" s="238"/>
      <c r="EMZ771" s="238"/>
      <c r="ENA771" s="238"/>
      <c r="ENB771" s="238"/>
      <c r="ENC771" s="238"/>
      <c r="END771" s="238"/>
      <c r="ENE771" s="238"/>
      <c r="ENF771" s="238"/>
      <c r="ENG771" s="238"/>
      <c r="ENH771" s="238"/>
      <c r="ENI771" s="238"/>
      <c r="ENJ771" s="238"/>
      <c r="ENK771" s="238"/>
      <c r="ENL771" s="238"/>
      <c r="ENM771" s="238"/>
      <c r="ENN771" s="238"/>
      <c r="ENO771" s="238"/>
      <c r="ENP771" s="238"/>
      <c r="ENQ771" s="238"/>
      <c r="ENR771" s="238"/>
      <c r="ENS771" s="238"/>
      <c r="ENT771" s="238"/>
      <c r="ENU771" s="238"/>
      <c r="ENV771" s="238"/>
      <c r="ENW771" s="238"/>
      <c r="ENX771" s="238"/>
      <c r="ENY771" s="238"/>
      <c r="ENZ771" s="238"/>
      <c r="EOA771" s="238"/>
      <c r="EOB771" s="238"/>
      <c r="EOC771" s="238"/>
      <c r="EOD771" s="238"/>
      <c r="EOE771" s="238"/>
      <c r="EOF771" s="238"/>
      <c r="EOG771" s="238"/>
      <c r="EOH771" s="238"/>
      <c r="EOI771" s="238"/>
      <c r="EOJ771" s="238"/>
      <c r="EOK771" s="238"/>
      <c r="EOL771" s="238"/>
      <c r="EOM771" s="238"/>
      <c r="EON771" s="238"/>
      <c r="EOO771" s="238"/>
      <c r="EOP771" s="238"/>
      <c r="EOQ771" s="238"/>
      <c r="EOR771" s="238"/>
      <c r="EOS771" s="238"/>
      <c r="EOT771" s="238"/>
      <c r="EOU771" s="238"/>
      <c r="EOV771" s="238"/>
      <c r="EOW771" s="238"/>
      <c r="EOX771" s="238"/>
      <c r="EOY771" s="238"/>
      <c r="EOZ771" s="238"/>
      <c r="EPA771" s="238"/>
      <c r="EPB771" s="238"/>
      <c r="EPC771" s="238"/>
      <c r="EPD771" s="238"/>
      <c r="EPE771" s="238"/>
      <c r="EPF771" s="238"/>
      <c r="EPG771" s="238"/>
      <c r="EPH771" s="238"/>
      <c r="EPI771" s="238"/>
      <c r="EPJ771" s="238"/>
      <c r="EPK771" s="238"/>
      <c r="EPL771" s="238"/>
      <c r="EPM771" s="238"/>
      <c r="EPN771" s="238"/>
      <c r="EPO771" s="238"/>
      <c r="EPP771" s="238"/>
      <c r="EPQ771" s="238"/>
      <c r="EPR771" s="238"/>
      <c r="EPS771" s="238"/>
      <c r="EPT771" s="238"/>
      <c r="EPU771" s="238"/>
      <c r="EPV771" s="238"/>
      <c r="EPW771" s="238"/>
      <c r="EPX771" s="238"/>
      <c r="EPY771" s="238"/>
      <c r="EPZ771" s="238"/>
      <c r="EQA771" s="238"/>
      <c r="EQB771" s="238"/>
      <c r="EQC771" s="238"/>
      <c r="EQD771" s="238"/>
      <c r="EQE771" s="238"/>
      <c r="EQF771" s="238"/>
      <c r="EQG771" s="238"/>
      <c r="EQH771" s="238"/>
      <c r="EQI771" s="238"/>
      <c r="EQJ771" s="238"/>
      <c r="EQK771" s="238"/>
      <c r="EQL771" s="238"/>
      <c r="EQM771" s="238"/>
      <c r="EQN771" s="238"/>
      <c r="EQO771" s="238"/>
      <c r="EQP771" s="238"/>
      <c r="EQQ771" s="238"/>
      <c r="EQR771" s="238"/>
      <c r="EQS771" s="238"/>
      <c r="EQT771" s="238"/>
      <c r="EQU771" s="238"/>
      <c r="EQV771" s="238"/>
      <c r="EQW771" s="238"/>
      <c r="EQX771" s="238"/>
      <c r="EQY771" s="238"/>
      <c r="EQZ771" s="238"/>
      <c r="ERA771" s="238"/>
      <c r="ERB771" s="238"/>
      <c r="ERC771" s="238"/>
      <c r="ERD771" s="238"/>
      <c r="ERE771" s="238"/>
      <c r="ERF771" s="238"/>
      <c r="ERG771" s="238"/>
      <c r="ERH771" s="238"/>
      <c r="ERI771" s="238"/>
      <c r="ERJ771" s="238"/>
      <c r="ERK771" s="238"/>
      <c r="ERL771" s="238"/>
      <c r="ERM771" s="238"/>
      <c r="ERN771" s="238"/>
      <c r="ERO771" s="238"/>
      <c r="ERP771" s="238"/>
      <c r="ERQ771" s="238"/>
      <c r="ERR771" s="238"/>
      <c r="ERS771" s="238"/>
      <c r="ERT771" s="238"/>
      <c r="ERU771" s="238"/>
      <c r="ERV771" s="238"/>
      <c r="ERW771" s="238"/>
      <c r="ERX771" s="238"/>
      <c r="ERY771" s="238"/>
      <c r="ERZ771" s="238"/>
      <c r="ESA771" s="238"/>
      <c r="ESB771" s="238"/>
      <c r="ESC771" s="238"/>
      <c r="ESD771" s="238"/>
      <c r="ESE771" s="238"/>
      <c r="ESF771" s="238"/>
      <c r="ESG771" s="238"/>
      <c r="ESH771" s="238"/>
      <c r="ESI771" s="238"/>
      <c r="ESJ771" s="238"/>
      <c r="ESK771" s="238"/>
      <c r="ESL771" s="238"/>
      <c r="ESM771" s="238"/>
      <c r="ESN771" s="238"/>
      <c r="ESO771" s="238"/>
      <c r="ESP771" s="238"/>
      <c r="ESQ771" s="238"/>
      <c r="ESR771" s="238"/>
      <c r="ESS771" s="238"/>
      <c r="EST771" s="238"/>
      <c r="ESU771" s="238"/>
      <c r="ESV771" s="238"/>
      <c r="ESW771" s="238"/>
      <c r="ESX771" s="238"/>
      <c r="ESY771" s="238"/>
      <c r="ESZ771" s="238"/>
      <c r="ETA771" s="238"/>
      <c r="ETB771" s="238"/>
      <c r="ETC771" s="238"/>
      <c r="ETD771" s="238"/>
      <c r="ETE771" s="238"/>
      <c r="ETF771" s="238"/>
      <c r="ETG771" s="238"/>
      <c r="ETH771" s="238"/>
      <c r="ETI771" s="238"/>
      <c r="ETJ771" s="238"/>
      <c r="ETK771" s="238"/>
      <c r="ETL771" s="238"/>
      <c r="ETM771" s="238"/>
      <c r="ETN771" s="238"/>
      <c r="ETO771" s="238"/>
      <c r="ETP771" s="238"/>
      <c r="ETQ771" s="238"/>
      <c r="ETR771" s="238"/>
      <c r="ETS771" s="238"/>
      <c r="ETT771" s="238"/>
      <c r="ETU771" s="238"/>
      <c r="ETV771" s="238"/>
      <c r="ETW771" s="238"/>
      <c r="ETX771" s="238"/>
      <c r="ETY771" s="238"/>
      <c r="ETZ771" s="238"/>
      <c r="EUA771" s="238"/>
      <c r="EUB771" s="238"/>
      <c r="EUC771" s="238"/>
      <c r="EUD771" s="238"/>
      <c r="EUE771" s="238"/>
      <c r="EUF771" s="238"/>
      <c r="EUG771" s="238"/>
      <c r="EUH771" s="238"/>
      <c r="EUI771" s="238"/>
      <c r="EUJ771" s="238"/>
      <c r="EUK771" s="238"/>
      <c r="EUL771" s="238"/>
      <c r="EUM771" s="238"/>
      <c r="EUN771" s="238"/>
      <c r="EUO771" s="238"/>
      <c r="EUP771" s="238"/>
      <c r="EUQ771" s="238"/>
      <c r="EUR771" s="238"/>
      <c r="EUS771" s="238"/>
      <c r="EUT771" s="238"/>
      <c r="EUU771" s="238"/>
      <c r="EUV771" s="238"/>
      <c r="EUW771" s="238"/>
      <c r="EUX771" s="238"/>
      <c r="EUY771" s="238"/>
      <c r="EUZ771" s="238"/>
      <c r="EVA771" s="238"/>
      <c r="EVB771" s="238"/>
      <c r="EVC771" s="238"/>
      <c r="EVD771" s="238"/>
      <c r="EVE771" s="238"/>
      <c r="EVF771" s="238"/>
      <c r="EVG771" s="238"/>
      <c r="EVH771" s="238"/>
      <c r="EVI771" s="238"/>
      <c r="EVJ771" s="238"/>
      <c r="EVK771" s="238"/>
      <c r="EVL771" s="238"/>
      <c r="EVM771" s="238"/>
      <c r="EVN771" s="238"/>
      <c r="EVO771" s="238"/>
      <c r="EVP771" s="238"/>
      <c r="EVQ771" s="238"/>
      <c r="EVR771" s="238"/>
      <c r="EVS771" s="238"/>
      <c r="EVT771" s="238"/>
      <c r="EVU771" s="238"/>
      <c r="EVV771" s="238"/>
      <c r="EVW771" s="238"/>
      <c r="EVX771" s="238"/>
      <c r="EVY771" s="238"/>
      <c r="EVZ771" s="238"/>
      <c r="EWA771" s="238"/>
      <c r="EWB771" s="238"/>
      <c r="EWC771" s="238"/>
      <c r="EWD771" s="238"/>
      <c r="EWE771" s="238"/>
      <c r="EWF771" s="238"/>
      <c r="EWG771" s="238"/>
      <c r="EWH771" s="238"/>
      <c r="EWI771" s="238"/>
      <c r="EWJ771" s="238"/>
      <c r="EWK771" s="238"/>
      <c r="EWL771" s="238"/>
      <c r="EWM771" s="238"/>
      <c r="EWN771" s="238"/>
      <c r="EWO771" s="238"/>
      <c r="EWP771" s="238"/>
      <c r="EWQ771" s="238"/>
      <c r="EWR771" s="238"/>
      <c r="EWS771" s="238"/>
      <c r="EWT771" s="238"/>
      <c r="EWU771" s="238"/>
      <c r="EWV771" s="238"/>
      <c r="EWW771" s="238"/>
      <c r="EWX771" s="238"/>
      <c r="EWY771" s="238"/>
      <c r="EWZ771" s="238"/>
      <c r="EXA771" s="238"/>
      <c r="EXB771" s="238"/>
      <c r="EXC771" s="238"/>
      <c r="EXD771" s="238"/>
      <c r="EXE771" s="238"/>
      <c r="EXF771" s="238"/>
      <c r="EXG771" s="238"/>
      <c r="EXH771" s="238"/>
      <c r="EXI771" s="238"/>
      <c r="EXJ771" s="238"/>
      <c r="EXK771" s="238"/>
      <c r="EXL771" s="238"/>
      <c r="EXM771" s="238"/>
      <c r="EXN771" s="238"/>
      <c r="EXO771" s="238"/>
      <c r="EXP771" s="238"/>
      <c r="EXQ771" s="238"/>
      <c r="EXR771" s="238"/>
      <c r="EXS771" s="238"/>
      <c r="EXT771" s="238"/>
      <c r="EXU771" s="238"/>
      <c r="EXV771" s="238"/>
      <c r="EXW771" s="238"/>
      <c r="EXX771" s="238"/>
      <c r="EXY771" s="238"/>
      <c r="EXZ771" s="238"/>
      <c r="EYA771" s="238"/>
      <c r="EYB771" s="238"/>
      <c r="EYC771" s="238"/>
      <c r="EYD771" s="238"/>
      <c r="EYE771" s="238"/>
      <c r="EYF771" s="238"/>
      <c r="EYG771" s="238"/>
      <c r="EYH771" s="238"/>
      <c r="EYI771" s="238"/>
      <c r="EYJ771" s="238"/>
      <c r="EYK771" s="238"/>
      <c r="EYL771" s="238"/>
      <c r="EYM771" s="238"/>
      <c r="EYN771" s="238"/>
      <c r="EYO771" s="238"/>
      <c r="EYP771" s="238"/>
      <c r="EYQ771" s="238"/>
      <c r="EYR771" s="238"/>
      <c r="EYS771" s="238"/>
      <c r="EYT771" s="238"/>
      <c r="EYU771" s="238"/>
      <c r="EYV771" s="238"/>
      <c r="EYW771" s="238"/>
      <c r="EYX771" s="238"/>
      <c r="EYY771" s="238"/>
      <c r="EYZ771" s="238"/>
      <c r="EZA771" s="238"/>
      <c r="EZB771" s="238"/>
      <c r="EZC771" s="238"/>
      <c r="EZD771" s="238"/>
      <c r="EZE771" s="238"/>
      <c r="EZF771" s="238"/>
      <c r="EZG771" s="238"/>
      <c r="EZH771" s="238"/>
      <c r="EZI771" s="238"/>
      <c r="EZJ771" s="238"/>
      <c r="EZK771" s="238"/>
      <c r="EZL771" s="238"/>
      <c r="EZM771" s="238"/>
      <c r="EZN771" s="238"/>
      <c r="EZO771" s="238"/>
      <c r="EZP771" s="238"/>
      <c r="EZQ771" s="238"/>
      <c r="EZR771" s="238"/>
      <c r="EZS771" s="238"/>
      <c r="EZT771" s="238"/>
      <c r="EZU771" s="238"/>
      <c r="EZV771" s="238"/>
      <c r="EZW771" s="238"/>
      <c r="EZX771" s="238"/>
      <c r="EZY771" s="238"/>
      <c r="EZZ771" s="238"/>
      <c r="FAA771" s="238"/>
      <c r="FAB771" s="238"/>
      <c r="FAC771" s="238"/>
      <c r="FAD771" s="238"/>
      <c r="FAE771" s="238"/>
      <c r="FAF771" s="238"/>
      <c r="FAG771" s="238"/>
      <c r="FAH771" s="238"/>
      <c r="FAI771" s="238"/>
      <c r="FAJ771" s="238"/>
      <c r="FAK771" s="238"/>
      <c r="FAL771" s="238"/>
      <c r="FAM771" s="238"/>
      <c r="FAN771" s="238"/>
      <c r="FAO771" s="238"/>
      <c r="FAP771" s="238"/>
      <c r="FAQ771" s="238"/>
      <c r="FAR771" s="238"/>
      <c r="FAS771" s="238"/>
      <c r="FAT771" s="238"/>
      <c r="FAU771" s="238"/>
      <c r="FAV771" s="238"/>
      <c r="FAW771" s="238"/>
      <c r="FAX771" s="238"/>
      <c r="FAY771" s="238"/>
      <c r="FAZ771" s="238"/>
      <c r="FBA771" s="238"/>
      <c r="FBB771" s="238"/>
      <c r="FBC771" s="238"/>
      <c r="FBD771" s="238"/>
      <c r="FBE771" s="238"/>
      <c r="FBF771" s="238"/>
      <c r="FBG771" s="238"/>
      <c r="FBH771" s="238"/>
      <c r="FBI771" s="238"/>
      <c r="FBJ771" s="238"/>
      <c r="FBK771" s="238"/>
      <c r="FBL771" s="238"/>
      <c r="FBM771" s="238"/>
      <c r="FBN771" s="238"/>
      <c r="FBO771" s="238"/>
      <c r="FBP771" s="238"/>
      <c r="FBQ771" s="238"/>
      <c r="FBR771" s="238"/>
      <c r="FBS771" s="238"/>
      <c r="FBT771" s="238"/>
      <c r="FBU771" s="238"/>
      <c r="FBV771" s="238"/>
      <c r="FBW771" s="238"/>
      <c r="FBX771" s="238"/>
      <c r="FBY771" s="238"/>
      <c r="FBZ771" s="238"/>
      <c r="FCA771" s="238"/>
      <c r="FCB771" s="238"/>
      <c r="FCC771" s="238"/>
      <c r="FCD771" s="238"/>
      <c r="FCE771" s="238"/>
      <c r="FCF771" s="238"/>
      <c r="FCG771" s="238"/>
      <c r="FCH771" s="238"/>
      <c r="FCI771" s="238"/>
      <c r="FCJ771" s="238"/>
      <c r="FCK771" s="238"/>
      <c r="FCL771" s="238"/>
      <c r="FCM771" s="238"/>
      <c r="FCN771" s="238"/>
      <c r="FCO771" s="238"/>
      <c r="FCP771" s="238"/>
      <c r="FCQ771" s="238"/>
      <c r="FCR771" s="238"/>
      <c r="FCS771" s="238"/>
      <c r="FCT771" s="238"/>
      <c r="FCU771" s="238"/>
      <c r="FCV771" s="238"/>
      <c r="FCW771" s="238"/>
      <c r="FCX771" s="238"/>
      <c r="FCY771" s="238"/>
      <c r="FCZ771" s="238"/>
      <c r="FDA771" s="238"/>
      <c r="FDB771" s="238"/>
      <c r="FDC771" s="238"/>
      <c r="FDD771" s="238"/>
      <c r="FDE771" s="238"/>
      <c r="FDF771" s="238"/>
      <c r="FDG771" s="238"/>
      <c r="FDH771" s="238"/>
      <c r="FDI771" s="238"/>
      <c r="FDJ771" s="238"/>
      <c r="FDK771" s="238"/>
      <c r="FDL771" s="238"/>
      <c r="FDM771" s="238"/>
      <c r="FDN771" s="238"/>
      <c r="FDO771" s="238"/>
      <c r="FDP771" s="238"/>
      <c r="FDQ771" s="238"/>
      <c r="FDR771" s="238"/>
      <c r="FDS771" s="238"/>
      <c r="FDT771" s="238"/>
      <c r="FDU771" s="238"/>
      <c r="FDV771" s="238"/>
      <c r="FDW771" s="238"/>
      <c r="FDX771" s="238"/>
      <c r="FDY771" s="238"/>
      <c r="FDZ771" s="238"/>
      <c r="FEA771" s="238"/>
      <c r="FEB771" s="238"/>
      <c r="FEC771" s="238"/>
      <c r="FED771" s="238"/>
      <c r="FEE771" s="238"/>
      <c r="FEF771" s="238"/>
      <c r="FEG771" s="238"/>
      <c r="FEH771" s="238"/>
      <c r="FEI771" s="238"/>
      <c r="FEJ771" s="238"/>
      <c r="FEK771" s="238"/>
      <c r="FEL771" s="238"/>
      <c r="FEM771" s="238"/>
      <c r="FEN771" s="238"/>
      <c r="FEO771" s="238"/>
      <c r="FEP771" s="238"/>
      <c r="FEQ771" s="238"/>
      <c r="FER771" s="238"/>
      <c r="FES771" s="238"/>
      <c r="FET771" s="238"/>
      <c r="FEU771" s="238"/>
      <c r="FEV771" s="238"/>
      <c r="FEW771" s="238"/>
      <c r="FEX771" s="238"/>
      <c r="FEY771" s="238"/>
      <c r="FEZ771" s="238"/>
      <c r="FFA771" s="238"/>
      <c r="FFB771" s="238"/>
      <c r="FFC771" s="238"/>
      <c r="FFD771" s="238"/>
      <c r="FFE771" s="238"/>
      <c r="FFF771" s="238"/>
      <c r="FFG771" s="238"/>
      <c r="FFH771" s="238"/>
      <c r="FFI771" s="238"/>
      <c r="FFJ771" s="238"/>
      <c r="FFK771" s="238"/>
      <c r="FFL771" s="238"/>
      <c r="FFM771" s="238"/>
      <c r="FFN771" s="238"/>
      <c r="FFO771" s="238"/>
      <c r="FFP771" s="238"/>
      <c r="FFQ771" s="238"/>
      <c r="FFR771" s="238"/>
      <c r="FFS771" s="238"/>
      <c r="FFT771" s="238"/>
      <c r="FFU771" s="238"/>
      <c r="FFV771" s="238"/>
      <c r="FFW771" s="238"/>
      <c r="FFX771" s="238"/>
      <c r="FFY771" s="238"/>
      <c r="FFZ771" s="238"/>
      <c r="FGA771" s="238"/>
      <c r="FGB771" s="238"/>
      <c r="FGC771" s="238"/>
      <c r="FGD771" s="238"/>
      <c r="FGE771" s="238"/>
      <c r="FGF771" s="238"/>
      <c r="FGG771" s="238"/>
      <c r="FGH771" s="238"/>
      <c r="FGI771" s="238"/>
      <c r="FGJ771" s="238"/>
      <c r="FGK771" s="238"/>
      <c r="FGL771" s="238"/>
      <c r="FGM771" s="238"/>
      <c r="FGN771" s="238"/>
      <c r="FGO771" s="238"/>
      <c r="FGP771" s="238"/>
      <c r="FGQ771" s="238"/>
      <c r="FGR771" s="238"/>
      <c r="FGS771" s="238"/>
      <c r="FGT771" s="238"/>
      <c r="FGU771" s="238"/>
      <c r="FGV771" s="238"/>
      <c r="FGW771" s="238"/>
      <c r="FGX771" s="238"/>
      <c r="FGY771" s="238"/>
      <c r="FGZ771" s="238"/>
      <c r="FHA771" s="238"/>
      <c r="FHB771" s="238"/>
      <c r="FHC771" s="238"/>
      <c r="FHD771" s="238"/>
      <c r="FHE771" s="238"/>
      <c r="FHF771" s="238"/>
      <c r="FHG771" s="238"/>
      <c r="FHH771" s="238"/>
      <c r="FHI771" s="238"/>
      <c r="FHJ771" s="238"/>
      <c r="FHK771" s="238"/>
      <c r="FHL771" s="238"/>
      <c r="FHM771" s="238"/>
      <c r="FHN771" s="238"/>
      <c r="FHO771" s="238"/>
      <c r="FHP771" s="238"/>
      <c r="FHQ771" s="238"/>
      <c r="FHR771" s="238"/>
      <c r="FHS771" s="238"/>
      <c r="FHT771" s="238"/>
      <c r="FHU771" s="238"/>
      <c r="FHV771" s="238"/>
      <c r="FHW771" s="238"/>
      <c r="FHX771" s="238"/>
      <c r="FHY771" s="238"/>
      <c r="FHZ771" s="238"/>
      <c r="FIA771" s="238"/>
      <c r="FIB771" s="238"/>
      <c r="FIC771" s="238"/>
      <c r="FID771" s="238"/>
      <c r="FIE771" s="238"/>
      <c r="FIF771" s="238"/>
      <c r="FIG771" s="238"/>
      <c r="FIH771" s="238"/>
      <c r="FII771" s="238"/>
      <c r="FIJ771" s="238"/>
      <c r="FIK771" s="238"/>
      <c r="FIL771" s="238"/>
      <c r="FIM771" s="238"/>
      <c r="FIN771" s="238"/>
      <c r="FIO771" s="238"/>
      <c r="FIP771" s="238"/>
      <c r="FIQ771" s="238"/>
      <c r="FIR771" s="238"/>
      <c r="FIS771" s="238"/>
      <c r="FIT771" s="238"/>
      <c r="FIU771" s="238"/>
      <c r="FIV771" s="238"/>
      <c r="FIW771" s="238"/>
      <c r="FIX771" s="238"/>
      <c r="FIY771" s="238"/>
      <c r="FIZ771" s="238"/>
      <c r="FJA771" s="238"/>
      <c r="FJB771" s="238"/>
      <c r="FJC771" s="238"/>
      <c r="FJD771" s="238"/>
      <c r="FJE771" s="238"/>
      <c r="FJF771" s="238"/>
      <c r="FJG771" s="238"/>
      <c r="FJH771" s="238"/>
      <c r="FJI771" s="238"/>
      <c r="FJJ771" s="238"/>
      <c r="FJK771" s="238"/>
      <c r="FJL771" s="238"/>
      <c r="FJM771" s="238"/>
      <c r="FJN771" s="238"/>
      <c r="FJO771" s="238"/>
      <c r="FJP771" s="238"/>
      <c r="FJQ771" s="238"/>
      <c r="FJR771" s="238"/>
      <c r="FJS771" s="238"/>
      <c r="FJT771" s="238"/>
      <c r="FJU771" s="238"/>
      <c r="FJV771" s="238"/>
      <c r="FJW771" s="238"/>
      <c r="FJX771" s="238"/>
      <c r="FJY771" s="238"/>
      <c r="FJZ771" s="238"/>
      <c r="FKA771" s="238"/>
      <c r="FKB771" s="238"/>
      <c r="FKC771" s="238"/>
      <c r="FKD771" s="238"/>
      <c r="FKE771" s="238"/>
      <c r="FKF771" s="238"/>
      <c r="FKG771" s="238"/>
      <c r="FKH771" s="238"/>
      <c r="FKI771" s="238"/>
      <c r="FKJ771" s="238"/>
      <c r="FKK771" s="238"/>
      <c r="FKL771" s="238"/>
      <c r="FKM771" s="238"/>
      <c r="FKN771" s="238"/>
      <c r="FKO771" s="238"/>
      <c r="FKP771" s="238"/>
      <c r="FKQ771" s="238"/>
      <c r="FKR771" s="238"/>
      <c r="FKS771" s="238"/>
      <c r="FKT771" s="238"/>
      <c r="FKU771" s="238"/>
      <c r="FKV771" s="238"/>
      <c r="FKW771" s="238"/>
      <c r="FKX771" s="238"/>
      <c r="FKY771" s="238"/>
      <c r="FKZ771" s="238"/>
      <c r="FLA771" s="238"/>
      <c r="FLB771" s="238"/>
      <c r="FLC771" s="238"/>
      <c r="FLD771" s="238"/>
      <c r="FLE771" s="238"/>
      <c r="FLF771" s="238"/>
      <c r="FLG771" s="238"/>
      <c r="FLH771" s="238"/>
      <c r="FLI771" s="238"/>
      <c r="FLJ771" s="238"/>
      <c r="FLK771" s="238"/>
      <c r="FLL771" s="238"/>
      <c r="FLM771" s="238"/>
      <c r="FLN771" s="238"/>
      <c r="FLO771" s="238"/>
      <c r="FLP771" s="238"/>
      <c r="FLQ771" s="238"/>
      <c r="FLR771" s="238"/>
      <c r="FLS771" s="238"/>
      <c r="FLT771" s="238"/>
      <c r="FLU771" s="238"/>
      <c r="FLV771" s="238"/>
      <c r="FLW771" s="238"/>
      <c r="FLX771" s="238"/>
      <c r="FLY771" s="238"/>
      <c r="FLZ771" s="238"/>
      <c r="FMA771" s="238"/>
      <c r="FMB771" s="238"/>
      <c r="FMC771" s="238"/>
      <c r="FMD771" s="238"/>
      <c r="FME771" s="238"/>
      <c r="FMF771" s="238"/>
      <c r="FMG771" s="238"/>
      <c r="FMH771" s="238"/>
      <c r="FMI771" s="238"/>
      <c r="FMJ771" s="238"/>
      <c r="FMK771" s="238"/>
      <c r="FML771" s="238"/>
      <c r="FMM771" s="238"/>
      <c r="FMN771" s="238"/>
      <c r="FMO771" s="238"/>
      <c r="FMP771" s="238"/>
      <c r="FMQ771" s="238"/>
      <c r="FMR771" s="238"/>
      <c r="FMS771" s="238"/>
      <c r="FMT771" s="238"/>
      <c r="FMU771" s="238"/>
      <c r="FMV771" s="238"/>
      <c r="FMW771" s="238"/>
      <c r="FMX771" s="238"/>
      <c r="FMY771" s="238"/>
      <c r="FMZ771" s="238"/>
      <c r="FNA771" s="238"/>
      <c r="FNB771" s="238"/>
      <c r="FNC771" s="238"/>
      <c r="FND771" s="238"/>
      <c r="FNE771" s="238"/>
      <c r="FNF771" s="238"/>
      <c r="FNG771" s="238"/>
      <c r="FNH771" s="238"/>
      <c r="FNI771" s="238"/>
      <c r="FNJ771" s="238"/>
      <c r="FNK771" s="238"/>
      <c r="FNL771" s="238"/>
      <c r="FNM771" s="238"/>
      <c r="FNN771" s="238"/>
      <c r="FNO771" s="238"/>
      <c r="FNP771" s="238"/>
      <c r="FNQ771" s="238"/>
      <c r="FNR771" s="238"/>
      <c r="FNS771" s="238"/>
      <c r="FNT771" s="238"/>
      <c r="FNU771" s="238"/>
      <c r="FNV771" s="238"/>
      <c r="FNW771" s="238"/>
      <c r="FNX771" s="238"/>
      <c r="FNY771" s="238"/>
      <c r="FNZ771" s="238"/>
      <c r="FOA771" s="238"/>
      <c r="FOB771" s="238"/>
      <c r="FOC771" s="238"/>
      <c r="FOD771" s="238"/>
      <c r="FOE771" s="238"/>
      <c r="FOF771" s="238"/>
      <c r="FOG771" s="238"/>
      <c r="FOH771" s="238"/>
      <c r="FOI771" s="238"/>
      <c r="FOJ771" s="238"/>
      <c r="FOK771" s="238"/>
      <c r="FOL771" s="238"/>
      <c r="FOM771" s="238"/>
      <c r="FON771" s="238"/>
      <c r="FOO771" s="238"/>
      <c r="FOP771" s="238"/>
      <c r="FOQ771" s="238"/>
      <c r="FOR771" s="238"/>
      <c r="FOS771" s="238"/>
      <c r="FOT771" s="238"/>
      <c r="FOU771" s="238"/>
      <c r="FOV771" s="238"/>
      <c r="FOW771" s="238"/>
      <c r="FOX771" s="238"/>
      <c r="FOY771" s="238"/>
      <c r="FOZ771" s="238"/>
      <c r="FPA771" s="238"/>
      <c r="FPB771" s="238"/>
      <c r="FPC771" s="238"/>
      <c r="FPD771" s="238"/>
      <c r="FPE771" s="238"/>
      <c r="FPF771" s="238"/>
      <c r="FPG771" s="238"/>
      <c r="FPH771" s="238"/>
      <c r="FPI771" s="238"/>
      <c r="FPJ771" s="238"/>
      <c r="FPK771" s="238"/>
      <c r="FPL771" s="238"/>
      <c r="FPM771" s="238"/>
      <c r="FPN771" s="238"/>
      <c r="FPO771" s="238"/>
      <c r="FPP771" s="238"/>
      <c r="FPQ771" s="238"/>
      <c r="FPR771" s="238"/>
      <c r="FPS771" s="238"/>
      <c r="FPT771" s="238"/>
      <c r="FPU771" s="238"/>
      <c r="FPV771" s="238"/>
      <c r="FPW771" s="238"/>
      <c r="FPX771" s="238"/>
      <c r="FPY771" s="238"/>
      <c r="FPZ771" s="238"/>
      <c r="FQA771" s="238"/>
      <c r="FQB771" s="238"/>
      <c r="FQC771" s="238"/>
      <c r="FQD771" s="238"/>
      <c r="FQE771" s="238"/>
      <c r="FQF771" s="238"/>
      <c r="FQG771" s="238"/>
      <c r="FQH771" s="238"/>
      <c r="FQI771" s="238"/>
      <c r="FQJ771" s="238"/>
      <c r="FQK771" s="238"/>
      <c r="FQL771" s="238"/>
      <c r="FQM771" s="238"/>
      <c r="FQN771" s="238"/>
      <c r="FQO771" s="238"/>
      <c r="FQP771" s="238"/>
      <c r="FQQ771" s="238"/>
      <c r="FQR771" s="238"/>
      <c r="FQS771" s="238"/>
      <c r="FQT771" s="238"/>
      <c r="FQU771" s="238"/>
      <c r="FQV771" s="238"/>
      <c r="FQW771" s="238"/>
      <c r="FQX771" s="238"/>
      <c r="FQY771" s="238"/>
      <c r="FQZ771" s="238"/>
      <c r="FRA771" s="238"/>
      <c r="FRB771" s="238"/>
      <c r="FRC771" s="238"/>
      <c r="FRD771" s="238"/>
      <c r="FRE771" s="238"/>
      <c r="FRF771" s="238"/>
      <c r="FRG771" s="238"/>
      <c r="FRH771" s="238"/>
      <c r="FRI771" s="238"/>
      <c r="FRJ771" s="238"/>
      <c r="FRK771" s="238"/>
      <c r="FRL771" s="238"/>
      <c r="FRM771" s="238"/>
      <c r="FRN771" s="238"/>
      <c r="FRO771" s="238"/>
      <c r="FRP771" s="238"/>
      <c r="FRQ771" s="238"/>
      <c r="FRR771" s="238"/>
      <c r="FRS771" s="238"/>
      <c r="FRT771" s="238"/>
      <c r="FRU771" s="238"/>
      <c r="FRV771" s="238"/>
      <c r="FRW771" s="238"/>
      <c r="FRX771" s="238"/>
      <c r="FRY771" s="238"/>
      <c r="FRZ771" s="238"/>
      <c r="FSA771" s="238"/>
      <c r="FSB771" s="238"/>
      <c r="FSC771" s="238"/>
      <c r="FSD771" s="238"/>
      <c r="FSE771" s="238"/>
      <c r="FSF771" s="238"/>
      <c r="FSG771" s="238"/>
      <c r="FSH771" s="238"/>
      <c r="FSI771" s="238"/>
      <c r="FSJ771" s="238"/>
      <c r="FSK771" s="238"/>
      <c r="FSL771" s="238"/>
      <c r="FSM771" s="238"/>
      <c r="FSN771" s="238"/>
      <c r="FSO771" s="238"/>
      <c r="FSP771" s="238"/>
      <c r="FSQ771" s="238"/>
      <c r="FSR771" s="238"/>
      <c r="FSS771" s="238"/>
      <c r="FST771" s="238"/>
      <c r="FSU771" s="238"/>
      <c r="FSV771" s="238"/>
      <c r="FSW771" s="238"/>
      <c r="FSX771" s="238"/>
      <c r="FSY771" s="238"/>
      <c r="FSZ771" s="238"/>
      <c r="FTA771" s="238"/>
      <c r="FTB771" s="238"/>
      <c r="FTC771" s="238"/>
      <c r="FTD771" s="238"/>
      <c r="FTE771" s="238"/>
      <c r="FTF771" s="238"/>
      <c r="FTG771" s="238"/>
      <c r="FTH771" s="238"/>
      <c r="FTI771" s="238"/>
      <c r="FTJ771" s="238"/>
      <c r="FTK771" s="238"/>
      <c r="FTL771" s="238"/>
      <c r="FTM771" s="238"/>
      <c r="FTN771" s="238"/>
      <c r="FTO771" s="238"/>
      <c r="FTP771" s="238"/>
      <c r="FTQ771" s="238"/>
      <c r="FTR771" s="238"/>
      <c r="FTS771" s="238"/>
      <c r="FTT771" s="238"/>
      <c r="FTU771" s="238"/>
      <c r="FTV771" s="238"/>
      <c r="FTW771" s="238"/>
      <c r="FTX771" s="238"/>
      <c r="FTY771" s="238"/>
      <c r="FTZ771" s="238"/>
      <c r="FUA771" s="238"/>
      <c r="FUB771" s="238"/>
      <c r="FUC771" s="238"/>
      <c r="FUD771" s="238"/>
      <c r="FUE771" s="238"/>
      <c r="FUF771" s="238"/>
      <c r="FUG771" s="238"/>
      <c r="FUH771" s="238"/>
      <c r="FUI771" s="238"/>
      <c r="FUJ771" s="238"/>
      <c r="FUK771" s="238"/>
      <c r="FUL771" s="238"/>
      <c r="FUM771" s="238"/>
      <c r="FUN771" s="238"/>
      <c r="FUO771" s="238"/>
      <c r="FUP771" s="238"/>
      <c r="FUQ771" s="238"/>
      <c r="FUR771" s="238"/>
      <c r="FUS771" s="238"/>
      <c r="FUT771" s="238"/>
      <c r="FUU771" s="238"/>
      <c r="FUV771" s="238"/>
      <c r="FUW771" s="238"/>
      <c r="FUX771" s="238"/>
      <c r="FUY771" s="238"/>
      <c r="FUZ771" s="238"/>
      <c r="FVA771" s="238"/>
      <c r="FVB771" s="238"/>
      <c r="FVC771" s="238"/>
      <c r="FVD771" s="238"/>
      <c r="FVE771" s="238"/>
      <c r="FVF771" s="238"/>
      <c r="FVG771" s="238"/>
      <c r="FVH771" s="238"/>
      <c r="FVI771" s="238"/>
      <c r="FVJ771" s="238"/>
      <c r="FVK771" s="238"/>
      <c r="FVL771" s="238"/>
      <c r="FVM771" s="238"/>
      <c r="FVN771" s="238"/>
      <c r="FVO771" s="238"/>
      <c r="FVP771" s="238"/>
      <c r="FVQ771" s="238"/>
      <c r="FVR771" s="238"/>
      <c r="FVS771" s="238"/>
      <c r="FVT771" s="238"/>
      <c r="FVU771" s="238"/>
      <c r="FVV771" s="238"/>
      <c r="FVW771" s="238"/>
      <c r="FVX771" s="238"/>
      <c r="FVY771" s="238"/>
      <c r="FVZ771" s="238"/>
      <c r="FWA771" s="238"/>
      <c r="FWB771" s="238"/>
      <c r="FWC771" s="238"/>
      <c r="FWD771" s="238"/>
      <c r="FWE771" s="238"/>
      <c r="FWF771" s="238"/>
      <c r="FWG771" s="238"/>
      <c r="FWH771" s="238"/>
      <c r="FWI771" s="238"/>
      <c r="FWJ771" s="238"/>
      <c r="FWK771" s="238"/>
      <c r="FWL771" s="238"/>
      <c r="FWM771" s="238"/>
      <c r="FWN771" s="238"/>
      <c r="FWO771" s="238"/>
      <c r="FWP771" s="238"/>
      <c r="FWQ771" s="238"/>
      <c r="FWR771" s="238"/>
      <c r="FWS771" s="238"/>
      <c r="FWT771" s="238"/>
      <c r="FWU771" s="238"/>
      <c r="FWV771" s="238"/>
      <c r="FWW771" s="238"/>
      <c r="FWX771" s="238"/>
      <c r="FWY771" s="238"/>
      <c r="FWZ771" s="238"/>
      <c r="FXA771" s="238"/>
      <c r="FXB771" s="238"/>
      <c r="FXC771" s="238"/>
      <c r="FXD771" s="238"/>
      <c r="FXE771" s="238"/>
      <c r="FXF771" s="238"/>
      <c r="FXG771" s="238"/>
      <c r="FXH771" s="238"/>
      <c r="FXI771" s="238"/>
      <c r="FXJ771" s="238"/>
      <c r="FXK771" s="238"/>
      <c r="FXL771" s="238"/>
      <c r="FXM771" s="238"/>
      <c r="FXN771" s="238"/>
      <c r="FXO771" s="238"/>
      <c r="FXP771" s="238"/>
      <c r="FXQ771" s="238"/>
      <c r="FXR771" s="238"/>
      <c r="FXS771" s="238"/>
      <c r="FXT771" s="238"/>
      <c r="FXU771" s="238"/>
      <c r="FXV771" s="238"/>
      <c r="FXW771" s="238"/>
      <c r="FXX771" s="238"/>
      <c r="FXY771" s="238"/>
      <c r="FXZ771" s="238"/>
      <c r="FYA771" s="238"/>
      <c r="FYB771" s="238"/>
      <c r="FYC771" s="238"/>
      <c r="FYD771" s="238"/>
      <c r="FYE771" s="238"/>
      <c r="FYF771" s="238"/>
      <c r="FYG771" s="238"/>
      <c r="FYH771" s="238"/>
      <c r="FYI771" s="238"/>
      <c r="FYJ771" s="238"/>
      <c r="FYK771" s="238"/>
      <c r="FYL771" s="238"/>
      <c r="FYM771" s="238"/>
      <c r="FYN771" s="238"/>
      <c r="FYO771" s="238"/>
      <c r="FYP771" s="238"/>
      <c r="FYQ771" s="238"/>
      <c r="FYR771" s="238"/>
      <c r="FYS771" s="238"/>
      <c r="FYT771" s="238"/>
      <c r="FYU771" s="238"/>
      <c r="FYV771" s="238"/>
      <c r="FYW771" s="238"/>
      <c r="FYX771" s="238"/>
      <c r="FYY771" s="238"/>
      <c r="FYZ771" s="238"/>
      <c r="FZA771" s="238"/>
      <c r="FZB771" s="238"/>
      <c r="FZC771" s="238"/>
      <c r="FZD771" s="238"/>
      <c r="FZE771" s="238"/>
      <c r="FZF771" s="238"/>
      <c r="FZG771" s="238"/>
      <c r="FZH771" s="238"/>
      <c r="FZI771" s="238"/>
      <c r="FZJ771" s="238"/>
      <c r="FZK771" s="238"/>
      <c r="FZL771" s="238"/>
      <c r="FZM771" s="238"/>
      <c r="FZN771" s="238"/>
      <c r="FZO771" s="238"/>
      <c r="FZP771" s="238"/>
      <c r="FZQ771" s="238"/>
      <c r="FZR771" s="238"/>
      <c r="FZS771" s="238"/>
      <c r="FZT771" s="238"/>
      <c r="FZU771" s="238"/>
      <c r="FZV771" s="238"/>
      <c r="FZW771" s="238"/>
      <c r="FZX771" s="238"/>
      <c r="FZY771" s="238"/>
      <c r="FZZ771" s="238"/>
      <c r="GAA771" s="238"/>
      <c r="GAB771" s="238"/>
      <c r="GAC771" s="238"/>
      <c r="GAD771" s="238"/>
      <c r="GAE771" s="238"/>
      <c r="GAF771" s="238"/>
      <c r="GAG771" s="238"/>
      <c r="GAH771" s="238"/>
      <c r="GAI771" s="238"/>
      <c r="GAJ771" s="238"/>
      <c r="GAK771" s="238"/>
      <c r="GAL771" s="238"/>
      <c r="GAM771" s="238"/>
      <c r="GAN771" s="238"/>
      <c r="GAO771" s="238"/>
      <c r="GAP771" s="238"/>
      <c r="GAQ771" s="238"/>
      <c r="GAR771" s="238"/>
      <c r="GAS771" s="238"/>
      <c r="GAT771" s="238"/>
      <c r="GAU771" s="238"/>
      <c r="GAV771" s="238"/>
      <c r="GAW771" s="238"/>
      <c r="GAX771" s="238"/>
      <c r="GAY771" s="238"/>
      <c r="GAZ771" s="238"/>
      <c r="GBA771" s="238"/>
      <c r="GBB771" s="238"/>
      <c r="GBC771" s="238"/>
      <c r="GBD771" s="238"/>
      <c r="GBE771" s="238"/>
      <c r="GBF771" s="238"/>
      <c r="GBG771" s="238"/>
      <c r="GBH771" s="238"/>
      <c r="GBI771" s="238"/>
      <c r="GBJ771" s="238"/>
      <c r="GBK771" s="238"/>
      <c r="GBL771" s="238"/>
      <c r="GBM771" s="238"/>
      <c r="GBN771" s="238"/>
      <c r="GBO771" s="238"/>
      <c r="GBP771" s="238"/>
      <c r="GBQ771" s="238"/>
      <c r="GBR771" s="238"/>
      <c r="GBS771" s="238"/>
      <c r="GBT771" s="238"/>
      <c r="GBU771" s="238"/>
      <c r="GBV771" s="238"/>
      <c r="GBW771" s="238"/>
      <c r="GBX771" s="238"/>
      <c r="GBY771" s="238"/>
      <c r="GBZ771" s="238"/>
      <c r="GCA771" s="238"/>
      <c r="GCB771" s="238"/>
      <c r="GCC771" s="238"/>
      <c r="GCD771" s="238"/>
      <c r="GCE771" s="238"/>
      <c r="GCF771" s="238"/>
      <c r="GCG771" s="238"/>
      <c r="GCH771" s="238"/>
      <c r="GCI771" s="238"/>
      <c r="GCJ771" s="238"/>
      <c r="GCK771" s="238"/>
      <c r="GCL771" s="238"/>
      <c r="GCM771" s="238"/>
      <c r="GCN771" s="238"/>
      <c r="GCO771" s="238"/>
      <c r="GCP771" s="238"/>
      <c r="GCQ771" s="238"/>
      <c r="GCR771" s="238"/>
      <c r="GCS771" s="238"/>
      <c r="GCT771" s="238"/>
      <c r="GCU771" s="238"/>
      <c r="GCV771" s="238"/>
      <c r="GCW771" s="238"/>
      <c r="GCX771" s="238"/>
      <c r="GCY771" s="238"/>
      <c r="GCZ771" s="238"/>
      <c r="GDA771" s="238"/>
      <c r="GDB771" s="238"/>
      <c r="GDC771" s="238"/>
      <c r="GDD771" s="238"/>
      <c r="GDE771" s="238"/>
      <c r="GDF771" s="238"/>
      <c r="GDG771" s="238"/>
      <c r="GDH771" s="238"/>
      <c r="GDI771" s="238"/>
      <c r="GDJ771" s="238"/>
      <c r="GDK771" s="238"/>
      <c r="GDL771" s="238"/>
      <c r="GDM771" s="238"/>
      <c r="GDN771" s="238"/>
      <c r="GDO771" s="238"/>
      <c r="GDP771" s="238"/>
      <c r="GDQ771" s="238"/>
      <c r="GDR771" s="238"/>
      <c r="GDS771" s="238"/>
      <c r="GDT771" s="238"/>
      <c r="GDU771" s="238"/>
      <c r="GDV771" s="238"/>
      <c r="GDW771" s="238"/>
      <c r="GDX771" s="238"/>
      <c r="GDY771" s="238"/>
      <c r="GDZ771" s="238"/>
      <c r="GEA771" s="238"/>
      <c r="GEB771" s="238"/>
      <c r="GEC771" s="238"/>
      <c r="GED771" s="238"/>
      <c r="GEE771" s="238"/>
      <c r="GEF771" s="238"/>
      <c r="GEG771" s="238"/>
      <c r="GEH771" s="238"/>
      <c r="GEI771" s="238"/>
      <c r="GEJ771" s="238"/>
      <c r="GEK771" s="238"/>
      <c r="GEL771" s="238"/>
      <c r="GEM771" s="238"/>
      <c r="GEN771" s="238"/>
      <c r="GEO771" s="238"/>
      <c r="GEP771" s="238"/>
      <c r="GEQ771" s="238"/>
      <c r="GER771" s="238"/>
      <c r="GES771" s="238"/>
      <c r="GET771" s="238"/>
      <c r="GEU771" s="238"/>
      <c r="GEV771" s="238"/>
      <c r="GEW771" s="238"/>
      <c r="GEX771" s="238"/>
      <c r="GEY771" s="238"/>
      <c r="GEZ771" s="238"/>
      <c r="GFA771" s="238"/>
      <c r="GFB771" s="238"/>
      <c r="GFC771" s="238"/>
      <c r="GFD771" s="238"/>
      <c r="GFE771" s="238"/>
      <c r="GFF771" s="238"/>
      <c r="GFG771" s="238"/>
      <c r="GFH771" s="238"/>
      <c r="GFI771" s="238"/>
      <c r="GFJ771" s="238"/>
      <c r="GFK771" s="238"/>
      <c r="GFL771" s="238"/>
      <c r="GFM771" s="238"/>
      <c r="GFN771" s="238"/>
      <c r="GFO771" s="238"/>
      <c r="GFP771" s="238"/>
      <c r="GFQ771" s="238"/>
      <c r="GFR771" s="238"/>
      <c r="GFS771" s="238"/>
      <c r="GFT771" s="238"/>
      <c r="GFU771" s="238"/>
      <c r="GFV771" s="238"/>
      <c r="GFW771" s="238"/>
      <c r="GFX771" s="238"/>
      <c r="GFY771" s="238"/>
      <c r="GFZ771" s="238"/>
      <c r="GGA771" s="238"/>
      <c r="GGB771" s="238"/>
      <c r="GGC771" s="238"/>
      <c r="GGD771" s="238"/>
      <c r="GGE771" s="238"/>
      <c r="GGF771" s="238"/>
      <c r="GGG771" s="238"/>
      <c r="GGH771" s="238"/>
      <c r="GGI771" s="238"/>
      <c r="GGJ771" s="238"/>
      <c r="GGK771" s="238"/>
      <c r="GGL771" s="238"/>
      <c r="GGM771" s="238"/>
      <c r="GGN771" s="238"/>
      <c r="GGO771" s="238"/>
      <c r="GGP771" s="238"/>
      <c r="GGQ771" s="238"/>
      <c r="GGR771" s="238"/>
      <c r="GGS771" s="238"/>
      <c r="GGT771" s="238"/>
      <c r="GGU771" s="238"/>
      <c r="GGV771" s="238"/>
      <c r="GGW771" s="238"/>
      <c r="GGX771" s="238"/>
      <c r="GGY771" s="238"/>
      <c r="GGZ771" s="238"/>
      <c r="GHA771" s="238"/>
      <c r="GHB771" s="238"/>
      <c r="GHC771" s="238"/>
      <c r="GHD771" s="238"/>
      <c r="GHE771" s="238"/>
      <c r="GHF771" s="238"/>
      <c r="GHG771" s="238"/>
      <c r="GHH771" s="238"/>
      <c r="GHI771" s="238"/>
      <c r="GHJ771" s="238"/>
      <c r="GHK771" s="238"/>
      <c r="GHL771" s="238"/>
      <c r="GHM771" s="238"/>
      <c r="GHN771" s="238"/>
      <c r="GHO771" s="238"/>
      <c r="GHP771" s="238"/>
      <c r="GHQ771" s="238"/>
      <c r="GHR771" s="238"/>
      <c r="GHS771" s="238"/>
      <c r="GHT771" s="238"/>
      <c r="GHU771" s="238"/>
      <c r="GHV771" s="238"/>
      <c r="GHW771" s="238"/>
      <c r="GHX771" s="238"/>
      <c r="GHY771" s="238"/>
      <c r="GHZ771" s="238"/>
      <c r="GIA771" s="238"/>
      <c r="GIB771" s="238"/>
      <c r="GIC771" s="238"/>
      <c r="GID771" s="238"/>
      <c r="GIE771" s="238"/>
      <c r="GIF771" s="238"/>
      <c r="GIG771" s="238"/>
      <c r="GIH771" s="238"/>
      <c r="GII771" s="238"/>
      <c r="GIJ771" s="238"/>
      <c r="GIK771" s="238"/>
      <c r="GIL771" s="238"/>
      <c r="GIM771" s="238"/>
      <c r="GIN771" s="238"/>
      <c r="GIO771" s="238"/>
      <c r="GIP771" s="238"/>
      <c r="GIQ771" s="238"/>
      <c r="GIR771" s="238"/>
      <c r="GIS771" s="238"/>
      <c r="GIT771" s="238"/>
      <c r="GIU771" s="238"/>
      <c r="GIV771" s="238"/>
      <c r="GIW771" s="238"/>
      <c r="GIX771" s="238"/>
      <c r="GIY771" s="238"/>
      <c r="GIZ771" s="238"/>
      <c r="GJA771" s="238"/>
      <c r="GJB771" s="238"/>
      <c r="GJC771" s="238"/>
      <c r="GJD771" s="238"/>
      <c r="GJE771" s="238"/>
      <c r="GJF771" s="238"/>
      <c r="GJG771" s="238"/>
      <c r="GJH771" s="238"/>
      <c r="GJI771" s="238"/>
      <c r="GJJ771" s="238"/>
      <c r="GJK771" s="238"/>
      <c r="GJL771" s="238"/>
      <c r="GJM771" s="238"/>
      <c r="GJN771" s="238"/>
      <c r="GJO771" s="238"/>
      <c r="GJP771" s="238"/>
      <c r="GJQ771" s="238"/>
      <c r="GJR771" s="238"/>
      <c r="GJS771" s="238"/>
      <c r="GJT771" s="238"/>
      <c r="GJU771" s="238"/>
      <c r="GJV771" s="238"/>
      <c r="GJW771" s="238"/>
      <c r="GJX771" s="238"/>
      <c r="GJY771" s="238"/>
      <c r="GJZ771" s="238"/>
      <c r="GKA771" s="238"/>
      <c r="GKB771" s="238"/>
      <c r="GKC771" s="238"/>
      <c r="GKD771" s="238"/>
      <c r="GKE771" s="238"/>
      <c r="GKF771" s="238"/>
      <c r="GKG771" s="238"/>
      <c r="GKH771" s="238"/>
      <c r="GKI771" s="238"/>
      <c r="GKJ771" s="238"/>
      <c r="GKK771" s="238"/>
      <c r="GKL771" s="238"/>
      <c r="GKM771" s="238"/>
      <c r="GKN771" s="238"/>
      <c r="GKO771" s="238"/>
      <c r="GKP771" s="238"/>
      <c r="GKQ771" s="238"/>
      <c r="GKR771" s="238"/>
      <c r="GKS771" s="238"/>
      <c r="GKT771" s="238"/>
      <c r="GKU771" s="238"/>
      <c r="GKV771" s="238"/>
      <c r="GKW771" s="238"/>
      <c r="GKX771" s="238"/>
      <c r="GKY771" s="238"/>
      <c r="GKZ771" s="238"/>
      <c r="GLA771" s="238"/>
      <c r="GLB771" s="238"/>
      <c r="GLC771" s="238"/>
      <c r="GLD771" s="238"/>
      <c r="GLE771" s="238"/>
      <c r="GLF771" s="238"/>
      <c r="GLG771" s="238"/>
      <c r="GLH771" s="238"/>
      <c r="GLI771" s="238"/>
      <c r="GLJ771" s="238"/>
      <c r="GLK771" s="238"/>
      <c r="GLL771" s="238"/>
      <c r="GLM771" s="238"/>
      <c r="GLN771" s="238"/>
      <c r="GLO771" s="238"/>
      <c r="GLP771" s="238"/>
      <c r="GLQ771" s="238"/>
      <c r="GLR771" s="238"/>
      <c r="GLS771" s="238"/>
      <c r="GLT771" s="238"/>
      <c r="GLU771" s="238"/>
      <c r="GLV771" s="238"/>
      <c r="GLW771" s="238"/>
      <c r="GLX771" s="238"/>
      <c r="GLY771" s="238"/>
      <c r="GLZ771" s="238"/>
      <c r="GMA771" s="238"/>
      <c r="GMB771" s="238"/>
      <c r="GMC771" s="238"/>
      <c r="GMD771" s="238"/>
      <c r="GME771" s="238"/>
      <c r="GMF771" s="238"/>
      <c r="GMG771" s="238"/>
      <c r="GMH771" s="238"/>
      <c r="GMI771" s="238"/>
      <c r="GMJ771" s="238"/>
      <c r="GMK771" s="238"/>
      <c r="GML771" s="238"/>
      <c r="GMM771" s="238"/>
      <c r="GMN771" s="238"/>
      <c r="GMO771" s="238"/>
      <c r="GMP771" s="238"/>
      <c r="GMQ771" s="238"/>
      <c r="GMR771" s="238"/>
      <c r="GMS771" s="238"/>
      <c r="GMT771" s="238"/>
      <c r="GMU771" s="238"/>
      <c r="GMV771" s="238"/>
      <c r="GMW771" s="238"/>
      <c r="GMX771" s="238"/>
      <c r="GMY771" s="238"/>
      <c r="GMZ771" s="238"/>
      <c r="GNA771" s="238"/>
      <c r="GNB771" s="238"/>
      <c r="GNC771" s="238"/>
      <c r="GND771" s="238"/>
      <c r="GNE771" s="238"/>
      <c r="GNF771" s="238"/>
      <c r="GNG771" s="238"/>
      <c r="GNH771" s="238"/>
      <c r="GNI771" s="238"/>
      <c r="GNJ771" s="238"/>
      <c r="GNK771" s="238"/>
      <c r="GNL771" s="238"/>
      <c r="GNM771" s="238"/>
      <c r="GNN771" s="238"/>
      <c r="GNO771" s="238"/>
      <c r="GNP771" s="238"/>
      <c r="GNQ771" s="238"/>
      <c r="GNR771" s="238"/>
      <c r="GNS771" s="238"/>
      <c r="GNT771" s="238"/>
      <c r="GNU771" s="238"/>
      <c r="GNV771" s="238"/>
      <c r="GNW771" s="238"/>
      <c r="GNX771" s="238"/>
      <c r="GNY771" s="238"/>
      <c r="GNZ771" s="238"/>
      <c r="GOA771" s="238"/>
      <c r="GOB771" s="238"/>
      <c r="GOC771" s="238"/>
      <c r="GOD771" s="238"/>
      <c r="GOE771" s="238"/>
      <c r="GOF771" s="238"/>
      <c r="GOG771" s="238"/>
      <c r="GOH771" s="238"/>
      <c r="GOI771" s="238"/>
      <c r="GOJ771" s="238"/>
      <c r="GOK771" s="238"/>
      <c r="GOL771" s="238"/>
      <c r="GOM771" s="238"/>
      <c r="GON771" s="238"/>
      <c r="GOO771" s="238"/>
      <c r="GOP771" s="238"/>
      <c r="GOQ771" s="238"/>
      <c r="GOR771" s="238"/>
      <c r="GOS771" s="238"/>
      <c r="GOT771" s="238"/>
      <c r="GOU771" s="238"/>
      <c r="GOV771" s="238"/>
      <c r="GOW771" s="238"/>
      <c r="GOX771" s="238"/>
      <c r="GOY771" s="238"/>
      <c r="GOZ771" s="238"/>
      <c r="GPA771" s="238"/>
      <c r="GPB771" s="238"/>
      <c r="GPC771" s="238"/>
      <c r="GPD771" s="238"/>
      <c r="GPE771" s="238"/>
      <c r="GPF771" s="238"/>
      <c r="GPG771" s="238"/>
      <c r="GPH771" s="238"/>
      <c r="GPI771" s="238"/>
      <c r="GPJ771" s="238"/>
      <c r="GPK771" s="238"/>
      <c r="GPL771" s="238"/>
      <c r="GPM771" s="238"/>
      <c r="GPN771" s="238"/>
      <c r="GPO771" s="238"/>
      <c r="GPP771" s="238"/>
      <c r="GPQ771" s="238"/>
      <c r="GPR771" s="238"/>
      <c r="GPS771" s="238"/>
      <c r="GPT771" s="238"/>
      <c r="GPU771" s="238"/>
      <c r="GPV771" s="238"/>
      <c r="GPW771" s="238"/>
      <c r="GPX771" s="238"/>
      <c r="GPY771" s="238"/>
      <c r="GPZ771" s="238"/>
      <c r="GQA771" s="238"/>
      <c r="GQB771" s="238"/>
      <c r="GQC771" s="238"/>
      <c r="GQD771" s="238"/>
      <c r="GQE771" s="238"/>
      <c r="GQF771" s="238"/>
      <c r="GQG771" s="238"/>
      <c r="GQH771" s="238"/>
      <c r="GQI771" s="238"/>
      <c r="GQJ771" s="238"/>
      <c r="GQK771" s="238"/>
      <c r="GQL771" s="238"/>
      <c r="GQM771" s="238"/>
      <c r="GQN771" s="238"/>
      <c r="GQO771" s="238"/>
      <c r="GQP771" s="238"/>
      <c r="GQQ771" s="238"/>
      <c r="GQR771" s="238"/>
      <c r="GQS771" s="238"/>
      <c r="GQT771" s="238"/>
      <c r="GQU771" s="238"/>
      <c r="GQV771" s="238"/>
      <c r="GQW771" s="238"/>
      <c r="GQX771" s="238"/>
      <c r="GQY771" s="238"/>
      <c r="GQZ771" s="238"/>
      <c r="GRA771" s="238"/>
      <c r="GRB771" s="238"/>
      <c r="GRC771" s="238"/>
      <c r="GRD771" s="238"/>
      <c r="GRE771" s="238"/>
      <c r="GRF771" s="238"/>
      <c r="GRG771" s="238"/>
      <c r="GRH771" s="238"/>
      <c r="GRI771" s="238"/>
      <c r="GRJ771" s="238"/>
      <c r="GRK771" s="238"/>
      <c r="GRL771" s="238"/>
      <c r="GRM771" s="238"/>
      <c r="GRN771" s="238"/>
      <c r="GRO771" s="238"/>
      <c r="GRP771" s="238"/>
      <c r="GRQ771" s="238"/>
      <c r="GRR771" s="238"/>
      <c r="GRS771" s="238"/>
      <c r="GRT771" s="238"/>
      <c r="GRU771" s="238"/>
      <c r="GRV771" s="238"/>
      <c r="GRW771" s="238"/>
      <c r="GRX771" s="238"/>
      <c r="GRY771" s="238"/>
      <c r="GRZ771" s="238"/>
      <c r="GSA771" s="238"/>
      <c r="GSB771" s="238"/>
      <c r="GSC771" s="238"/>
      <c r="GSD771" s="238"/>
      <c r="GSE771" s="238"/>
      <c r="GSF771" s="238"/>
      <c r="GSG771" s="238"/>
      <c r="GSH771" s="238"/>
      <c r="GSI771" s="238"/>
      <c r="GSJ771" s="238"/>
      <c r="GSK771" s="238"/>
      <c r="GSL771" s="238"/>
      <c r="GSM771" s="238"/>
      <c r="GSN771" s="238"/>
      <c r="GSO771" s="238"/>
      <c r="GSP771" s="238"/>
      <c r="GSQ771" s="238"/>
      <c r="GSR771" s="238"/>
      <c r="GSS771" s="238"/>
      <c r="GST771" s="238"/>
      <c r="GSU771" s="238"/>
      <c r="GSV771" s="238"/>
      <c r="GSW771" s="238"/>
      <c r="GSX771" s="238"/>
      <c r="GSY771" s="238"/>
      <c r="GSZ771" s="238"/>
      <c r="GTA771" s="238"/>
      <c r="GTB771" s="238"/>
      <c r="GTC771" s="238"/>
      <c r="GTD771" s="238"/>
      <c r="GTE771" s="238"/>
      <c r="GTF771" s="238"/>
      <c r="GTG771" s="238"/>
      <c r="GTH771" s="238"/>
      <c r="GTI771" s="238"/>
      <c r="GTJ771" s="238"/>
      <c r="GTK771" s="238"/>
      <c r="GTL771" s="238"/>
      <c r="GTM771" s="238"/>
      <c r="GTN771" s="238"/>
      <c r="GTO771" s="238"/>
      <c r="GTP771" s="238"/>
      <c r="GTQ771" s="238"/>
      <c r="GTR771" s="238"/>
      <c r="GTS771" s="238"/>
      <c r="GTT771" s="238"/>
      <c r="GTU771" s="238"/>
      <c r="GTV771" s="238"/>
      <c r="GTW771" s="238"/>
      <c r="GTX771" s="238"/>
      <c r="GTY771" s="238"/>
      <c r="GTZ771" s="238"/>
      <c r="GUA771" s="238"/>
      <c r="GUB771" s="238"/>
      <c r="GUC771" s="238"/>
      <c r="GUD771" s="238"/>
      <c r="GUE771" s="238"/>
      <c r="GUF771" s="238"/>
      <c r="GUG771" s="238"/>
      <c r="GUH771" s="238"/>
      <c r="GUI771" s="238"/>
      <c r="GUJ771" s="238"/>
      <c r="GUK771" s="238"/>
      <c r="GUL771" s="238"/>
      <c r="GUM771" s="238"/>
      <c r="GUN771" s="238"/>
      <c r="GUO771" s="238"/>
      <c r="GUP771" s="238"/>
      <c r="GUQ771" s="238"/>
      <c r="GUR771" s="238"/>
      <c r="GUS771" s="238"/>
      <c r="GUT771" s="238"/>
      <c r="GUU771" s="238"/>
      <c r="GUV771" s="238"/>
      <c r="GUW771" s="238"/>
      <c r="GUX771" s="238"/>
      <c r="GUY771" s="238"/>
      <c r="GUZ771" s="238"/>
      <c r="GVA771" s="238"/>
      <c r="GVB771" s="238"/>
      <c r="GVC771" s="238"/>
      <c r="GVD771" s="238"/>
      <c r="GVE771" s="238"/>
      <c r="GVF771" s="238"/>
      <c r="GVG771" s="238"/>
      <c r="GVH771" s="238"/>
      <c r="GVI771" s="238"/>
      <c r="GVJ771" s="238"/>
      <c r="GVK771" s="238"/>
      <c r="GVL771" s="238"/>
      <c r="GVM771" s="238"/>
      <c r="GVN771" s="238"/>
      <c r="GVO771" s="238"/>
      <c r="GVP771" s="238"/>
      <c r="GVQ771" s="238"/>
      <c r="GVR771" s="238"/>
      <c r="GVS771" s="238"/>
      <c r="GVT771" s="238"/>
      <c r="GVU771" s="238"/>
      <c r="GVV771" s="238"/>
      <c r="GVW771" s="238"/>
      <c r="GVX771" s="238"/>
      <c r="GVY771" s="238"/>
      <c r="GVZ771" s="238"/>
      <c r="GWA771" s="238"/>
      <c r="GWB771" s="238"/>
      <c r="GWC771" s="238"/>
      <c r="GWD771" s="238"/>
      <c r="GWE771" s="238"/>
      <c r="GWF771" s="238"/>
      <c r="GWG771" s="238"/>
      <c r="GWH771" s="238"/>
      <c r="GWI771" s="238"/>
      <c r="GWJ771" s="238"/>
      <c r="GWK771" s="238"/>
      <c r="GWL771" s="238"/>
      <c r="GWM771" s="238"/>
      <c r="GWN771" s="238"/>
      <c r="GWO771" s="238"/>
      <c r="GWP771" s="238"/>
      <c r="GWQ771" s="238"/>
      <c r="GWR771" s="238"/>
      <c r="GWS771" s="238"/>
      <c r="GWT771" s="238"/>
      <c r="GWU771" s="238"/>
      <c r="GWV771" s="238"/>
      <c r="GWW771" s="238"/>
      <c r="GWX771" s="238"/>
      <c r="GWY771" s="238"/>
      <c r="GWZ771" s="238"/>
      <c r="GXA771" s="238"/>
      <c r="GXB771" s="238"/>
      <c r="GXC771" s="238"/>
      <c r="GXD771" s="238"/>
      <c r="GXE771" s="238"/>
      <c r="GXF771" s="238"/>
      <c r="GXG771" s="238"/>
      <c r="GXH771" s="238"/>
      <c r="GXI771" s="238"/>
      <c r="GXJ771" s="238"/>
      <c r="GXK771" s="238"/>
      <c r="GXL771" s="238"/>
      <c r="GXM771" s="238"/>
      <c r="GXN771" s="238"/>
      <c r="GXO771" s="238"/>
      <c r="GXP771" s="238"/>
      <c r="GXQ771" s="238"/>
      <c r="GXR771" s="238"/>
      <c r="GXS771" s="238"/>
      <c r="GXT771" s="238"/>
      <c r="GXU771" s="238"/>
      <c r="GXV771" s="238"/>
      <c r="GXW771" s="238"/>
      <c r="GXX771" s="238"/>
      <c r="GXY771" s="238"/>
      <c r="GXZ771" s="238"/>
      <c r="GYA771" s="238"/>
      <c r="GYB771" s="238"/>
      <c r="GYC771" s="238"/>
      <c r="GYD771" s="238"/>
      <c r="GYE771" s="238"/>
      <c r="GYF771" s="238"/>
      <c r="GYG771" s="238"/>
      <c r="GYH771" s="238"/>
      <c r="GYI771" s="238"/>
      <c r="GYJ771" s="238"/>
      <c r="GYK771" s="238"/>
      <c r="GYL771" s="238"/>
      <c r="GYM771" s="238"/>
      <c r="GYN771" s="238"/>
      <c r="GYO771" s="238"/>
      <c r="GYP771" s="238"/>
      <c r="GYQ771" s="238"/>
      <c r="GYR771" s="238"/>
      <c r="GYS771" s="238"/>
      <c r="GYT771" s="238"/>
      <c r="GYU771" s="238"/>
      <c r="GYV771" s="238"/>
      <c r="GYW771" s="238"/>
      <c r="GYX771" s="238"/>
      <c r="GYY771" s="238"/>
      <c r="GYZ771" s="238"/>
      <c r="GZA771" s="238"/>
      <c r="GZB771" s="238"/>
      <c r="GZC771" s="238"/>
      <c r="GZD771" s="238"/>
      <c r="GZE771" s="238"/>
      <c r="GZF771" s="238"/>
      <c r="GZG771" s="238"/>
      <c r="GZH771" s="238"/>
      <c r="GZI771" s="238"/>
      <c r="GZJ771" s="238"/>
      <c r="GZK771" s="238"/>
      <c r="GZL771" s="238"/>
      <c r="GZM771" s="238"/>
      <c r="GZN771" s="238"/>
      <c r="GZO771" s="238"/>
      <c r="GZP771" s="238"/>
      <c r="GZQ771" s="238"/>
      <c r="GZR771" s="238"/>
      <c r="GZS771" s="238"/>
      <c r="GZT771" s="238"/>
      <c r="GZU771" s="238"/>
      <c r="GZV771" s="238"/>
      <c r="GZW771" s="238"/>
      <c r="GZX771" s="238"/>
      <c r="GZY771" s="238"/>
      <c r="GZZ771" s="238"/>
      <c r="HAA771" s="238"/>
      <c r="HAB771" s="238"/>
      <c r="HAC771" s="238"/>
      <c r="HAD771" s="238"/>
      <c r="HAE771" s="238"/>
      <c r="HAF771" s="238"/>
      <c r="HAG771" s="238"/>
      <c r="HAH771" s="238"/>
      <c r="HAI771" s="238"/>
      <c r="HAJ771" s="238"/>
      <c r="HAK771" s="238"/>
      <c r="HAL771" s="238"/>
      <c r="HAM771" s="238"/>
      <c r="HAN771" s="238"/>
      <c r="HAO771" s="238"/>
      <c r="HAP771" s="238"/>
      <c r="HAQ771" s="238"/>
      <c r="HAR771" s="238"/>
      <c r="HAS771" s="238"/>
      <c r="HAT771" s="238"/>
      <c r="HAU771" s="238"/>
      <c r="HAV771" s="238"/>
      <c r="HAW771" s="238"/>
      <c r="HAX771" s="238"/>
      <c r="HAY771" s="238"/>
      <c r="HAZ771" s="238"/>
      <c r="HBA771" s="238"/>
      <c r="HBB771" s="238"/>
      <c r="HBC771" s="238"/>
      <c r="HBD771" s="238"/>
      <c r="HBE771" s="238"/>
      <c r="HBF771" s="238"/>
      <c r="HBG771" s="238"/>
      <c r="HBH771" s="238"/>
      <c r="HBI771" s="238"/>
      <c r="HBJ771" s="238"/>
      <c r="HBK771" s="238"/>
      <c r="HBL771" s="238"/>
      <c r="HBM771" s="238"/>
      <c r="HBN771" s="238"/>
      <c r="HBO771" s="238"/>
      <c r="HBP771" s="238"/>
      <c r="HBQ771" s="238"/>
      <c r="HBR771" s="238"/>
      <c r="HBS771" s="238"/>
      <c r="HBT771" s="238"/>
      <c r="HBU771" s="238"/>
      <c r="HBV771" s="238"/>
      <c r="HBW771" s="238"/>
      <c r="HBX771" s="238"/>
      <c r="HBY771" s="238"/>
      <c r="HBZ771" s="238"/>
      <c r="HCA771" s="238"/>
      <c r="HCB771" s="238"/>
      <c r="HCC771" s="238"/>
      <c r="HCD771" s="238"/>
      <c r="HCE771" s="238"/>
      <c r="HCF771" s="238"/>
      <c r="HCG771" s="238"/>
      <c r="HCH771" s="238"/>
      <c r="HCI771" s="238"/>
      <c r="HCJ771" s="238"/>
      <c r="HCK771" s="238"/>
      <c r="HCL771" s="238"/>
      <c r="HCM771" s="238"/>
      <c r="HCN771" s="238"/>
      <c r="HCO771" s="238"/>
      <c r="HCP771" s="238"/>
      <c r="HCQ771" s="238"/>
      <c r="HCR771" s="238"/>
      <c r="HCS771" s="238"/>
      <c r="HCT771" s="238"/>
      <c r="HCU771" s="238"/>
      <c r="HCV771" s="238"/>
      <c r="HCW771" s="238"/>
      <c r="HCX771" s="238"/>
      <c r="HCY771" s="238"/>
      <c r="HCZ771" s="238"/>
      <c r="HDA771" s="238"/>
      <c r="HDB771" s="238"/>
      <c r="HDC771" s="238"/>
      <c r="HDD771" s="238"/>
      <c r="HDE771" s="238"/>
      <c r="HDF771" s="238"/>
      <c r="HDG771" s="238"/>
      <c r="HDH771" s="238"/>
      <c r="HDI771" s="238"/>
      <c r="HDJ771" s="238"/>
      <c r="HDK771" s="238"/>
      <c r="HDL771" s="238"/>
      <c r="HDM771" s="238"/>
      <c r="HDN771" s="238"/>
      <c r="HDO771" s="238"/>
      <c r="HDP771" s="238"/>
      <c r="HDQ771" s="238"/>
      <c r="HDR771" s="238"/>
      <c r="HDS771" s="238"/>
      <c r="HDT771" s="238"/>
      <c r="HDU771" s="238"/>
      <c r="HDV771" s="238"/>
      <c r="HDW771" s="238"/>
      <c r="HDX771" s="238"/>
      <c r="HDY771" s="238"/>
      <c r="HDZ771" s="238"/>
      <c r="HEA771" s="238"/>
      <c r="HEB771" s="238"/>
      <c r="HEC771" s="238"/>
      <c r="HED771" s="238"/>
      <c r="HEE771" s="238"/>
      <c r="HEF771" s="238"/>
      <c r="HEG771" s="238"/>
      <c r="HEH771" s="238"/>
      <c r="HEI771" s="238"/>
      <c r="HEJ771" s="238"/>
      <c r="HEK771" s="238"/>
      <c r="HEL771" s="238"/>
      <c r="HEM771" s="238"/>
      <c r="HEN771" s="238"/>
      <c r="HEO771" s="238"/>
      <c r="HEP771" s="238"/>
      <c r="HEQ771" s="238"/>
      <c r="HER771" s="238"/>
      <c r="HES771" s="238"/>
      <c r="HET771" s="238"/>
      <c r="HEU771" s="238"/>
      <c r="HEV771" s="238"/>
      <c r="HEW771" s="238"/>
      <c r="HEX771" s="238"/>
      <c r="HEY771" s="238"/>
      <c r="HEZ771" s="238"/>
      <c r="HFA771" s="238"/>
      <c r="HFB771" s="238"/>
      <c r="HFC771" s="238"/>
      <c r="HFD771" s="238"/>
      <c r="HFE771" s="238"/>
      <c r="HFF771" s="238"/>
      <c r="HFG771" s="238"/>
      <c r="HFH771" s="238"/>
      <c r="HFI771" s="238"/>
      <c r="HFJ771" s="238"/>
      <c r="HFK771" s="238"/>
      <c r="HFL771" s="238"/>
      <c r="HFM771" s="238"/>
      <c r="HFN771" s="238"/>
      <c r="HFO771" s="238"/>
      <c r="HFP771" s="238"/>
      <c r="HFQ771" s="238"/>
      <c r="HFR771" s="238"/>
      <c r="HFS771" s="238"/>
      <c r="HFT771" s="238"/>
      <c r="HFU771" s="238"/>
      <c r="HFV771" s="238"/>
      <c r="HFW771" s="238"/>
      <c r="HFX771" s="238"/>
      <c r="HFY771" s="238"/>
      <c r="HFZ771" s="238"/>
      <c r="HGA771" s="238"/>
      <c r="HGB771" s="238"/>
      <c r="HGC771" s="238"/>
      <c r="HGD771" s="238"/>
      <c r="HGE771" s="238"/>
      <c r="HGF771" s="238"/>
      <c r="HGG771" s="238"/>
      <c r="HGH771" s="238"/>
      <c r="HGI771" s="238"/>
      <c r="HGJ771" s="238"/>
      <c r="HGK771" s="238"/>
      <c r="HGL771" s="238"/>
      <c r="HGM771" s="238"/>
      <c r="HGN771" s="238"/>
      <c r="HGO771" s="238"/>
      <c r="HGP771" s="238"/>
      <c r="HGQ771" s="238"/>
      <c r="HGR771" s="238"/>
      <c r="HGS771" s="238"/>
      <c r="HGT771" s="238"/>
      <c r="HGU771" s="238"/>
      <c r="HGV771" s="238"/>
      <c r="HGW771" s="238"/>
      <c r="HGX771" s="238"/>
      <c r="HGY771" s="238"/>
      <c r="HGZ771" s="238"/>
      <c r="HHA771" s="238"/>
      <c r="HHB771" s="238"/>
      <c r="HHC771" s="238"/>
      <c r="HHD771" s="238"/>
      <c r="HHE771" s="238"/>
      <c r="HHF771" s="238"/>
      <c r="HHG771" s="238"/>
      <c r="HHH771" s="238"/>
      <c r="HHI771" s="238"/>
      <c r="HHJ771" s="238"/>
      <c r="HHK771" s="238"/>
      <c r="HHL771" s="238"/>
      <c r="HHM771" s="238"/>
      <c r="HHN771" s="238"/>
      <c r="HHO771" s="238"/>
      <c r="HHP771" s="238"/>
      <c r="HHQ771" s="238"/>
      <c r="HHR771" s="238"/>
      <c r="HHS771" s="238"/>
      <c r="HHT771" s="238"/>
      <c r="HHU771" s="238"/>
      <c r="HHV771" s="238"/>
      <c r="HHW771" s="238"/>
      <c r="HHX771" s="238"/>
      <c r="HHY771" s="238"/>
      <c r="HHZ771" s="238"/>
      <c r="HIA771" s="238"/>
      <c r="HIB771" s="238"/>
      <c r="HIC771" s="238"/>
      <c r="HID771" s="238"/>
      <c r="HIE771" s="238"/>
      <c r="HIF771" s="238"/>
      <c r="HIG771" s="238"/>
      <c r="HIH771" s="238"/>
      <c r="HII771" s="238"/>
      <c r="HIJ771" s="238"/>
      <c r="HIK771" s="238"/>
      <c r="HIL771" s="238"/>
      <c r="HIM771" s="238"/>
      <c r="HIN771" s="238"/>
      <c r="HIO771" s="238"/>
      <c r="HIP771" s="238"/>
      <c r="HIQ771" s="238"/>
      <c r="HIR771" s="238"/>
      <c r="HIS771" s="238"/>
      <c r="HIT771" s="238"/>
      <c r="HIU771" s="238"/>
      <c r="HIV771" s="238"/>
      <c r="HIW771" s="238"/>
      <c r="HIX771" s="238"/>
      <c r="HIY771" s="238"/>
      <c r="HIZ771" s="238"/>
      <c r="HJA771" s="238"/>
      <c r="HJB771" s="238"/>
      <c r="HJC771" s="238"/>
      <c r="HJD771" s="238"/>
      <c r="HJE771" s="238"/>
      <c r="HJF771" s="238"/>
      <c r="HJG771" s="238"/>
      <c r="HJH771" s="238"/>
      <c r="HJI771" s="238"/>
      <c r="HJJ771" s="238"/>
      <c r="HJK771" s="238"/>
      <c r="HJL771" s="238"/>
      <c r="HJM771" s="238"/>
      <c r="HJN771" s="238"/>
      <c r="HJO771" s="238"/>
      <c r="HJP771" s="238"/>
      <c r="HJQ771" s="238"/>
      <c r="HJR771" s="238"/>
      <c r="HJS771" s="238"/>
      <c r="HJT771" s="238"/>
      <c r="HJU771" s="238"/>
      <c r="HJV771" s="238"/>
      <c r="HJW771" s="238"/>
      <c r="HJX771" s="238"/>
      <c r="HJY771" s="238"/>
      <c r="HJZ771" s="238"/>
      <c r="HKA771" s="238"/>
      <c r="HKB771" s="238"/>
      <c r="HKC771" s="238"/>
      <c r="HKD771" s="238"/>
      <c r="HKE771" s="238"/>
      <c r="HKF771" s="238"/>
      <c r="HKG771" s="238"/>
      <c r="HKH771" s="238"/>
      <c r="HKI771" s="238"/>
      <c r="HKJ771" s="238"/>
      <c r="HKK771" s="238"/>
      <c r="HKL771" s="238"/>
      <c r="HKM771" s="238"/>
      <c r="HKN771" s="238"/>
      <c r="HKO771" s="238"/>
      <c r="HKP771" s="238"/>
      <c r="HKQ771" s="238"/>
      <c r="HKR771" s="238"/>
      <c r="HKS771" s="238"/>
      <c r="HKT771" s="238"/>
      <c r="HKU771" s="238"/>
      <c r="HKV771" s="238"/>
      <c r="HKW771" s="238"/>
      <c r="HKX771" s="238"/>
      <c r="HKY771" s="238"/>
      <c r="HKZ771" s="238"/>
      <c r="HLA771" s="238"/>
      <c r="HLB771" s="238"/>
      <c r="HLC771" s="238"/>
      <c r="HLD771" s="238"/>
      <c r="HLE771" s="238"/>
      <c r="HLF771" s="238"/>
      <c r="HLG771" s="238"/>
      <c r="HLH771" s="238"/>
      <c r="HLI771" s="238"/>
      <c r="HLJ771" s="238"/>
      <c r="HLK771" s="238"/>
      <c r="HLL771" s="238"/>
      <c r="HLM771" s="238"/>
      <c r="HLN771" s="238"/>
      <c r="HLO771" s="238"/>
      <c r="HLP771" s="238"/>
      <c r="HLQ771" s="238"/>
      <c r="HLR771" s="238"/>
      <c r="HLS771" s="238"/>
      <c r="HLT771" s="238"/>
      <c r="HLU771" s="238"/>
      <c r="HLV771" s="238"/>
      <c r="HLW771" s="238"/>
      <c r="HLX771" s="238"/>
      <c r="HLY771" s="238"/>
      <c r="HLZ771" s="238"/>
      <c r="HMA771" s="238"/>
      <c r="HMB771" s="238"/>
      <c r="HMC771" s="238"/>
      <c r="HMD771" s="238"/>
      <c r="HME771" s="238"/>
      <c r="HMF771" s="238"/>
      <c r="HMG771" s="238"/>
      <c r="HMH771" s="238"/>
      <c r="HMI771" s="238"/>
      <c r="HMJ771" s="238"/>
      <c r="HMK771" s="238"/>
      <c r="HML771" s="238"/>
      <c r="HMM771" s="238"/>
      <c r="HMN771" s="238"/>
      <c r="HMO771" s="238"/>
      <c r="HMP771" s="238"/>
      <c r="HMQ771" s="238"/>
      <c r="HMR771" s="238"/>
      <c r="HMS771" s="238"/>
      <c r="HMT771" s="238"/>
      <c r="HMU771" s="238"/>
      <c r="HMV771" s="238"/>
      <c r="HMW771" s="238"/>
      <c r="HMX771" s="238"/>
      <c r="HMY771" s="238"/>
      <c r="HMZ771" s="238"/>
      <c r="HNA771" s="238"/>
      <c r="HNB771" s="238"/>
      <c r="HNC771" s="238"/>
      <c r="HND771" s="238"/>
      <c r="HNE771" s="238"/>
      <c r="HNF771" s="238"/>
      <c r="HNG771" s="238"/>
      <c r="HNH771" s="238"/>
      <c r="HNI771" s="238"/>
      <c r="HNJ771" s="238"/>
      <c r="HNK771" s="238"/>
      <c r="HNL771" s="238"/>
      <c r="HNM771" s="238"/>
      <c r="HNN771" s="238"/>
      <c r="HNO771" s="238"/>
      <c r="HNP771" s="238"/>
      <c r="HNQ771" s="238"/>
      <c r="HNR771" s="238"/>
      <c r="HNS771" s="238"/>
      <c r="HNT771" s="238"/>
      <c r="HNU771" s="238"/>
      <c r="HNV771" s="238"/>
      <c r="HNW771" s="238"/>
      <c r="HNX771" s="238"/>
      <c r="HNY771" s="238"/>
      <c r="HNZ771" s="238"/>
      <c r="HOA771" s="238"/>
      <c r="HOB771" s="238"/>
      <c r="HOC771" s="238"/>
      <c r="HOD771" s="238"/>
      <c r="HOE771" s="238"/>
      <c r="HOF771" s="238"/>
      <c r="HOG771" s="238"/>
      <c r="HOH771" s="238"/>
      <c r="HOI771" s="238"/>
      <c r="HOJ771" s="238"/>
      <c r="HOK771" s="238"/>
      <c r="HOL771" s="238"/>
      <c r="HOM771" s="238"/>
      <c r="HON771" s="238"/>
      <c r="HOO771" s="238"/>
      <c r="HOP771" s="238"/>
      <c r="HOQ771" s="238"/>
      <c r="HOR771" s="238"/>
      <c r="HOS771" s="238"/>
      <c r="HOT771" s="238"/>
      <c r="HOU771" s="238"/>
      <c r="HOV771" s="238"/>
      <c r="HOW771" s="238"/>
      <c r="HOX771" s="238"/>
      <c r="HOY771" s="238"/>
      <c r="HOZ771" s="238"/>
      <c r="HPA771" s="238"/>
      <c r="HPB771" s="238"/>
      <c r="HPC771" s="238"/>
      <c r="HPD771" s="238"/>
      <c r="HPE771" s="238"/>
      <c r="HPF771" s="238"/>
      <c r="HPG771" s="238"/>
      <c r="HPH771" s="238"/>
      <c r="HPI771" s="238"/>
      <c r="HPJ771" s="238"/>
      <c r="HPK771" s="238"/>
      <c r="HPL771" s="238"/>
      <c r="HPM771" s="238"/>
      <c r="HPN771" s="238"/>
      <c r="HPO771" s="238"/>
      <c r="HPP771" s="238"/>
      <c r="HPQ771" s="238"/>
      <c r="HPR771" s="238"/>
      <c r="HPS771" s="238"/>
      <c r="HPT771" s="238"/>
      <c r="HPU771" s="238"/>
      <c r="HPV771" s="238"/>
      <c r="HPW771" s="238"/>
      <c r="HPX771" s="238"/>
      <c r="HPY771" s="238"/>
      <c r="HPZ771" s="238"/>
      <c r="HQA771" s="238"/>
      <c r="HQB771" s="238"/>
      <c r="HQC771" s="238"/>
      <c r="HQD771" s="238"/>
      <c r="HQE771" s="238"/>
      <c r="HQF771" s="238"/>
      <c r="HQG771" s="238"/>
      <c r="HQH771" s="238"/>
      <c r="HQI771" s="238"/>
      <c r="HQJ771" s="238"/>
      <c r="HQK771" s="238"/>
      <c r="HQL771" s="238"/>
      <c r="HQM771" s="238"/>
      <c r="HQN771" s="238"/>
      <c r="HQO771" s="238"/>
      <c r="HQP771" s="238"/>
      <c r="HQQ771" s="238"/>
      <c r="HQR771" s="238"/>
      <c r="HQS771" s="238"/>
      <c r="HQT771" s="238"/>
      <c r="HQU771" s="238"/>
      <c r="HQV771" s="238"/>
      <c r="HQW771" s="238"/>
      <c r="HQX771" s="238"/>
      <c r="HQY771" s="238"/>
      <c r="HQZ771" s="238"/>
      <c r="HRA771" s="238"/>
      <c r="HRB771" s="238"/>
      <c r="HRC771" s="238"/>
      <c r="HRD771" s="238"/>
      <c r="HRE771" s="238"/>
      <c r="HRF771" s="238"/>
      <c r="HRG771" s="238"/>
      <c r="HRH771" s="238"/>
      <c r="HRI771" s="238"/>
      <c r="HRJ771" s="238"/>
      <c r="HRK771" s="238"/>
      <c r="HRL771" s="238"/>
      <c r="HRM771" s="238"/>
      <c r="HRN771" s="238"/>
      <c r="HRO771" s="238"/>
      <c r="HRP771" s="238"/>
      <c r="HRQ771" s="238"/>
      <c r="HRR771" s="238"/>
      <c r="HRS771" s="238"/>
      <c r="HRT771" s="238"/>
      <c r="HRU771" s="238"/>
      <c r="HRV771" s="238"/>
      <c r="HRW771" s="238"/>
      <c r="HRX771" s="238"/>
      <c r="HRY771" s="238"/>
      <c r="HRZ771" s="238"/>
      <c r="HSA771" s="238"/>
      <c r="HSB771" s="238"/>
      <c r="HSC771" s="238"/>
      <c r="HSD771" s="238"/>
      <c r="HSE771" s="238"/>
      <c r="HSF771" s="238"/>
      <c r="HSG771" s="238"/>
      <c r="HSH771" s="238"/>
      <c r="HSI771" s="238"/>
      <c r="HSJ771" s="238"/>
      <c r="HSK771" s="238"/>
      <c r="HSL771" s="238"/>
      <c r="HSM771" s="238"/>
      <c r="HSN771" s="238"/>
      <c r="HSO771" s="238"/>
      <c r="HSP771" s="238"/>
      <c r="HSQ771" s="238"/>
      <c r="HSR771" s="238"/>
      <c r="HSS771" s="238"/>
      <c r="HST771" s="238"/>
      <c r="HSU771" s="238"/>
      <c r="HSV771" s="238"/>
      <c r="HSW771" s="238"/>
      <c r="HSX771" s="238"/>
      <c r="HSY771" s="238"/>
      <c r="HSZ771" s="238"/>
      <c r="HTA771" s="238"/>
      <c r="HTB771" s="238"/>
      <c r="HTC771" s="238"/>
      <c r="HTD771" s="238"/>
      <c r="HTE771" s="238"/>
      <c r="HTF771" s="238"/>
      <c r="HTG771" s="238"/>
      <c r="HTH771" s="238"/>
      <c r="HTI771" s="238"/>
      <c r="HTJ771" s="238"/>
      <c r="HTK771" s="238"/>
      <c r="HTL771" s="238"/>
      <c r="HTM771" s="238"/>
      <c r="HTN771" s="238"/>
      <c r="HTO771" s="238"/>
      <c r="HTP771" s="238"/>
      <c r="HTQ771" s="238"/>
      <c r="HTR771" s="238"/>
      <c r="HTS771" s="238"/>
      <c r="HTT771" s="238"/>
      <c r="HTU771" s="238"/>
      <c r="HTV771" s="238"/>
      <c r="HTW771" s="238"/>
      <c r="HTX771" s="238"/>
      <c r="HTY771" s="238"/>
      <c r="HTZ771" s="238"/>
      <c r="HUA771" s="238"/>
      <c r="HUB771" s="238"/>
      <c r="HUC771" s="238"/>
      <c r="HUD771" s="238"/>
      <c r="HUE771" s="238"/>
      <c r="HUF771" s="238"/>
      <c r="HUG771" s="238"/>
      <c r="HUH771" s="238"/>
      <c r="HUI771" s="238"/>
      <c r="HUJ771" s="238"/>
      <c r="HUK771" s="238"/>
      <c r="HUL771" s="238"/>
      <c r="HUM771" s="238"/>
      <c r="HUN771" s="238"/>
      <c r="HUO771" s="238"/>
      <c r="HUP771" s="238"/>
      <c r="HUQ771" s="238"/>
      <c r="HUR771" s="238"/>
      <c r="HUS771" s="238"/>
      <c r="HUT771" s="238"/>
      <c r="HUU771" s="238"/>
      <c r="HUV771" s="238"/>
      <c r="HUW771" s="238"/>
      <c r="HUX771" s="238"/>
      <c r="HUY771" s="238"/>
      <c r="HUZ771" s="238"/>
      <c r="HVA771" s="238"/>
      <c r="HVB771" s="238"/>
      <c r="HVC771" s="238"/>
      <c r="HVD771" s="238"/>
      <c r="HVE771" s="238"/>
      <c r="HVF771" s="238"/>
      <c r="HVG771" s="238"/>
      <c r="HVH771" s="238"/>
      <c r="HVI771" s="238"/>
      <c r="HVJ771" s="238"/>
      <c r="HVK771" s="238"/>
      <c r="HVL771" s="238"/>
      <c r="HVM771" s="238"/>
      <c r="HVN771" s="238"/>
      <c r="HVO771" s="238"/>
      <c r="HVP771" s="238"/>
      <c r="HVQ771" s="238"/>
      <c r="HVR771" s="238"/>
      <c r="HVS771" s="238"/>
      <c r="HVT771" s="238"/>
      <c r="HVU771" s="238"/>
      <c r="HVV771" s="238"/>
      <c r="HVW771" s="238"/>
      <c r="HVX771" s="238"/>
      <c r="HVY771" s="238"/>
      <c r="HVZ771" s="238"/>
      <c r="HWA771" s="238"/>
      <c r="HWB771" s="238"/>
      <c r="HWC771" s="238"/>
      <c r="HWD771" s="238"/>
      <c r="HWE771" s="238"/>
      <c r="HWF771" s="238"/>
      <c r="HWG771" s="238"/>
      <c r="HWH771" s="238"/>
      <c r="HWI771" s="238"/>
      <c r="HWJ771" s="238"/>
      <c r="HWK771" s="238"/>
      <c r="HWL771" s="238"/>
      <c r="HWM771" s="238"/>
      <c r="HWN771" s="238"/>
      <c r="HWO771" s="238"/>
      <c r="HWP771" s="238"/>
      <c r="HWQ771" s="238"/>
      <c r="HWR771" s="238"/>
      <c r="HWS771" s="238"/>
      <c r="HWT771" s="238"/>
      <c r="HWU771" s="238"/>
      <c r="HWV771" s="238"/>
      <c r="HWW771" s="238"/>
      <c r="HWX771" s="238"/>
      <c r="HWY771" s="238"/>
      <c r="HWZ771" s="238"/>
      <c r="HXA771" s="238"/>
      <c r="HXB771" s="238"/>
      <c r="HXC771" s="238"/>
      <c r="HXD771" s="238"/>
      <c r="HXE771" s="238"/>
      <c r="HXF771" s="238"/>
      <c r="HXG771" s="238"/>
      <c r="HXH771" s="238"/>
      <c r="HXI771" s="238"/>
      <c r="HXJ771" s="238"/>
      <c r="HXK771" s="238"/>
      <c r="HXL771" s="238"/>
      <c r="HXM771" s="238"/>
      <c r="HXN771" s="238"/>
      <c r="HXO771" s="238"/>
      <c r="HXP771" s="238"/>
      <c r="HXQ771" s="238"/>
      <c r="HXR771" s="238"/>
      <c r="HXS771" s="238"/>
      <c r="HXT771" s="238"/>
      <c r="HXU771" s="238"/>
      <c r="HXV771" s="238"/>
      <c r="HXW771" s="238"/>
      <c r="HXX771" s="238"/>
      <c r="HXY771" s="238"/>
      <c r="HXZ771" s="238"/>
      <c r="HYA771" s="238"/>
      <c r="HYB771" s="238"/>
      <c r="HYC771" s="238"/>
      <c r="HYD771" s="238"/>
      <c r="HYE771" s="238"/>
      <c r="HYF771" s="238"/>
      <c r="HYG771" s="238"/>
      <c r="HYH771" s="238"/>
      <c r="HYI771" s="238"/>
      <c r="HYJ771" s="238"/>
      <c r="HYK771" s="238"/>
      <c r="HYL771" s="238"/>
      <c r="HYM771" s="238"/>
      <c r="HYN771" s="238"/>
      <c r="HYO771" s="238"/>
      <c r="HYP771" s="238"/>
      <c r="HYQ771" s="238"/>
      <c r="HYR771" s="238"/>
      <c r="HYS771" s="238"/>
      <c r="HYT771" s="238"/>
      <c r="HYU771" s="238"/>
      <c r="HYV771" s="238"/>
      <c r="HYW771" s="238"/>
      <c r="HYX771" s="238"/>
      <c r="HYY771" s="238"/>
      <c r="HYZ771" s="238"/>
      <c r="HZA771" s="238"/>
      <c r="HZB771" s="238"/>
      <c r="HZC771" s="238"/>
      <c r="HZD771" s="238"/>
      <c r="HZE771" s="238"/>
      <c r="HZF771" s="238"/>
      <c r="HZG771" s="238"/>
      <c r="HZH771" s="238"/>
      <c r="HZI771" s="238"/>
      <c r="HZJ771" s="238"/>
      <c r="HZK771" s="238"/>
      <c r="HZL771" s="238"/>
      <c r="HZM771" s="238"/>
      <c r="HZN771" s="238"/>
      <c r="HZO771" s="238"/>
      <c r="HZP771" s="238"/>
      <c r="HZQ771" s="238"/>
      <c r="HZR771" s="238"/>
      <c r="HZS771" s="238"/>
      <c r="HZT771" s="238"/>
      <c r="HZU771" s="238"/>
      <c r="HZV771" s="238"/>
      <c r="HZW771" s="238"/>
      <c r="HZX771" s="238"/>
      <c r="HZY771" s="238"/>
      <c r="HZZ771" s="238"/>
      <c r="IAA771" s="238"/>
      <c r="IAB771" s="238"/>
      <c r="IAC771" s="238"/>
      <c r="IAD771" s="238"/>
      <c r="IAE771" s="238"/>
      <c r="IAF771" s="238"/>
      <c r="IAG771" s="238"/>
      <c r="IAH771" s="238"/>
      <c r="IAI771" s="238"/>
      <c r="IAJ771" s="238"/>
      <c r="IAK771" s="238"/>
      <c r="IAL771" s="238"/>
      <c r="IAM771" s="238"/>
      <c r="IAN771" s="238"/>
      <c r="IAO771" s="238"/>
      <c r="IAP771" s="238"/>
      <c r="IAQ771" s="238"/>
      <c r="IAR771" s="238"/>
      <c r="IAS771" s="238"/>
      <c r="IAT771" s="238"/>
      <c r="IAU771" s="238"/>
      <c r="IAV771" s="238"/>
      <c r="IAW771" s="238"/>
      <c r="IAX771" s="238"/>
      <c r="IAY771" s="238"/>
      <c r="IAZ771" s="238"/>
      <c r="IBA771" s="238"/>
      <c r="IBB771" s="238"/>
      <c r="IBC771" s="238"/>
      <c r="IBD771" s="238"/>
      <c r="IBE771" s="238"/>
      <c r="IBF771" s="238"/>
      <c r="IBG771" s="238"/>
      <c r="IBH771" s="238"/>
      <c r="IBI771" s="238"/>
      <c r="IBJ771" s="238"/>
      <c r="IBK771" s="238"/>
      <c r="IBL771" s="238"/>
      <c r="IBM771" s="238"/>
      <c r="IBN771" s="238"/>
      <c r="IBO771" s="238"/>
      <c r="IBP771" s="238"/>
      <c r="IBQ771" s="238"/>
      <c r="IBR771" s="238"/>
      <c r="IBS771" s="238"/>
      <c r="IBT771" s="238"/>
      <c r="IBU771" s="238"/>
      <c r="IBV771" s="238"/>
      <c r="IBW771" s="238"/>
      <c r="IBX771" s="238"/>
      <c r="IBY771" s="238"/>
      <c r="IBZ771" s="238"/>
      <c r="ICA771" s="238"/>
      <c r="ICB771" s="238"/>
      <c r="ICC771" s="238"/>
      <c r="ICD771" s="238"/>
      <c r="ICE771" s="238"/>
      <c r="ICF771" s="238"/>
      <c r="ICG771" s="238"/>
      <c r="ICH771" s="238"/>
      <c r="ICI771" s="238"/>
      <c r="ICJ771" s="238"/>
      <c r="ICK771" s="238"/>
      <c r="ICL771" s="238"/>
      <c r="ICM771" s="238"/>
      <c r="ICN771" s="238"/>
      <c r="ICO771" s="238"/>
      <c r="ICP771" s="238"/>
      <c r="ICQ771" s="238"/>
      <c r="ICR771" s="238"/>
      <c r="ICS771" s="238"/>
      <c r="ICT771" s="238"/>
      <c r="ICU771" s="238"/>
      <c r="ICV771" s="238"/>
      <c r="ICW771" s="238"/>
      <c r="ICX771" s="238"/>
      <c r="ICY771" s="238"/>
      <c r="ICZ771" s="238"/>
      <c r="IDA771" s="238"/>
      <c r="IDB771" s="238"/>
      <c r="IDC771" s="238"/>
      <c r="IDD771" s="238"/>
      <c r="IDE771" s="238"/>
      <c r="IDF771" s="238"/>
      <c r="IDG771" s="238"/>
      <c r="IDH771" s="238"/>
      <c r="IDI771" s="238"/>
      <c r="IDJ771" s="238"/>
      <c r="IDK771" s="238"/>
      <c r="IDL771" s="238"/>
      <c r="IDM771" s="238"/>
      <c r="IDN771" s="238"/>
      <c r="IDO771" s="238"/>
      <c r="IDP771" s="238"/>
      <c r="IDQ771" s="238"/>
      <c r="IDR771" s="238"/>
      <c r="IDS771" s="238"/>
      <c r="IDT771" s="238"/>
      <c r="IDU771" s="238"/>
      <c r="IDV771" s="238"/>
      <c r="IDW771" s="238"/>
      <c r="IDX771" s="238"/>
      <c r="IDY771" s="238"/>
      <c r="IDZ771" s="238"/>
      <c r="IEA771" s="238"/>
      <c r="IEB771" s="238"/>
      <c r="IEC771" s="238"/>
      <c r="IED771" s="238"/>
      <c r="IEE771" s="238"/>
      <c r="IEF771" s="238"/>
      <c r="IEG771" s="238"/>
      <c r="IEH771" s="238"/>
      <c r="IEI771" s="238"/>
      <c r="IEJ771" s="238"/>
      <c r="IEK771" s="238"/>
      <c r="IEL771" s="238"/>
      <c r="IEM771" s="238"/>
      <c r="IEN771" s="238"/>
      <c r="IEO771" s="238"/>
      <c r="IEP771" s="238"/>
      <c r="IEQ771" s="238"/>
      <c r="IER771" s="238"/>
      <c r="IES771" s="238"/>
      <c r="IET771" s="238"/>
      <c r="IEU771" s="238"/>
      <c r="IEV771" s="238"/>
      <c r="IEW771" s="238"/>
      <c r="IEX771" s="238"/>
      <c r="IEY771" s="238"/>
      <c r="IEZ771" s="238"/>
      <c r="IFA771" s="238"/>
      <c r="IFB771" s="238"/>
      <c r="IFC771" s="238"/>
      <c r="IFD771" s="238"/>
      <c r="IFE771" s="238"/>
      <c r="IFF771" s="238"/>
      <c r="IFG771" s="238"/>
      <c r="IFH771" s="238"/>
      <c r="IFI771" s="238"/>
      <c r="IFJ771" s="238"/>
      <c r="IFK771" s="238"/>
      <c r="IFL771" s="238"/>
      <c r="IFM771" s="238"/>
      <c r="IFN771" s="238"/>
      <c r="IFO771" s="238"/>
      <c r="IFP771" s="238"/>
      <c r="IFQ771" s="238"/>
      <c r="IFR771" s="238"/>
      <c r="IFS771" s="238"/>
      <c r="IFT771" s="238"/>
      <c r="IFU771" s="238"/>
      <c r="IFV771" s="238"/>
      <c r="IFW771" s="238"/>
      <c r="IFX771" s="238"/>
      <c r="IFY771" s="238"/>
      <c r="IFZ771" s="238"/>
      <c r="IGA771" s="238"/>
      <c r="IGB771" s="238"/>
      <c r="IGC771" s="238"/>
      <c r="IGD771" s="238"/>
      <c r="IGE771" s="238"/>
      <c r="IGF771" s="238"/>
      <c r="IGG771" s="238"/>
      <c r="IGH771" s="238"/>
      <c r="IGI771" s="238"/>
      <c r="IGJ771" s="238"/>
      <c r="IGK771" s="238"/>
      <c r="IGL771" s="238"/>
      <c r="IGM771" s="238"/>
      <c r="IGN771" s="238"/>
      <c r="IGO771" s="238"/>
      <c r="IGP771" s="238"/>
      <c r="IGQ771" s="238"/>
      <c r="IGR771" s="238"/>
      <c r="IGS771" s="238"/>
      <c r="IGT771" s="238"/>
      <c r="IGU771" s="238"/>
      <c r="IGV771" s="238"/>
      <c r="IGW771" s="238"/>
      <c r="IGX771" s="238"/>
      <c r="IGY771" s="238"/>
      <c r="IGZ771" s="238"/>
      <c r="IHA771" s="238"/>
      <c r="IHB771" s="238"/>
      <c r="IHC771" s="238"/>
      <c r="IHD771" s="238"/>
      <c r="IHE771" s="238"/>
      <c r="IHF771" s="238"/>
      <c r="IHG771" s="238"/>
      <c r="IHH771" s="238"/>
      <c r="IHI771" s="238"/>
      <c r="IHJ771" s="238"/>
      <c r="IHK771" s="238"/>
      <c r="IHL771" s="238"/>
      <c r="IHM771" s="238"/>
      <c r="IHN771" s="238"/>
      <c r="IHO771" s="238"/>
      <c r="IHP771" s="238"/>
      <c r="IHQ771" s="238"/>
      <c r="IHR771" s="238"/>
      <c r="IHS771" s="238"/>
      <c r="IHT771" s="238"/>
      <c r="IHU771" s="238"/>
      <c r="IHV771" s="238"/>
      <c r="IHW771" s="238"/>
      <c r="IHX771" s="238"/>
      <c r="IHY771" s="238"/>
      <c r="IHZ771" s="238"/>
      <c r="IIA771" s="238"/>
      <c r="IIB771" s="238"/>
      <c r="IIC771" s="238"/>
      <c r="IID771" s="238"/>
      <c r="IIE771" s="238"/>
      <c r="IIF771" s="238"/>
      <c r="IIG771" s="238"/>
      <c r="IIH771" s="238"/>
      <c r="III771" s="238"/>
      <c r="IIJ771" s="238"/>
      <c r="IIK771" s="238"/>
      <c r="IIL771" s="238"/>
      <c r="IIM771" s="238"/>
      <c r="IIN771" s="238"/>
      <c r="IIO771" s="238"/>
      <c r="IIP771" s="238"/>
      <c r="IIQ771" s="238"/>
      <c r="IIR771" s="238"/>
      <c r="IIS771" s="238"/>
      <c r="IIT771" s="238"/>
      <c r="IIU771" s="238"/>
      <c r="IIV771" s="238"/>
      <c r="IIW771" s="238"/>
      <c r="IIX771" s="238"/>
      <c r="IIY771" s="238"/>
      <c r="IIZ771" s="238"/>
      <c r="IJA771" s="238"/>
      <c r="IJB771" s="238"/>
      <c r="IJC771" s="238"/>
      <c r="IJD771" s="238"/>
      <c r="IJE771" s="238"/>
      <c r="IJF771" s="238"/>
      <c r="IJG771" s="238"/>
      <c r="IJH771" s="238"/>
      <c r="IJI771" s="238"/>
      <c r="IJJ771" s="238"/>
      <c r="IJK771" s="238"/>
      <c r="IJL771" s="238"/>
      <c r="IJM771" s="238"/>
      <c r="IJN771" s="238"/>
      <c r="IJO771" s="238"/>
      <c r="IJP771" s="238"/>
      <c r="IJQ771" s="238"/>
      <c r="IJR771" s="238"/>
      <c r="IJS771" s="238"/>
      <c r="IJT771" s="238"/>
      <c r="IJU771" s="238"/>
      <c r="IJV771" s="238"/>
      <c r="IJW771" s="238"/>
      <c r="IJX771" s="238"/>
      <c r="IJY771" s="238"/>
      <c r="IJZ771" s="238"/>
      <c r="IKA771" s="238"/>
      <c r="IKB771" s="238"/>
      <c r="IKC771" s="238"/>
      <c r="IKD771" s="238"/>
      <c r="IKE771" s="238"/>
      <c r="IKF771" s="238"/>
      <c r="IKG771" s="238"/>
      <c r="IKH771" s="238"/>
      <c r="IKI771" s="238"/>
      <c r="IKJ771" s="238"/>
      <c r="IKK771" s="238"/>
      <c r="IKL771" s="238"/>
      <c r="IKM771" s="238"/>
      <c r="IKN771" s="238"/>
      <c r="IKO771" s="238"/>
      <c r="IKP771" s="238"/>
      <c r="IKQ771" s="238"/>
      <c r="IKR771" s="238"/>
      <c r="IKS771" s="238"/>
      <c r="IKT771" s="238"/>
      <c r="IKU771" s="238"/>
      <c r="IKV771" s="238"/>
      <c r="IKW771" s="238"/>
      <c r="IKX771" s="238"/>
      <c r="IKY771" s="238"/>
      <c r="IKZ771" s="238"/>
      <c r="ILA771" s="238"/>
      <c r="ILB771" s="238"/>
      <c r="ILC771" s="238"/>
      <c r="ILD771" s="238"/>
      <c r="ILE771" s="238"/>
      <c r="ILF771" s="238"/>
      <c r="ILG771" s="238"/>
      <c r="ILH771" s="238"/>
      <c r="ILI771" s="238"/>
      <c r="ILJ771" s="238"/>
      <c r="ILK771" s="238"/>
      <c r="ILL771" s="238"/>
      <c r="ILM771" s="238"/>
      <c r="ILN771" s="238"/>
      <c r="ILO771" s="238"/>
      <c r="ILP771" s="238"/>
      <c r="ILQ771" s="238"/>
      <c r="ILR771" s="238"/>
      <c r="ILS771" s="238"/>
      <c r="ILT771" s="238"/>
      <c r="ILU771" s="238"/>
      <c r="ILV771" s="238"/>
      <c r="ILW771" s="238"/>
      <c r="ILX771" s="238"/>
      <c r="ILY771" s="238"/>
      <c r="ILZ771" s="238"/>
      <c r="IMA771" s="238"/>
      <c r="IMB771" s="238"/>
      <c r="IMC771" s="238"/>
      <c r="IMD771" s="238"/>
      <c r="IME771" s="238"/>
      <c r="IMF771" s="238"/>
      <c r="IMG771" s="238"/>
      <c r="IMH771" s="238"/>
      <c r="IMI771" s="238"/>
      <c r="IMJ771" s="238"/>
      <c r="IMK771" s="238"/>
      <c r="IML771" s="238"/>
      <c r="IMM771" s="238"/>
      <c r="IMN771" s="238"/>
      <c r="IMO771" s="238"/>
      <c r="IMP771" s="238"/>
      <c r="IMQ771" s="238"/>
      <c r="IMR771" s="238"/>
      <c r="IMS771" s="238"/>
      <c r="IMT771" s="238"/>
      <c r="IMU771" s="238"/>
      <c r="IMV771" s="238"/>
      <c r="IMW771" s="238"/>
      <c r="IMX771" s="238"/>
      <c r="IMY771" s="238"/>
      <c r="IMZ771" s="238"/>
      <c r="INA771" s="238"/>
      <c r="INB771" s="238"/>
      <c r="INC771" s="238"/>
      <c r="IND771" s="238"/>
      <c r="INE771" s="238"/>
      <c r="INF771" s="238"/>
      <c r="ING771" s="238"/>
      <c r="INH771" s="238"/>
      <c r="INI771" s="238"/>
      <c r="INJ771" s="238"/>
      <c r="INK771" s="238"/>
      <c r="INL771" s="238"/>
      <c r="INM771" s="238"/>
      <c r="INN771" s="238"/>
      <c r="INO771" s="238"/>
      <c r="INP771" s="238"/>
      <c r="INQ771" s="238"/>
      <c r="INR771" s="238"/>
      <c r="INS771" s="238"/>
      <c r="INT771" s="238"/>
      <c r="INU771" s="238"/>
      <c r="INV771" s="238"/>
      <c r="INW771" s="238"/>
      <c r="INX771" s="238"/>
      <c r="INY771" s="238"/>
      <c r="INZ771" s="238"/>
      <c r="IOA771" s="238"/>
      <c r="IOB771" s="238"/>
      <c r="IOC771" s="238"/>
      <c r="IOD771" s="238"/>
      <c r="IOE771" s="238"/>
      <c r="IOF771" s="238"/>
      <c r="IOG771" s="238"/>
      <c r="IOH771" s="238"/>
      <c r="IOI771" s="238"/>
      <c r="IOJ771" s="238"/>
      <c r="IOK771" s="238"/>
      <c r="IOL771" s="238"/>
      <c r="IOM771" s="238"/>
      <c r="ION771" s="238"/>
      <c r="IOO771" s="238"/>
      <c r="IOP771" s="238"/>
      <c r="IOQ771" s="238"/>
      <c r="IOR771" s="238"/>
      <c r="IOS771" s="238"/>
      <c r="IOT771" s="238"/>
      <c r="IOU771" s="238"/>
      <c r="IOV771" s="238"/>
      <c r="IOW771" s="238"/>
      <c r="IOX771" s="238"/>
      <c r="IOY771" s="238"/>
      <c r="IOZ771" s="238"/>
      <c r="IPA771" s="238"/>
      <c r="IPB771" s="238"/>
      <c r="IPC771" s="238"/>
      <c r="IPD771" s="238"/>
      <c r="IPE771" s="238"/>
      <c r="IPF771" s="238"/>
      <c r="IPG771" s="238"/>
      <c r="IPH771" s="238"/>
      <c r="IPI771" s="238"/>
      <c r="IPJ771" s="238"/>
      <c r="IPK771" s="238"/>
      <c r="IPL771" s="238"/>
      <c r="IPM771" s="238"/>
      <c r="IPN771" s="238"/>
      <c r="IPO771" s="238"/>
      <c r="IPP771" s="238"/>
      <c r="IPQ771" s="238"/>
      <c r="IPR771" s="238"/>
      <c r="IPS771" s="238"/>
      <c r="IPT771" s="238"/>
      <c r="IPU771" s="238"/>
      <c r="IPV771" s="238"/>
      <c r="IPW771" s="238"/>
      <c r="IPX771" s="238"/>
      <c r="IPY771" s="238"/>
      <c r="IPZ771" s="238"/>
      <c r="IQA771" s="238"/>
      <c r="IQB771" s="238"/>
      <c r="IQC771" s="238"/>
      <c r="IQD771" s="238"/>
      <c r="IQE771" s="238"/>
      <c r="IQF771" s="238"/>
      <c r="IQG771" s="238"/>
      <c r="IQH771" s="238"/>
      <c r="IQI771" s="238"/>
      <c r="IQJ771" s="238"/>
      <c r="IQK771" s="238"/>
      <c r="IQL771" s="238"/>
      <c r="IQM771" s="238"/>
      <c r="IQN771" s="238"/>
      <c r="IQO771" s="238"/>
      <c r="IQP771" s="238"/>
      <c r="IQQ771" s="238"/>
      <c r="IQR771" s="238"/>
      <c r="IQS771" s="238"/>
      <c r="IQT771" s="238"/>
      <c r="IQU771" s="238"/>
      <c r="IQV771" s="238"/>
      <c r="IQW771" s="238"/>
      <c r="IQX771" s="238"/>
      <c r="IQY771" s="238"/>
      <c r="IQZ771" s="238"/>
      <c r="IRA771" s="238"/>
      <c r="IRB771" s="238"/>
      <c r="IRC771" s="238"/>
      <c r="IRD771" s="238"/>
      <c r="IRE771" s="238"/>
      <c r="IRF771" s="238"/>
      <c r="IRG771" s="238"/>
      <c r="IRH771" s="238"/>
      <c r="IRI771" s="238"/>
      <c r="IRJ771" s="238"/>
      <c r="IRK771" s="238"/>
      <c r="IRL771" s="238"/>
      <c r="IRM771" s="238"/>
      <c r="IRN771" s="238"/>
      <c r="IRO771" s="238"/>
      <c r="IRP771" s="238"/>
      <c r="IRQ771" s="238"/>
      <c r="IRR771" s="238"/>
      <c r="IRS771" s="238"/>
      <c r="IRT771" s="238"/>
      <c r="IRU771" s="238"/>
      <c r="IRV771" s="238"/>
      <c r="IRW771" s="238"/>
      <c r="IRX771" s="238"/>
      <c r="IRY771" s="238"/>
      <c r="IRZ771" s="238"/>
      <c r="ISA771" s="238"/>
      <c r="ISB771" s="238"/>
      <c r="ISC771" s="238"/>
      <c r="ISD771" s="238"/>
      <c r="ISE771" s="238"/>
      <c r="ISF771" s="238"/>
      <c r="ISG771" s="238"/>
      <c r="ISH771" s="238"/>
      <c r="ISI771" s="238"/>
      <c r="ISJ771" s="238"/>
      <c r="ISK771" s="238"/>
      <c r="ISL771" s="238"/>
      <c r="ISM771" s="238"/>
      <c r="ISN771" s="238"/>
      <c r="ISO771" s="238"/>
      <c r="ISP771" s="238"/>
      <c r="ISQ771" s="238"/>
      <c r="ISR771" s="238"/>
      <c r="ISS771" s="238"/>
      <c r="IST771" s="238"/>
      <c r="ISU771" s="238"/>
      <c r="ISV771" s="238"/>
      <c r="ISW771" s="238"/>
      <c r="ISX771" s="238"/>
      <c r="ISY771" s="238"/>
      <c r="ISZ771" s="238"/>
      <c r="ITA771" s="238"/>
      <c r="ITB771" s="238"/>
      <c r="ITC771" s="238"/>
      <c r="ITD771" s="238"/>
      <c r="ITE771" s="238"/>
      <c r="ITF771" s="238"/>
      <c r="ITG771" s="238"/>
      <c r="ITH771" s="238"/>
      <c r="ITI771" s="238"/>
      <c r="ITJ771" s="238"/>
      <c r="ITK771" s="238"/>
      <c r="ITL771" s="238"/>
      <c r="ITM771" s="238"/>
      <c r="ITN771" s="238"/>
      <c r="ITO771" s="238"/>
      <c r="ITP771" s="238"/>
      <c r="ITQ771" s="238"/>
      <c r="ITR771" s="238"/>
      <c r="ITS771" s="238"/>
      <c r="ITT771" s="238"/>
      <c r="ITU771" s="238"/>
      <c r="ITV771" s="238"/>
      <c r="ITW771" s="238"/>
      <c r="ITX771" s="238"/>
      <c r="ITY771" s="238"/>
      <c r="ITZ771" s="238"/>
      <c r="IUA771" s="238"/>
      <c r="IUB771" s="238"/>
      <c r="IUC771" s="238"/>
      <c r="IUD771" s="238"/>
      <c r="IUE771" s="238"/>
      <c r="IUF771" s="238"/>
      <c r="IUG771" s="238"/>
      <c r="IUH771" s="238"/>
      <c r="IUI771" s="238"/>
      <c r="IUJ771" s="238"/>
      <c r="IUK771" s="238"/>
      <c r="IUL771" s="238"/>
      <c r="IUM771" s="238"/>
      <c r="IUN771" s="238"/>
      <c r="IUO771" s="238"/>
      <c r="IUP771" s="238"/>
      <c r="IUQ771" s="238"/>
      <c r="IUR771" s="238"/>
      <c r="IUS771" s="238"/>
      <c r="IUT771" s="238"/>
      <c r="IUU771" s="238"/>
      <c r="IUV771" s="238"/>
      <c r="IUW771" s="238"/>
      <c r="IUX771" s="238"/>
      <c r="IUY771" s="238"/>
      <c r="IUZ771" s="238"/>
      <c r="IVA771" s="238"/>
      <c r="IVB771" s="238"/>
      <c r="IVC771" s="238"/>
      <c r="IVD771" s="238"/>
      <c r="IVE771" s="238"/>
      <c r="IVF771" s="238"/>
      <c r="IVG771" s="238"/>
      <c r="IVH771" s="238"/>
      <c r="IVI771" s="238"/>
      <c r="IVJ771" s="238"/>
      <c r="IVK771" s="238"/>
      <c r="IVL771" s="238"/>
      <c r="IVM771" s="238"/>
      <c r="IVN771" s="238"/>
      <c r="IVO771" s="238"/>
      <c r="IVP771" s="238"/>
      <c r="IVQ771" s="238"/>
      <c r="IVR771" s="238"/>
      <c r="IVS771" s="238"/>
      <c r="IVT771" s="238"/>
      <c r="IVU771" s="238"/>
      <c r="IVV771" s="238"/>
      <c r="IVW771" s="238"/>
      <c r="IVX771" s="238"/>
      <c r="IVY771" s="238"/>
      <c r="IVZ771" s="238"/>
      <c r="IWA771" s="238"/>
      <c r="IWB771" s="238"/>
      <c r="IWC771" s="238"/>
      <c r="IWD771" s="238"/>
      <c r="IWE771" s="238"/>
      <c r="IWF771" s="238"/>
      <c r="IWG771" s="238"/>
      <c r="IWH771" s="238"/>
      <c r="IWI771" s="238"/>
      <c r="IWJ771" s="238"/>
      <c r="IWK771" s="238"/>
      <c r="IWL771" s="238"/>
      <c r="IWM771" s="238"/>
      <c r="IWN771" s="238"/>
      <c r="IWO771" s="238"/>
      <c r="IWP771" s="238"/>
      <c r="IWQ771" s="238"/>
      <c r="IWR771" s="238"/>
      <c r="IWS771" s="238"/>
      <c r="IWT771" s="238"/>
      <c r="IWU771" s="238"/>
      <c r="IWV771" s="238"/>
      <c r="IWW771" s="238"/>
      <c r="IWX771" s="238"/>
      <c r="IWY771" s="238"/>
      <c r="IWZ771" s="238"/>
      <c r="IXA771" s="238"/>
      <c r="IXB771" s="238"/>
      <c r="IXC771" s="238"/>
      <c r="IXD771" s="238"/>
      <c r="IXE771" s="238"/>
      <c r="IXF771" s="238"/>
      <c r="IXG771" s="238"/>
      <c r="IXH771" s="238"/>
      <c r="IXI771" s="238"/>
      <c r="IXJ771" s="238"/>
      <c r="IXK771" s="238"/>
      <c r="IXL771" s="238"/>
      <c r="IXM771" s="238"/>
      <c r="IXN771" s="238"/>
      <c r="IXO771" s="238"/>
      <c r="IXP771" s="238"/>
      <c r="IXQ771" s="238"/>
      <c r="IXR771" s="238"/>
      <c r="IXS771" s="238"/>
      <c r="IXT771" s="238"/>
      <c r="IXU771" s="238"/>
      <c r="IXV771" s="238"/>
      <c r="IXW771" s="238"/>
      <c r="IXX771" s="238"/>
      <c r="IXY771" s="238"/>
      <c r="IXZ771" s="238"/>
      <c r="IYA771" s="238"/>
      <c r="IYB771" s="238"/>
      <c r="IYC771" s="238"/>
      <c r="IYD771" s="238"/>
      <c r="IYE771" s="238"/>
      <c r="IYF771" s="238"/>
      <c r="IYG771" s="238"/>
      <c r="IYH771" s="238"/>
      <c r="IYI771" s="238"/>
      <c r="IYJ771" s="238"/>
      <c r="IYK771" s="238"/>
      <c r="IYL771" s="238"/>
      <c r="IYM771" s="238"/>
      <c r="IYN771" s="238"/>
      <c r="IYO771" s="238"/>
      <c r="IYP771" s="238"/>
      <c r="IYQ771" s="238"/>
      <c r="IYR771" s="238"/>
      <c r="IYS771" s="238"/>
      <c r="IYT771" s="238"/>
      <c r="IYU771" s="238"/>
      <c r="IYV771" s="238"/>
      <c r="IYW771" s="238"/>
      <c r="IYX771" s="238"/>
      <c r="IYY771" s="238"/>
      <c r="IYZ771" s="238"/>
      <c r="IZA771" s="238"/>
      <c r="IZB771" s="238"/>
      <c r="IZC771" s="238"/>
      <c r="IZD771" s="238"/>
      <c r="IZE771" s="238"/>
      <c r="IZF771" s="238"/>
      <c r="IZG771" s="238"/>
      <c r="IZH771" s="238"/>
      <c r="IZI771" s="238"/>
      <c r="IZJ771" s="238"/>
      <c r="IZK771" s="238"/>
      <c r="IZL771" s="238"/>
      <c r="IZM771" s="238"/>
      <c r="IZN771" s="238"/>
      <c r="IZO771" s="238"/>
      <c r="IZP771" s="238"/>
      <c r="IZQ771" s="238"/>
      <c r="IZR771" s="238"/>
      <c r="IZS771" s="238"/>
      <c r="IZT771" s="238"/>
      <c r="IZU771" s="238"/>
      <c r="IZV771" s="238"/>
      <c r="IZW771" s="238"/>
      <c r="IZX771" s="238"/>
      <c r="IZY771" s="238"/>
      <c r="IZZ771" s="238"/>
      <c r="JAA771" s="238"/>
      <c r="JAB771" s="238"/>
      <c r="JAC771" s="238"/>
      <c r="JAD771" s="238"/>
      <c r="JAE771" s="238"/>
      <c r="JAF771" s="238"/>
      <c r="JAG771" s="238"/>
      <c r="JAH771" s="238"/>
      <c r="JAI771" s="238"/>
      <c r="JAJ771" s="238"/>
      <c r="JAK771" s="238"/>
      <c r="JAL771" s="238"/>
      <c r="JAM771" s="238"/>
      <c r="JAN771" s="238"/>
      <c r="JAO771" s="238"/>
      <c r="JAP771" s="238"/>
      <c r="JAQ771" s="238"/>
      <c r="JAR771" s="238"/>
      <c r="JAS771" s="238"/>
      <c r="JAT771" s="238"/>
      <c r="JAU771" s="238"/>
      <c r="JAV771" s="238"/>
      <c r="JAW771" s="238"/>
      <c r="JAX771" s="238"/>
      <c r="JAY771" s="238"/>
      <c r="JAZ771" s="238"/>
      <c r="JBA771" s="238"/>
      <c r="JBB771" s="238"/>
      <c r="JBC771" s="238"/>
      <c r="JBD771" s="238"/>
      <c r="JBE771" s="238"/>
      <c r="JBF771" s="238"/>
      <c r="JBG771" s="238"/>
      <c r="JBH771" s="238"/>
      <c r="JBI771" s="238"/>
      <c r="JBJ771" s="238"/>
      <c r="JBK771" s="238"/>
      <c r="JBL771" s="238"/>
      <c r="JBM771" s="238"/>
      <c r="JBN771" s="238"/>
      <c r="JBO771" s="238"/>
      <c r="JBP771" s="238"/>
      <c r="JBQ771" s="238"/>
      <c r="JBR771" s="238"/>
      <c r="JBS771" s="238"/>
      <c r="JBT771" s="238"/>
      <c r="JBU771" s="238"/>
      <c r="JBV771" s="238"/>
      <c r="JBW771" s="238"/>
      <c r="JBX771" s="238"/>
      <c r="JBY771" s="238"/>
      <c r="JBZ771" s="238"/>
      <c r="JCA771" s="238"/>
      <c r="JCB771" s="238"/>
      <c r="JCC771" s="238"/>
      <c r="JCD771" s="238"/>
      <c r="JCE771" s="238"/>
      <c r="JCF771" s="238"/>
      <c r="JCG771" s="238"/>
      <c r="JCH771" s="238"/>
      <c r="JCI771" s="238"/>
      <c r="JCJ771" s="238"/>
      <c r="JCK771" s="238"/>
      <c r="JCL771" s="238"/>
      <c r="JCM771" s="238"/>
      <c r="JCN771" s="238"/>
      <c r="JCO771" s="238"/>
      <c r="JCP771" s="238"/>
      <c r="JCQ771" s="238"/>
      <c r="JCR771" s="238"/>
      <c r="JCS771" s="238"/>
      <c r="JCT771" s="238"/>
      <c r="JCU771" s="238"/>
      <c r="JCV771" s="238"/>
      <c r="JCW771" s="238"/>
      <c r="JCX771" s="238"/>
      <c r="JCY771" s="238"/>
      <c r="JCZ771" s="238"/>
      <c r="JDA771" s="238"/>
      <c r="JDB771" s="238"/>
      <c r="JDC771" s="238"/>
      <c r="JDD771" s="238"/>
      <c r="JDE771" s="238"/>
      <c r="JDF771" s="238"/>
      <c r="JDG771" s="238"/>
      <c r="JDH771" s="238"/>
      <c r="JDI771" s="238"/>
      <c r="JDJ771" s="238"/>
      <c r="JDK771" s="238"/>
      <c r="JDL771" s="238"/>
      <c r="JDM771" s="238"/>
      <c r="JDN771" s="238"/>
      <c r="JDO771" s="238"/>
      <c r="JDP771" s="238"/>
      <c r="JDQ771" s="238"/>
      <c r="JDR771" s="238"/>
      <c r="JDS771" s="238"/>
      <c r="JDT771" s="238"/>
      <c r="JDU771" s="238"/>
      <c r="JDV771" s="238"/>
      <c r="JDW771" s="238"/>
      <c r="JDX771" s="238"/>
      <c r="JDY771" s="238"/>
      <c r="JDZ771" s="238"/>
      <c r="JEA771" s="238"/>
      <c r="JEB771" s="238"/>
      <c r="JEC771" s="238"/>
      <c r="JED771" s="238"/>
      <c r="JEE771" s="238"/>
      <c r="JEF771" s="238"/>
      <c r="JEG771" s="238"/>
      <c r="JEH771" s="238"/>
      <c r="JEI771" s="238"/>
      <c r="JEJ771" s="238"/>
      <c r="JEK771" s="238"/>
      <c r="JEL771" s="238"/>
      <c r="JEM771" s="238"/>
      <c r="JEN771" s="238"/>
      <c r="JEO771" s="238"/>
      <c r="JEP771" s="238"/>
      <c r="JEQ771" s="238"/>
      <c r="JER771" s="238"/>
      <c r="JES771" s="238"/>
      <c r="JET771" s="238"/>
      <c r="JEU771" s="238"/>
      <c r="JEV771" s="238"/>
      <c r="JEW771" s="238"/>
      <c r="JEX771" s="238"/>
      <c r="JEY771" s="238"/>
      <c r="JEZ771" s="238"/>
      <c r="JFA771" s="238"/>
      <c r="JFB771" s="238"/>
      <c r="JFC771" s="238"/>
      <c r="JFD771" s="238"/>
      <c r="JFE771" s="238"/>
      <c r="JFF771" s="238"/>
      <c r="JFG771" s="238"/>
      <c r="JFH771" s="238"/>
      <c r="JFI771" s="238"/>
      <c r="JFJ771" s="238"/>
      <c r="JFK771" s="238"/>
      <c r="JFL771" s="238"/>
      <c r="JFM771" s="238"/>
      <c r="JFN771" s="238"/>
      <c r="JFO771" s="238"/>
      <c r="JFP771" s="238"/>
      <c r="JFQ771" s="238"/>
      <c r="JFR771" s="238"/>
      <c r="JFS771" s="238"/>
      <c r="JFT771" s="238"/>
      <c r="JFU771" s="238"/>
      <c r="JFV771" s="238"/>
      <c r="JFW771" s="238"/>
      <c r="JFX771" s="238"/>
      <c r="JFY771" s="238"/>
      <c r="JFZ771" s="238"/>
      <c r="JGA771" s="238"/>
      <c r="JGB771" s="238"/>
      <c r="JGC771" s="238"/>
      <c r="JGD771" s="238"/>
      <c r="JGE771" s="238"/>
      <c r="JGF771" s="238"/>
      <c r="JGG771" s="238"/>
      <c r="JGH771" s="238"/>
      <c r="JGI771" s="238"/>
      <c r="JGJ771" s="238"/>
      <c r="JGK771" s="238"/>
      <c r="JGL771" s="238"/>
      <c r="JGM771" s="238"/>
      <c r="JGN771" s="238"/>
      <c r="JGO771" s="238"/>
      <c r="JGP771" s="238"/>
      <c r="JGQ771" s="238"/>
      <c r="JGR771" s="238"/>
      <c r="JGS771" s="238"/>
      <c r="JGT771" s="238"/>
      <c r="JGU771" s="238"/>
      <c r="JGV771" s="238"/>
      <c r="JGW771" s="238"/>
      <c r="JGX771" s="238"/>
      <c r="JGY771" s="238"/>
      <c r="JGZ771" s="238"/>
      <c r="JHA771" s="238"/>
      <c r="JHB771" s="238"/>
      <c r="JHC771" s="238"/>
      <c r="JHD771" s="238"/>
      <c r="JHE771" s="238"/>
      <c r="JHF771" s="238"/>
      <c r="JHG771" s="238"/>
      <c r="JHH771" s="238"/>
      <c r="JHI771" s="238"/>
      <c r="JHJ771" s="238"/>
      <c r="JHK771" s="238"/>
      <c r="JHL771" s="238"/>
      <c r="JHM771" s="238"/>
      <c r="JHN771" s="238"/>
      <c r="JHO771" s="238"/>
      <c r="JHP771" s="238"/>
      <c r="JHQ771" s="238"/>
      <c r="JHR771" s="238"/>
      <c r="JHS771" s="238"/>
      <c r="JHT771" s="238"/>
      <c r="JHU771" s="238"/>
      <c r="JHV771" s="238"/>
      <c r="JHW771" s="238"/>
      <c r="JHX771" s="238"/>
      <c r="JHY771" s="238"/>
      <c r="JHZ771" s="238"/>
      <c r="JIA771" s="238"/>
      <c r="JIB771" s="238"/>
      <c r="JIC771" s="238"/>
      <c r="JID771" s="238"/>
      <c r="JIE771" s="238"/>
      <c r="JIF771" s="238"/>
      <c r="JIG771" s="238"/>
      <c r="JIH771" s="238"/>
      <c r="JII771" s="238"/>
      <c r="JIJ771" s="238"/>
      <c r="JIK771" s="238"/>
      <c r="JIL771" s="238"/>
      <c r="JIM771" s="238"/>
      <c r="JIN771" s="238"/>
      <c r="JIO771" s="238"/>
      <c r="JIP771" s="238"/>
      <c r="JIQ771" s="238"/>
      <c r="JIR771" s="238"/>
      <c r="JIS771" s="238"/>
      <c r="JIT771" s="238"/>
      <c r="JIU771" s="238"/>
      <c r="JIV771" s="238"/>
      <c r="JIW771" s="238"/>
      <c r="JIX771" s="238"/>
      <c r="JIY771" s="238"/>
      <c r="JIZ771" s="238"/>
      <c r="JJA771" s="238"/>
      <c r="JJB771" s="238"/>
      <c r="JJC771" s="238"/>
      <c r="JJD771" s="238"/>
      <c r="JJE771" s="238"/>
      <c r="JJF771" s="238"/>
      <c r="JJG771" s="238"/>
      <c r="JJH771" s="238"/>
      <c r="JJI771" s="238"/>
      <c r="JJJ771" s="238"/>
      <c r="JJK771" s="238"/>
      <c r="JJL771" s="238"/>
      <c r="JJM771" s="238"/>
      <c r="JJN771" s="238"/>
      <c r="JJO771" s="238"/>
      <c r="JJP771" s="238"/>
      <c r="JJQ771" s="238"/>
      <c r="JJR771" s="238"/>
      <c r="JJS771" s="238"/>
      <c r="JJT771" s="238"/>
      <c r="JJU771" s="238"/>
      <c r="JJV771" s="238"/>
      <c r="JJW771" s="238"/>
      <c r="JJX771" s="238"/>
      <c r="JJY771" s="238"/>
      <c r="JJZ771" s="238"/>
      <c r="JKA771" s="238"/>
      <c r="JKB771" s="238"/>
      <c r="JKC771" s="238"/>
      <c r="JKD771" s="238"/>
      <c r="JKE771" s="238"/>
      <c r="JKF771" s="238"/>
      <c r="JKG771" s="238"/>
      <c r="JKH771" s="238"/>
      <c r="JKI771" s="238"/>
      <c r="JKJ771" s="238"/>
      <c r="JKK771" s="238"/>
      <c r="JKL771" s="238"/>
      <c r="JKM771" s="238"/>
      <c r="JKN771" s="238"/>
      <c r="JKO771" s="238"/>
      <c r="JKP771" s="238"/>
      <c r="JKQ771" s="238"/>
      <c r="JKR771" s="238"/>
      <c r="JKS771" s="238"/>
      <c r="JKT771" s="238"/>
      <c r="JKU771" s="238"/>
      <c r="JKV771" s="238"/>
      <c r="JKW771" s="238"/>
      <c r="JKX771" s="238"/>
      <c r="JKY771" s="238"/>
      <c r="JKZ771" s="238"/>
      <c r="JLA771" s="238"/>
      <c r="JLB771" s="238"/>
      <c r="JLC771" s="238"/>
      <c r="JLD771" s="238"/>
      <c r="JLE771" s="238"/>
      <c r="JLF771" s="238"/>
      <c r="JLG771" s="238"/>
      <c r="JLH771" s="238"/>
      <c r="JLI771" s="238"/>
      <c r="JLJ771" s="238"/>
      <c r="JLK771" s="238"/>
      <c r="JLL771" s="238"/>
      <c r="JLM771" s="238"/>
      <c r="JLN771" s="238"/>
      <c r="JLO771" s="238"/>
      <c r="JLP771" s="238"/>
      <c r="JLQ771" s="238"/>
      <c r="JLR771" s="238"/>
      <c r="JLS771" s="238"/>
      <c r="JLT771" s="238"/>
      <c r="JLU771" s="238"/>
      <c r="JLV771" s="238"/>
      <c r="JLW771" s="238"/>
      <c r="JLX771" s="238"/>
      <c r="JLY771" s="238"/>
      <c r="JLZ771" s="238"/>
      <c r="JMA771" s="238"/>
      <c r="JMB771" s="238"/>
      <c r="JMC771" s="238"/>
      <c r="JMD771" s="238"/>
      <c r="JME771" s="238"/>
      <c r="JMF771" s="238"/>
      <c r="JMG771" s="238"/>
      <c r="JMH771" s="238"/>
      <c r="JMI771" s="238"/>
      <c r="JMJ771" s="238"/>
      <c r="JMK771" s="238"/>
      <c r="JML771" s="238"/>
      <c r="JMM771" s="238"/>
      <c r="JMN771" s="238"/>
      <c r="JMO771" s="238"/>
      <c r="JMP771" s="238"/>
      <c r="JMQ771" s="238"/>
      <c r="JMR771" s="238"/>
      <c r="JMS771" s="238"/>
      <c r="JMT771" s="238"/>
      <c r="JMU771" s="238"/>
      <c r="JMV771" s="238"/>
      <c r="JMW771" s="238"/>
      <c r="JMX771" s="238"/>
      <c r="JMY771" s="238"/>
      <c r="JMZ771" s="238"/>
      <c r="JNA771" s="238"/>
      <c r="JNB771" s="238"/>
      <c r="JNC771" s="238"/>
      <c r="JND771" s="238"/>
      <c r="JNE771" s="238"/>
      <c r="JNF771" s="238"/>
      <c r="JNG771" s="238"/>
      <c r="JNH771" s="238"/>
      <c r="JNI771" s="238"/>
      <c r="JNJ771" s="238"/>
      <c r="JNK771" s="238"/>
      <c r="JNL771" s="238"/>
      <c r="JNM771" s="238"/>
      <c r="JNN771" s="238"/>
      <c r="JNO771" s="238"/>
      <c r="JNP771" s="238"/>
      <c r="JNQ771" s="238"/>
      <c r="JNR771" s="238"/>
      <c r="JNS771" s="238"/>
      <c r="JNT771" s="238"/>
      <c r="JNU771" s="238"/>
      <c r="JNV771" s="238"/>
      <c r="JNW771" s="238"/>
      <c r="JNX771" s="238"/>
      <c r="JNY771" s="238"/>
      <c r="JNZ771" s="238"/>
      <c r="JOA771" s="238"/>
      <c r="JOB771" s="238"/>
      <c r="JOC771" s="238"/>
      <c r="JOD771" s="238"/>
      <c r="JOE771" s="238"/>
      <c r="JOF771" s="238"/>
      <c r="JOG771" s="238"/>
      <c r="JOH771" s="238"/>
      <c r="JOI771" s="238"/>
      <c r="JOJ771" s="238"/>
      <c r="JOK771" s="238"/>
      <c r="JOL771" s="238"/>
      <c r="JOM771" s="238"/>
      <c r="JON771" s="238"/>
      <c r="JOO771" s="238"/>
      <c r="JOP771" s="238"/>
      <c r="JOQ771" s="238"/>
      <c r="JOR771" s="238"/>
      <c r="JOS771" s="238"/>
      <c r="JOT771" s="238"/>
      <c r="JOU771" s="238"/>
      <c r="JOV771" s="238"/>
      <c r="JOW771" s="238"/>
      <c r="JOX771" s="238"/>
      <c r="JOY771" s="238"/>
      <c r="JOZ771" s="238"/>
      <c r="JPA771" s="238"/>
      <c r="JPB771" s="238"/>
      <c r="JPC771" s="238"/>
      <c r="JPD771" s="238"/>
      <c r="JPE771" s="238"/>
      <c r="JPF771" s="238"/>
      <c r="JPG771" s="238"/>
      <c r="JPH771" s="238"/>
      <c r="JPI771" s="238"/>
      <c r="JPJ771" s="238"/>
      <c r="JPK771" s="238"/>
      <c r="JPL771" s="238"/>
      <c r="JPM771" s="238"/>
      <c r="JPN771" s="238"/>
      <c r="JPO771" s="238"/>
      <c r="JPP771" s="238"/>
      <c r="JPQ771" s="238"/>
      <c r="JPR771" s="238"/>
      <c r="JPS771" s="238"/>
      <c r="JPT771" s="238"/>
      <c r="JPU771" s="238"/>
      <c r="JPV771" s="238"/>
      <c r="JPW771" s="238"/>
      <c r="JPX771" s="238"/>
      <c r="JPY771" s="238"/>
      <c r="JPZ771" s="238"/>
      <c r="JQA771" s="238"/>
      <c r="JQB771" s="238"/>
      <c r="JQC771" s="238"/>
      <c r="JQD771" s="238"/>
      <c r="JQE771" s="238"/>
      <c r="JQF771" s="238"/>
      <c r="JQG771" s="238"/>
      <c r="JQH771" s="238"/>
      <c r="JQI771" s="238"/>
      <c r="JQJ771" s="238"/>
      <c r="JQK771" s="238"/>
      <c r="JQL771" s="238"/>
      <c r="JQM771" s="238"/>
      <c r="JQN771" s="238"/>
      <c r="JQO771" s="238"/>
      <c r="JQP771" s="238"/>
      <c r="JQQ771" s="238"/>
      <c r="JQR771" s="238"/>
      <c r="JQS771" s="238"/>
      <c r="JQT771" s="238"/>
      <c r="JQU771" s="238"/>
      <c r="JQV771" s="238"/>
      <c r="JQW771" s="238"/>
      <c r="JQX771" s="238"/>
      <c r="JQY771" s="238"/>
      <c r="JQZ771" s="238"/>
      <c r="JRA771" s="238"/>
      <c r="JRB771" s="238"/>
      <c r="JRC771" s="238"/>
      <c r="JRD771" s="238"/>
      <c r="JRE771" s="238"/>
      <c r="JRF771" s="238"/>
      <c r="JRG771" s="238"/>
      <c r="JRH771" s="238"/>
      <c r="JRI771" s="238"/>
      <c r="JRJ771" s="238"/>
      <c r="JRK771" s="238"/>
      <c r="JRL771" s="238"/>
      <c r="JRM771" s="238"/>
      <c r="JRN771" s="238"/>
      <c r="JRO771" s="238"/>
      <c r="JRP771" s="238"/>
      <c r="JRQ771" s="238"/>
      <c r="JRR771" s="238"/>
      <c r="JRS771" s="238"/>
      <c r="JRT771" s="238"/>
      <c r="JRU771" s="238"/>
      <c r="JRV771" s="238"/>
      <c r="JRW771" s="238"/>
      <c r="JRX771" s="238"/>
      <c r="JRY771" s="238"/>
      <c r="JRZ771" s="238"/>
      <c r="JSA771" s="238"/>
      <c r="JSB771" s="238"/>
      <c r="JSC771" s="238"/>
      <c r="JSD771" s="238"/>
      <c r="JSE771" s="238"/>
      <c r="JSF771" s="238"/>
      <c r="JSG771" s="238"/>
      <c r="JSH771" s="238"/>
      <c r="JSI771" s="238"/>
      <c r="JSJ771" s="238"/>
      <c r="JSK771" s="238"/>
      <c r="JSL771" s="238"/>
      <c r="JSM771" s="238"/>
      <c r="JSN771" s="238"/>
      <c r="JSO771" s="238"/>
      <c r="JSP771" s="238"/>
      <c r="JSQ771" s="238"/>
      <c r="JSR771" s="238"/>
      <c r="JSS771" s="238"/>
      <c r="JST771" s="238"/>
      <c r="JSU771" s="238"/>
      <c r="JSV771" s="238"/>
      <c r="JSW771" s="238"/>
      <c r="JSX771" s="238"/>
      <c r="JSY771" s="238"/>
      <c r="JSZ771" s="238"/>
      <c r="JTA771" s="238"/>
      <c r="JTB771" s="238"/>
      <c r="JTC771" s="238"/>
      <c r="JTD771" s="238"/>
      <c r="JTE771" s="238"/>
      <c r="JTF771" s="238"/>
      <c r="JTG771" s="238"/>
      <c r="JTH771" s="238"/>
      <c r="JTI771" s="238"/>
      <c r="JTJ771" s="238"/>
      <c r="JTK771" s="238"/>
      <c r="JTL771" s="238"/>
      <c r="JTM771" s="238"/>
      <c r="JTN771" s="238"/>
      <c r="JTO771" s="238"/>
      <c r="JTP771" s="238"/>
      <c r="JTQ771" s="238"/>
      <c r="JTR771" s="238"/>
      <c r="JTS771" s="238"/>
      <c r="JTT771" s="238"/>
      <c r="JTU771" s="238"/>
      <c r="JTV771" s="238"/>
      <c r="JTW771" s="238"/>
      <c r="JTX771" s="238"/>
      <c r="JTY771" s="238"/>
      <c r="JTZ771" s="238"/>
      <c r="JUA771" s="238"/>
      <c r="JUB771" s="238"/>
      <c r="JUC771" s="238"/>
      <c r="JUD771" s="238"/>
      <c r="JUE771" s="238"/>
      <c r="JUF771" s="238"/>
      <c r="JUG771" s="238"/>
      <c r="JUH771" s="238"/>
      <c r="JUI771" s="238"/>
      <c r="JUJ771" s="238"/>
      <c r="JUK771" s="238"/>
      <c r="JUL771" s="238"/>
      <c r="JUM771" s="238"/>
      <c r="JUN771" s="238"/>
      <c r="JUO771" s="238"/>
      <c r="JUP771" s="238"/>
      <c r="JUQ771" s="238"/>
      <c r="JUR771" s="238"/>
      <c r="JUS771" s="238"/>
      <c r="JUT771" s="238"/>
      <c r="JUU771" s="238"/>
      <c r="JUV771" s="238"/>
      <c r="JUW771" s="238"/>
      <c r="JUX771" s="238"/>
      <c r="JUY771" s="238"/>
      <c r="JUZ771" s="238"/>
      <c r="JVA771" s="238"/>
      <c r="JVB771" s="238"/>
      <c r="JVC771" s="238"/>
      <c r="JVD771" s="238"/>
      <c r="JVE771" s="238"/>
      <c r="JVF771" s="238"/>
      <c r="JVG771" s="238"/>
      <c r="JVH771" s="238"/>
      <c r="JVI771" s="238"/>
      <c r="JVJ771" s="238"/>
      <c r="JVK771" s="238"/>
      <c r="JVL771" s="238"/>
      <c r="JVM771" s="238"/>
      <c r="JVN771" s="238"/>
      <c r="JVO771" s="238"/>
      <c r="JVP771" s="238"/>
      <c r="JVQ771" s="238"/>
      <c r="JVR771" s="238"/>
      <c r="JVS771" s="238"/>
      <c r="JVT771" s="238"/>
      <c r="JVU771" s="238"/>
      <c r="JVV771" s="238"/>
      <c r="JVW771" s="238"/>
      <c r="JVX771" s="238"/>
      <c r="JVY771" s="238"/>
      <c r="JVZ771" s="238"/>
      <c r="JWA771" s="238"/>
      <c r="JWB771" s="238"/>
      <c r="JWC771" s="238"/>
      <c r="JWD771" s="238"/>
      <c r="JWE771" s="238"/>
      <c r="JWF771" s="238"/>
      <c r="JWG771" s="238"/>
      <c r="JWH771" s="238"/>
      <c r="JWI771" s="238"/>
      <c r="JWJ771" s="238"/>
      <c r="JWK771" s="238"/>
      <c r="JWL771" s="238"/>
      <c r="JWM771" s="238"/>
      <c r="JWN771" s="238"/>
      <c r="JWO771" s="238"/>
      <c r="JWP771" s="238"/>
      <c r="JWQ771" s="238"/>
      <c r="JWR771" s="238"/>
      <c r="JWS771" s="238"/>
      <c r="JWT771" s="238"/>
      <c r="JWU771" s="238"/>
      <c r="JWV771" s="238"/>
      <c r="JWW771" s="238"/>
      <c r="JWX771" s="238"/>
      <c r="JWY771" s="238"/>
      <c r="JWZ771" s="238"/>
      <c r="JXA771" s="238"/>
      <c r="JXB771" s="238"/>
      <c r="JXC771" s="238"/>
      <c r="JXD771" s="238"/>
      <c r="JXE771" s="238"/>
      <c r="JXF771" s="238"/>
      <c r="JXG771" s="238"/>
      <c r="JXH771" s="238"/>
      <c r="JXI771" s="238"/>
      <c r="JXJ771" s="238"/>
      <c r="JXK771" s="238"/>
      <c r="JXL771" s="238"/>
      <c r="JXM771" s="238"/>
      <c r="JXN771" s="238"/>
      <c r="JXO771" s="238"/>
      <c r="JXP771" s="238"/>
      <c r="JXQ771" s="238"/>
      <c r="JXR771" s="238"/>
      <c r="JXS771" s="238"/>
      <c r="JXT771" s="238"/>
      <c r="JXU771" s="238"/>
      <c r="JXV771" s="238"/>
      <c r="JXW771" s="238"/>
      <c r="JXX771" s="238"/>
      <c r="JXY771" s="238"/>
      <c r="JXZ771" s="238"/>
      <c r="JYA771" s="238"/>
      <c r="JYB771" s="238"/>
      <c r="JYC771" s="238"/>
      <c r="JYD771" s="238"/>
      <c r="JYE771" s="238"/>
      <c r="JYF771" s="238"/>
      <c r="JYG771" s="238"/>
      <c r="JYH771" s="238"/>
      <c r="JYI771" s="238"/>
      <c r="JYJ771" s="238"/>
      <c r="JYK771" s="238"/>
      <c r="JYL771" s="238"/>
      <c r="JYM771" s="238"/>
      <c r="JYN771" s="238"/>
      <c r="JYO771" s="238"/>
      <c r="JYP771" s="238"/>
      <c r="JYQ771" s="238"/>
      <c r="JYR771" s="238"/>
      <c r="JYS771" s="238"/>
      <c r="JYT771" s="238"/>
      <c r="JYU771" s="238"/>
      <c r="JYV771" s="238"/>
      <c r="JYW771" s="238"/>
      <c r="JYX771" s="238"/>
      <c r="JYY771" s="238"/>
      <c r="JYZ771" s="238"/>
      <c r="JZA771" s="238"/>
      <c r="JZB771" s="238"/>
      <c r="JZC771" s="238"/>
      <c r="JZD771" s="238"/>
      <c r="JZE771" s="238"/>
      <c r="JZF771" s="238"/>
      <c r="JZG771" s="238"/>
      <c r="JZH771" s="238"/>
      <c r="JZI771" s="238"/>
      <c r="JZJ771" s="238"/>
      <c r="JZK771" s="238"/>
      <c r="JZL771" s="238"/>
      <c r="JZM771" s="238"/>
      <c r="JZN771" s="238"/>
      <c r="JZO771" s="238"/>
      <c r="JZP771" s="238"/>
      <c r="JZQ771" s="238"/>
      <c r="JZR771" s="238"/>
      <c r="JZS771" s="238"/>
      <c r="JZT771" s="238"/>
      <c r="JZU771" s="238"/>
      <c r="JZV771" s="238"/>
      <c r="JZW771" s="238"/>
      <c r="JZX771" s="238"/>
      <c r="JZY771" s="238"/>
      <c r="JZZ771" s="238"/>
      <c r="KAA771" s="238"/>
      <c r="KAB771" s="238"/>
      <c r="KAC771" s="238"/>
      <c r="KAD771" s="238"/>
      <c r="KAE771" s="238"/>
      <c r="KAF771" s="238"/>
      <c r="KAG771" s="238"/>
      <c r="KAH771" s="238"/>
      <c r="KAI771" s="238"/>
      <c r="KAJ771" s="238"/>
      <c r="KAK771" s="238"/>
      <c r="KAL771" s="238"/>
      <c r="KAM771" s="238"/>
      <c r="KAN771" s="238"/>
      <c r="KAO771" s="238"/>
      <c r="KAP771" s="238"/>
      <c r="KAQ771" s="238"/>
      <c r="KAR771" s="238"/>
      <c r="KAS771" s="238"/>
      <c r="KAT771" s="238"/>
      <c r="KAU771" s="238"/>
      <c r="KAV771" s="238"/>
      <c r="KAW771" s="238"/>
      <c r="KAX771" s="238"/>
      <c r="KAY771" s="238"/>
      <c r="KAZ771" s="238"/>
      <c r="KBA771" s="238"/>
      <c r="KBB771" s="238"/>
      <c r="KBC771" s="238"/>
      <c r="KBD771" s="238"/>
      <c r="KBE771" s="238"/>
      <c r="KBF771" s="238"/>
      <c r="KBG771" s="238"/>
      <c r="KBH771" s="238"/>
      <c r="KBI771" s="238"/>
      <c r="KBJ771" s="238"/>
      <c r="KBK771" s="238"/>
      <c r="KBL771" s="238"/>
      <c r="KBM771" s="238"/>
      <c r="KBN771" s="238"/>
      <c r="KBO771" s="238"/>
      <c r="KBP771" s="238"/>
      <c r="KBQ771" s="238"/>
      <c r="KBR771" s="238"/>
      <c r="KBS771" s="238"/>
      <c r="KBT771" s="238"/>
      <c r="KBU771" s="238"/>
      <c r="KBV771" s="238"/>
      <c r="KBW771" s="238"/>
      <c r="KBX771" s="238"/>
      <c r="KBY771" s="238"/>
      <c r="KBZ771" s="238"/>
      <c r="KCA771" s="238"/>
      <c r="KCB771" s="238"/>
      <c r="KCC771" s="238"/>
      <c r="KCD771" s="238"/>
      <c r="KCE771" s="238"/>
      <c r="KCF771" s="238"/>
      <c r="KCG771" s="238"/>
      <c r="KCH771" s="238"/>
      <c r="KCI771" s="238"/>
      <c r="KCJ771" s="238"/>
      <c r="KCK771" s="238"/>
      <c r="KCL771" s="238"/>
      <c r="KCM771" s="238"/>
      <c r="KCN771" s="238"/>
      <c r="KCO771" s="238"/>
      <c r="KCP771" s="238"/>
      <c r="KCQ771" s="238"/>
      <c r="KCR771" s="238"/>
      <c r="KCS771" s="238"/>
      <c r="KCT771" s="238"/>
      <c r="KCU771" s="238"/>
      <c r="KCV771" s="238"/>
      <c r="KCW771" s="238"/>
      <c r="KCX771" s="238"/>
      <c r="KCY771" s="238"/>
      <c r="KCZ771" s="238"/>
      <c r="KDA771" s="238"/>
      <c r="KDB771" s="238"/>
      <c r="KDC771" s="238"/>
      <c r="KDD771" s="238"/>
      <c r="KDE771" s="238"/>
      <c r="KDF771" s="238"/>
      <c r="KDG771" s="238"/>
      <c r="KDH771" s="238"/>
      <c r="KDI771" s="238"/>
      <c r="KDJ771" s="238"/>
      <c r="KDK771" s="238"/>
      <c r="KDL771" s="238"/>
      <c r="KDM771" s="238"/>
      <c r="KDN771" s="238"/>
      <c r="KDO771" s="238"/>
      <c r="KDP771" s="238"/>
      <c r="KDQ771" s="238"/>
      <c r="KDR771" s="238"/>
      <c r="KDS771" s="238"/>
      <c r="KDT771" s="238"/>
      <c r="KDU771" s="238"/>
      <c r="KDV771" s="238"/>
      <c r="KDW771" s="238"/>
      <c r="KDX771" s="238"/>
      <c r="KDY771" s="238"/>
      <c r="KDZ771" s="238"/>
      <c r="KEA771" s="238"/>
      <c r="KEB771" s="238"/>
      <c r="KEC771" s="238"/>
      <c r="KED771" s="238"/>
      <c r="KEE771" s="238"/>
      <c r="KEF771" s="238"/>
      <c r="KEG771" s="238"/>
      <c r="KEH771" s="238"/>
      <c r="KEI771" s="238"/>
      <c r="KEJ771" s="238"/>
      <c r="KEK771" s="238"/>
      <c r="KEL771" s="238"/>
      <c r="KEM771" s="238"/>
      <c r="KEN771" s="238"/>
      <c r="KEO771" s="238"/>
      <c r="KEP771" s="238"/>
      <c r="KEQ771" s="238"/>
      <c r="KER771" s="238"/>
      <c r="KES771" s="238"/>
      <c r="KET771" s="238"/>
      <c r="KEU771" s="238"/>
      <c r="KEV771" s="238"/>
      <c r="KEW771" s="238"/>
      <c r="KEX771" s="238"/>
      <c r="KEY771" s="238"/>
      <c r="KEZ771" s="238"/>
      <c r="KFA771" s="238"/>
      <c r="KFB771" s="238"/>
      <c r="KFC771" s="238"/>
      <c r="KFD771" s="238"/>
      <c r="KFE771" s="238"/>
      <c r="KFF771" s="238"/>
      <c r="KFG771" s="238"/>
      <c r="KFH771" s="238"/>
      <c r="KFI771" s="238"/>
      <c r="KFJ771" s="238"/>
      <c r="KFK771" s="238"/>
      <c r="KFL771" s="238"/>
      <c r="KFM771" s="238"/>
      <c r="KFN771" s="238"/>
      <c r="KFO771" s="238"/>
      <c r="KFP771" s="238"/>
      <c r="KFQ771" s="238"/>
      <c r="KFR771" s="238"/>
      <c r="KFS771" s="238"/>
      <c r="KFT771" s="238"/>
      <c r="KFU771" s="238"/>
      <c r="KFV771" s="238"/>
      <c r="KFW771" s="238"/>
      <c r="KFX771" s="238"/>
      <c r="KFY771" s="238"/>
      <c r="KFZ771" s="238"/>
      <c r="KGA771" s="238"/>
      <c r="KGB771" s="238"/>
      <c r="KGC771" s="238"/>
      <c r="KGD771" s="238"/>
      <c r="KGE771" s="238"/>
      <c r="KGF771" s="238"/>
      <c r="KGG771" s="238"/>
      <c r="KGH771" s="238"/>
      <c r="KGI771" s="238"/>
      <c r="KGJ771" s="238"/>
      <c r="KGK771" s="238"/>
      <c r="KGL771" s="238"/>
      <c r="KGM771" s="238"/>
      <c r="KGN771" s="238"/>
      <c r="KGO771" s="238"/>
      <c r="KGP771" s="238"/>
      <c r="KGQ771" s="238"/>
      <c r="KGR771" s="238"/>
      <c r="KGS771" s="238"/>
      <c r="KGT771" s="238"/>
      <c r="KGU771" s="238"/>
      <c r="KGV771" s="238"/>
      <c r="KGW771" s="238"/>
      <c r="KGX771" s="238"/>
      <c r="KGY771" s="238"/>
      <c r="KGZ771" s="238"/>
      <c r="KHA771" s="238"/>
      <c r="KHB771" s="238"/>
      <c r="KHC771" s="238"/>
      <c r="KHD771" s="238"/>
      <c r="KHE771" s="238"/>
      <c r="KHF771" s="238"/>
      <c r="KHG771" s="238"/>
      <c r="KHH771" s="238"/>
      <c r="KHI771" s="238"/>
      <c r="KHJ771" s="238"/>
      <c r="KHK771" s="238"/>
      <c r="KHL771" s="238"/>
      <c r="KHM771" s="238"/>
      <c r="KHN771" s="238"/>
      <c r="KHO771" s="238"/>
      <c r="KHP771" s="238"/>
      <c r="KHQ771" s="238"/>
      <c r="KHR771" s="238"/>
      <c r="KHS771" s="238"/>
      <c r="KHT771" s="238"/>
      <c r="KHU771" s="238"/>
      <c r="KHV771" s="238"/>
      <c r="KHW771" s="238"/>
      <c r="KHX771" s="238"/>
      <c r="KHY771" s="238"/>
      <c r="KHZ771" s="238"/>
      <c r="KIA771" s="238"/>
      <c r="KIB771" s="238"/>
      <c r="KIC771" s="238"/>
      <c r="KID771" s="238"/>
      <c r="KIE771" s="238"/>
      <c r="KIF771" s="238"/>
      <c r="KIG771" s="238"/>
      <c r="KIH771" s="238"/>
      <c r="KII771" s="238"/>
      <c r="KIJ771" s="238"/>
      <c r="KIK771" s="238"/>
      <c r="KIL771" s="238"/>
      <c r="KIM771" s="238"/>
      <c r="KIN771" s="238"/>
      <c r="KIO771" s="238"/>
      <c r="KIP771" s="238"/>
      <c r="KIQ771" s="238"/>
      <c r="KIR771" s="238"/>
      <c r="KIS771" s="238"/>
      <c r="KIT771" s="238"/>
      <c r="KIU771" s="238"/>
      <c r="KIV771" s="238"/>
      <c r="KIW771" s="238"/>
      <c r="KIX771" s="238"/>
      <c r="KIY771" s="238"/>
      <c r="KIZ771" s="238"/>
      <c r="KJA771" s="238"/>
      <c r="KJB771" s="238"/>
      <c r="KJC771" s="238"/>
      <c r="KJD771" s="238"/>
      <c r="KJE771" s="238"/>
      <c r="KJF771" s="238"/>
      <c r="KJG771" s="238"/>
      <c r="KJH771" s="238"/>
      <c r="KJI771" s="238"/>
      <c r="KJJ771" s="238"/>
      <c r="KJK771" s="238"/>
      <c r="KJL771" s="238"/>
      <c r="KJM771" s="238"/>
      <c r="KJN771" s="238"/>
      <c r="KJO771" s="238"/>
      <c r="KJP771" s="238"/>
      <c r="KJQ771" s="238"/>
      <c r="KJR771" s="238"/>
      <c r="KJS771" s="238"/>
      <c r="KJT771" s="238"/>
      <c r="KJU771" s="238"/>
      <c r="KJV771" s="238"/>
      <c r="KJW771" s="238"/>
      <c r="KJX771" s="238"/>
      <c r="KJY771" s="238"/>
      <c r="KJZ771" s="238"/>
      <c r="KKA771" s="238"/>
      <c r="KKB771" s="238"/>
      <c r="KKC771" s="238"/>
      <c r="KKD771" s="238"/>
      <c r="KKE771" s="238"/>
      <c r="KKF771" s="238"/>
      <c r="KKG771" s="238"/>
      <c r="KKH771" s="238"/>
      <c r="KKI771" s="238"/>
      <c r="KKJ771" s="238"/>
      <c r="KKK771" s="238"/>
      <c r="KKL771" s="238"/>
      <c r="KKM771" s="238"/>
      <c r="KKN771" s="238"/>
      <c r="KKO771" s="238"/>
      <c r="KKP771" s="238"/>
      <c r="KKQ771" s="238"/>
      <c r="KKR771" s="238"/>
      <c r="KKS771" s="238"/>
      <c r="KKT771" s="238"/>
      <c r="KKU771" s="238"/>
      <c r="KKV771" s="238"/>
      <c r="KKW771" s="238"/>
      <c r="KKX771" s="238"/>
      <c r="KKY771" s="238"/>
      <c r="KKZ771" s="238"/>
      <c r="KLA771" s="238"/>
      <c r="KLB771" s="238"/>
      <c r="KLC771" s="238"/>
      <c r="KLD771" s="238"/>
      <c r="KLE771" s="238"/>
      <c r="KLF771" s="238"/>
      <c r="KLG771" s="238"/>
      <c r="KLH771" s="238"/>
      <c r="KLI771" s="238"/>
      <c r="KLJ771" s="238"/>
      <c r="KLK771" s="238"/>
      <c r="KLL771" s="238"/>
      <c r="KLM771" s="238"/>
      <c r="KLN771" s="238"/>
      <c r="KLO771" s="238"/>
      <c r="KLP771" s="238"/>
      <c r="KLQ771" s="238"/>
      <c r="KLR771" s="238"/>
      <c r="KLS771" s="238"/>
      <c r="KLT771" s="238"/>
      <c r="KLU771" s="238"/>
      <c r="KLV771" s="238"/>
      <c r="KLW771" s="238"/>
      <c r="KLX771" s="238"/>
      <c r="KLY771" s="238"/>
      <c r="KLZ771" s="238"/>
      <c r="KMA771" s="238"/>
      <c r="KMB771" s="238"/>
      <c r="KMC771" s="238"/>
      <c r="KMD771" s="238"/>
      <c r="KME771" s="238"/>
      <c r="KMF771" s="238"/>
      <c r="KMG771" s="238"/>
      <c r="KMH771" s="238"/>
      <c r="KMI771" s="238"/>
      <c r="KMJ771" s="238"/>
      <c r="KMK771" s="238"/>
      <c r="KML771" s="238"/>
      <c r="KMM771" s="238"/>
      <c r="KMN771" s="238"/>
      <c r="KMO771" s="238"/>
      <c r="KMP771" s="238"/>
      <c r="KMQ771" s="238"/>
      <c r="KMR771" s="238"/>
      <c r="KMS771" s="238"/>
      <c r="KMT771" s="238"/>
      <c r="KMU771" s="238"/>
      <c r="KMV771" s="238"/>
      <c r="KMW771" s="238"/>
      <c r="KMX771" s="238"/>
      <c r="KMY771" s="238"/>
      <c r="KMZ771" s="238"/>
      <c r="KNA771" s="238"/>
      <c r="KNB771" s="238"/>
      <c r="KNC771" s="238"/>
      <c r="KND771" s="238"/>
      <c r="KNE771" s="238"/>
      <c r="KNF771" s="238"/>
      <c r="KNG771" s="238"/>
      <c r="KNH771" s="238"/>
      <c r="KNI771" s="238"/>
      <c r="KNJ771" s="238"/>
      <c r="KNK771" s="238"/>
      <c r="KNL771" s="238"/>
      <c r="KNM771" s="238"/>
      <c r="KNN771" s="238"/>
      <c r="KNO771" s="238"/>
      <c r="KNP771" s="238"/>
      <c r="KNQ771" s="238"/>
      <c r="KNR771" s="238"/>
      <c r="KNS771" s="238"/>
      <c r="KNT771" s="238"/>
      <c r="KNU771" s="238"/>
      <c r="KNV771" s="238"/>
      <c r="KNW771" s="238"/>
      <c r="KNX771" s="238"/>
      <c r="KNY771" s="238"/>
      <c r="KNZ771" s="238"/>
      <c r="KOA771" s="238"/>
      <c r="KOB771" s="238"/>
      <c r="KOC771" s="238"/>
      <c r="KOD771" s="238"/>
      <c r="KOE771" s="238"/>
      <c r="KOF771" s="238"/>
      <c r="KOG771" s="238"/>
      <c r="KOH771" s="238"/>
      <c r="KOI771" s="238"/>
      <c r="KOJ771" s="238"/>
      <c r="KOK771" s="238"/>
      <c r="KOL771" s="238"/>
      <c r="KOM771" s="238"/>
      <c r="KON771" s="238"/>
      <c r="KOO771" s="238"/>
      <c r="KOP771" s="238"/>
      <c r="KOQ771" s="238"/>
      <c r="KOR771" s="238"/>
      <c r="KOS771" s="238"/>
      <c r="KOT771" s="238"/>
      <c r="KOU771" s="238"/>
      <c r="KOV771" s="238"/>
      <c r="KOW771" s="238"/>
      <c r="KOX771" s="238"/>
      <c r="KOY771" s="238"/>
      <c r="KOZ771" s="238"/>
      <c r="KPA771" s="238"/>
      <c r="KPB771" s="238"/>
      <c r="KPC771" s="238"/>
      <c r="KPD771" s="238"/>
      <c r="KPE771" s="238"/>
      <c r="KPF771" s="238"/>
      <c r="KPG771" s="238"/>
      <c r="KPH771" s="238"/>
      <c r="KPI771" s="238"/>
      <c r="KPJ771" s="238"/>
      <c r="KPK771" s="238"/>
      <c r="KPL771" s="238"/>
      <c r="KPM771" s="238"/>
      <c r="KPN771" s="238"/>
      <c r="KPO771" s="238"/>
      <c r="KPP771" s="238"/>
      <c r="KPQ771" s="238"/>
      <c r="KPR771" s="238"/>
      <c r="KPS771" s="238"/>
      <c r="KPT771" s="238"/>
      <c r="KPU771" s="238"/>
      <c r="KPV771" s="238"/>
      <c r="KPW771" s="238"/>
      <c r="KPX771" s="238"/>
      <c r="KPY771" s="238"/>
      <c r="KPZ771" s="238"/>
      <c r="KQA771" s="238"/>
      <c r="KQB771" s="238"/>
      <c r="KQC771" s="238"/>
      <c r="KQD771" s="238"/>
      <c r="KQE771" s="238"/>
      <c r="KQF771" s="238"/>
      <c r="KQG771" s="238"/>
      <c r="KQH771" s="238"/>
      <c r="KQI771" s="238"/>
      <c r="KQJ771" s="238"/>
      <c r="KQK771" s="238"/>
      <c r="KQL771" s="238"/>
      <c r="KQM771" s="238"/>
      <c r="KQN771" s="238"/>
      <c r="KQO771" s="238"/>
      <c r="KQP771" s="238"/>
      <c r="KQQ771" s="238"/>
      <c r="KQR771" s="238"/>
      <c r="KQS771" s="238"/>
      <c r="KQT771" s="238"/>
      <c r="KQU771" s="238"/>
      <c r="KQV771" s="238"/>
      <c r="KQW771" s="238"/>
      <c r="KQX771" s="238"/>
      <c r="KQY771" s="238"/>
      <c r="KQZ771" s="238"/>
      <c r="KRA771" s="238"/>
      <c r="KRB771" s="238"/>
      <c r="KRC771" s="238"/>
      <c r="KRD771" s="238"/>
      <c r="KRE771" s="238"/>
      <c r="KRF771" s="238"/>
      <c r="KRG771" s="238"/>
      <c r="KRH771" s="238"/>
      <c r="KRI771" s="238"/>
      <c r="KRJ771" s="238"/>
      <c r="KRK771" s="238"/>
      <c r="KRL771" s="238"/>
      <c r="KRM771" s="238"/>
      <c r="KRN771" s="238"/>
      <c r="KRO771" s="238"/>
      <c r="KRP771" s="238"/>
      <c r="KRQ771" s="238"/>
      <c r="KRR771" s="238"/>
      <c r="KRS771" s="238"/>
      <c r="KRT771" s="238"/>
      <c r="KRU771" s="238"/>
      <c r="KRV771" s="238"/>
      <c r="KRW771" s="238"/>
      <c r="KRX771" s="238"/>
      <c r="KRY771" s="238"/>
      <c r="KRZ771" s="238"/>
      <c r="KSA771" s="238"/>
      <c r="KSB771" s="238"/>
      <c r="KSC771" s="238"/>
      <c r="KSD771" s="238"/>
      <c r="KSE771" s="238"/>
      <c r="KSF771" s="238"/>
      <c r="KSG771" s="238"/>
      <c r="KSH771" s="238"/>
      <c r="KSI771" s="238"/>
      <c r="KSJ771" s="238"/>
      <c r="KSK771" s="238"/>
      <c r="KSL771" s="238"/>
      <c r="KSM771" s="238"/>
      <c r="KSN771" s="238"/>
      <c r="KSO771" s="238"/>
      <c r="KSP771" s="238"/>
      <c r="KSQ771" s="238"/>
      <c r="KSR771" s="238"/>
      <c r="KSS771" s="238"/>
      <c r="KST771" s="238"/>
      <c r="KSU771" s="238"/>
      <c r="KSV771" s="238"/>
      <c r="KSW771" s="238"/>
      <c r="KSX771" s="238"/>
      <c r="KSY771" s="238"/>
      <c r="KSZ771" s="238"/>
      <c r="KTA771" s="238"/>
      <c r="KTB771" s="238"/>
      <c r="KTC771" s="238"/>
      <c r="KTD771" s="238"/>
      <c r="KTE771" s="238"/>
      <c r="KTF771" s="238"/>
      <c r="KTG771" s="238"/>
      <c r="KTH771" s="238"/>
      <c r="KTI771" s="238"/>
      <c r="KTJ771" s="238"/>
      <c r="KTK771" s="238"/>
      <c r="KTL771" s="238"/>
      <c r="KTM771" s="238"/>
      <c r="KTN771" s="238"/>
      <c r="KTO771" s="238"/>
      <c r="KTP771" s="238"/>
      <c r="KTQ771" s="238"/>
      <c r="KTR771" s="238"/>
      <c r="KTS771" s="238"/>
      <c r="KTT771" s="238"/>
      <c r="KTU771" s="238"/>
      <c r="KTV771" s="238"/>
      <c r="KTW771" s="238"/>
      <c r="KTX771" s="238"/>
      <c r="KTY771" s="238"/>
      <c r="KTZ771" s="238"/>
      <c r="KUA771" s="238"/>
      <c r="KUB771" s="238"/>
      <c r="KUC771" s="238"/>
      <c r="KUD771" s="238"/>
      <c r="KUE771" s="238"/>
      <c r="KUF771" s="238"/>
      <c r="KUG771" s="238"/>
      <c r="KUH771" s="238"/>
      <c r="KUI771" s="238"/>
      <c r="KUJ771" s="238"/>
      <c r="KUK771" s="238"/>
      <c r="KUL771" s="238"/>
      <c r="KUM771" s="238"/>
      <c r="KUN771" s="238"/>
      <c r="KUO771" s="238"/>
      <c r="KUP771" s="238"/>
      <c r="KUQ771" s="238"/>
      <c r="KUR771" s="238"/>
      <c r="KUS771" s="238"/>
      <c r="KUT771" s="238"/>
      <c r="KUU771" s="238"/>
      <c r="KUV771" s="238"/>
      <c r="KUW771" s="238"/>
      <c r="KUX771" s="238"/>
      <c r="KUY771" s="238"/>
      <c r="KUZ771" s="238"/>
      <c r="KVA771" s="238"/>
      <c r="KVB771" s="238"/>
      <c r="KVC771" s="238"/>
      <c r="KVD771" s="238"/>
      <c r="KVE771" s="238"/>
      <c r="KVF771" s="238"/>
      <c r="KVG771" s="238"/>
      <c r="KVH771" s="238"/>
      <c r="KVI771" s="238"/>
      <c r="KVJ771" s="238"/>
      <c r="KVK771" s="238"/>
      <c r="KVL771" s="238"/>
      <c r="KVM771" s="238"/>
      <c r="KVN771" s="238"/>
      <c r="KVO771" s="238"/>
      <c r="KVP771" s="238"/>
      <c r="KVQ771" s="238"/>
      <c r="KVR771" s="238"/>
      <c r="KVS771" s="238"/>
      <c r="KVT771" s="238"/>
      <c r="KVU771" s="238"/>
      <c r="KVV771" s="238"/>
      <c r="KVW771" s="238"/>
      <c r="KVX771" s="238"/>
      <c r="KVY771" s="238"/>
      <c r="KVZ771" s="238"/>
      <c r="KWA771" s="238"/>
      <c r="KWB771" s="238"/>
      <c r="KWC771" s="238"/>
      <c r="KWD771" s="238"/>
      <c r="KWE771" s="238"/>
      <c r="KWF771" s="238"/>
      <c r="KWG771" s="238"/>
      <c r="KWH771" s="238"/>
      <c r="KWI771" s="238"/>
      <c r="KWJ771" s="238"/>
      <c r="KWK771" s="238"/>
      <c r="KWL771" s="238"/>
      <c r="KWM771" s="238"/>
      <c r="KWN771" s="238"/>
      <c r="KWO771" s="238"/>
      <c r="KWP771" s="238"/>
      <c r="KWQ771" s="238"/>
      <c r="KWR771" s="238"/>
      <c r="KWS771" s="238"/>
      <c r="KWT771" s="238"/>
      <c r="KWU771" s="238"/>
      <c r="KWV771" s="238"/>
      <c r="KWW771" s="238"/>
      <c r="KWX771" s="238"/>
      <c r="KWY771" s="238"/>
      <c r="KWZ771" s="238"/>
      <c r="KXA771" s="238"/>
      <c r="KXB771" s="238"/>
      <c r="KXC771" s="238"/>
      <c r="KXD771" s="238"/>
      <c r="KXE771" s="238"/>
      <c r="KXF771" s="238"/>
      <c r="KXG771" s="238"/>
      <c r="KXH771" s="238"/>
      <c r="KXI771" s="238"/>
      <c r="KXJ771" s="238"/>
      <c r="KXK771" s="238"/>
      <c r="KXL771" s="238"/>
      <c r="KXM771" s="238"/>
      <c r="KXN771" s="238"/>
      <c r="KXO771" s="238"/>
      <c r="KXP771" s="238"/>
      <c r="KXQ771" s="238"/>
      <c r="KXR771" s="238"/>
      <c r="KXS771" s="238"/>
      <c r="KXT771" s="238"/>
      <c r="KXU771" s="238"/>
      <c r="KXV771" s="238"/>
      <c r="KXW771" s="238"/>
      <c r="KXX771" s="238"/>
      <c r="KXY771" s="238"/>
      <c r="KXZ771" s="238"/>
      <c r="KYA771" s="238"/>
      <c r="KYB771" s="238"/>
      <c r="KYC771" s="238"/>
      <c r="KYD771" s="238"/>
      <c r="KYE771" s="238"/>
      <c r="KYF771" s="238"/>
      <c r="KYG771" s="238"/>
      <c r="KYH771" s="238"/>
      <c r="KYI771" s="238"/>
      <c r="KYJ771" s="238"/>
      <c r="KYK771" s="238"/>
      <c r="KYL771" s="238"/>
      <c r="KYM771" s="238"/>
      <c r="KYN771" s="238"/>
      <c r="KYO771" s="238"/>
      <c r="KYP771" s="238"/>
      <c r="KYQ771" s="238"/>
      <c r="KYR771" s="238"/>
      <c r="KYS771" s="238"/>
      <c r="KYT771" s="238"/>
      <c r="KYU771" s="238"/>
      <c r="KYV771" s="238"/>
      <c r="KYW771" s="238"/>
      <c r="KYX771" s="238"/>
      <c r="KYY771" s="238"/>
      <c r="KYZ771" s="238"/>
      <c r="KZA771" s="238"/>
      <c r="KZB771" s="238"/>
      <c r="KZC771" s="238"/>
      <c r="KZD771" s="238"/>
      <c r="KZE771" s="238"/>
      <c r="KZF771" s="238"/>
      <c r="KZG771" s="238"/>
      <c r="KZH771" s="238"/>
      <c r="KZI771" s="238"/>
      <c r="KZJ771" s="238"/>
      <c r="KZK771" s="238"/>
      <c r="KZL771" s="238"/>
      <c r="KZM771" s="238"/>
      <c r="KZN771" s="238"/>
      <c r="KZO771" s="238"/>
      <c r="KZP771" s="238"/>
      <c r="KZQ771" s="238"/>
      <c r="KZR771" s="238"/>
      <c r="KZS771" s="238"/>
      <c r="KZT771" s="238"/>
      <c r="KZU771" s="238"/>
      <c r="KZV771" s="238"/>
      <c r="KZW771" s="238"/>
      <c r="KZX771" s="238"/>
      <c r="KZY771" s="238"/>
      <c r="KZZ771" s="238"/>
      <c r="LAA771" s="238"/>
      <c r="LAB771" s="238"/>
      <c r="LAC771" s="238"/>
      <c r="LAD771" s="238"/>
      <c r="LAE771" s="238"/>
      <c r="LAF771" s="238"/>
      <c r="LAG771" s="238"/>
      <c r="LAH771" s="238"/>
      <c r="LAI771" s="238"/>
      <c r="LAJ771" s="238"/>
      <c r="LAK771" s="238"/>
      <c r="LAL771" s="238"/>
      <c r="LAM771" s="238"/>
      <c r="LAN771" s="238"/>
      <c r="LAO771" s="238"/>
      <c r="LAP771" s="238"/>
      <c r="LAQ771" s="238"/>
      <c r="LAR771" s="238"/>
      <c r="LAS771" s="238"/>
      <c r="LAT771" s="238"/>
      <c r="LAU771" s="238"/>
      <c r="LAV771" s="238"/>
      <c r="LAW771" s="238"/>
      <c r="LAX771" s="238"/>
      <c r="LAY771" s="238"/>
      <c r="LAZ771" s="238"/>
      <c r="LBA771" s="238"/>
      <c r="LBB771" s="238"/>
      <c r="LBC771" s="238"/>
      <c r="LBD771" s="238"/>
      <c r="LBE771" s="238"/>
      <c r="LBF771" s="238"/>
      <c r="LBG771" s="238"/>
      <c r="LBH771" s="238"/>
      <c r="LBI771" s="238"/>
      <c r="LBJ771" s="238"/>
      <c r="LBK771" s="238"/>
      <c r="LBL771" s="238"/>
      <c r="LBM771" s="238"/>
      <c r="LBN771" s="238"/>
      <c r="LBO771" s="238"/>
      <c r="LBP771" s="238"/>
      <c r="LBQ771" s="238"/>
      <c r="LBR771" s="238"/>
      <c r="LBS771" s="238"/>
      <c r="LBT771" s="238"/>
      <c r="LBU771" s="238"/>
      <c r="LBV771" s="238"/>
      <c r="LBW771" s="238"/>
      <c r="LBX771" s="238"/>
      <c r="LBY771" s="238"/>
      <c r="LBZ771" s="238"/>
      <c r="LCA771" s="238"/>
      <c r="LCB771" s="238"/>
      <c r="LCC771" s="238"/>
      <c r="LCD771" s="238"/>
      <c r="LCE771" s="238"/>
      <c r="LCF771" s="238"/>
      <c r="LCG771" s="238"/>
      <c r="LCH771" s="238"/>
      <c r="LCI771" s="238"/>
      <c r="LCJ771" s="238"/>
      <c r="LCK771" s="238"/>
      <c r="LCL771" s="238"/>
      <c r="LCM771" s="238"/>
      <c r="LCN771" s="238"/>
      <c r="LCO771" s="238"/>
      <c r="LCP771" s="238"/>
      <c r="LCQ771" s="238"/>
      <c r="LCR771" s="238"/>
      <c r="LCS771" s="238"/>
      <c r="LCT771" s="238"/>
      <c r="LCU771" s="238"/>
      <c r="LCV771" s="238"/>
      <c r="LCW771" s="238"/>
      <c r="LCX771" s="238"/>
      <c r="LCY771" s="238"/>
      <c r="LCZ771" s="238"/>
      <c r="LDA771" s="238"/>
      <c r="LDB771" s="238"/>
      <c r="LDC771" s="238"/>
      <c r="LDD771" s="238"/>
      <c r="LDE771" s="238"/>
      <c r="LDF771" s="238"/>
      <c r="LDG771" s="238"/>
      <c r="LDH771" s="238"/>
      <c r="LDI771" s="238"/>
      <c r="LDJ771" s="238"/>
      <c r="LDK771" s="238"/>
      <c r="LDL771" s="238"/>
      <c r="LDM771" s="238"/>
      <c r="LDN771" s="238"/>
      <c r="LDO771" s="238"/>
      <c r="LDP771" s="238"/>
      <c r="LDQ771" s="238"/>
      <c r="LDR771" s="238"/>
      <c r="LDS771" s="238"/>
      <c r="LDT771" s="238"/>
      <c r="LDU771" s="238"/>
      <c r="LDV771" s="238"/>
      <c r="LDW771" s="238"/>
      <c r="LDX771" s="238"/>
      <c r="LDY771" s="238"/>
      <c r="LDZ771" s="238"/>
      <c r="LEA771" s="238"/>
      <c r="LEB771" s="238"/>
      <c r="LEC771" s="238"/>
      <c r="LED771" s="238"/>
      <c r="LEE771" s="238"/>
      <c r="LEF771" s="238"/>
      <c r="LEG771" s="238"/>
      <c r="LEH771" s="238"/>
      <c r="LEI771" s="238"/>
      <c r="LEJ771" s="238"/>
      <c r="LEK771" s="238"/>
      <c r="LEL771" s="238"/>
      <c r="LEM771" s="238"/>
      <c r="LEN771" s="238"/>
      <c r="LEO771" s="238"/>
      <c r="LEP771" s="238"/>
      <c r="LEQ771" s="238"/>
      <c r="LER771" s="238"/>
      <c r="LES771" s="238"/>
      <c r="LET771" s="238"/>
      <c r="LEU771" s="238"/>
      <c r="LEV771" s="238"/>
      <c r="LEW771" s="238"/>
      <c r="LEX771" s="238"/>
      <c r="LEY771" s="238"/>
      <c r="LEZ771" s="238"/>
      <c r="LFA771" s="238"/>
      <c r="LFB771" s="238"/>
      <c r="LFC771" s="238"/>
      <c r="LFD771" s="238"/>
      <c r="LFE771" s="238"/>
      <c r="LFF771" s="238"/>
      <c r="LFG771" s="238"/>
      <c r="LFH771" s="238"/>
      <c r="LFI771" s="238"/>
      <c r="LFJ771" s="238"/>
      <c r="LFK771" s="238"/>
      <c r="LFL771" s="238"/>
      <c r="LFM771" s="238"/>
      <c r="LFN771" s="238"/>
      <c r="LFO771" s="238"/>
      <c r="LFP771" s="238"/>
      <c r="LFQ771" s="238"/>
      <c r="LFR771" s="238"/>
      <c r="LFS771" s="238"/>
      <c r="LFT771" s="238"/>
      <c r="LFU771" s="238"/>
      <c r="LFV771" s="238"/>
      <c r="LFW771" s="238"/>
      <c r="LFX771" s="238"/>
      <c r="LFY771" s="238"/>
      <c r="LFZ771" s="238"/>
      <c r="LGA771" s="238"/>
      <c r="LGB771" s="238"/>
      <c r="LGC771" s="238"/>
      <c r="LGD771" s="238"/>
      <c r="LGE771" s="238"/>
      <c r="LGF771" s="238"/>
      <c r="LGG771" s="238"/>
      <c r="LGH771" s="238"/>
      <c r="LGI771" s="238"/>
      <c r="LGJ771" s="238"/>
      <c r="LGK771" s="238"/>
      <c r="LGL771" s="238"/>
      <c r="LGM771" s="238"/>
      <c r="LGN771" s="238"/>
      <c r="LGO771" s="238"/>
      <c r="LGP771" s="238"/>
      <c r="LGQ771" s="238"/>
      <c r="LGR771" s="238"/>
      <c r="LGS771" s="238"/>
      <c r="LGT771" s="238"/>
      <c r="LGU771" s="238"/>
      <c r="LGV771" s="238"/>
      <c r="LGW771" s="238"/>
      <c r="LGX771" s="238"/>
      <c r="LGY771" s="238"/>
      <c r="LGZ771" s="238"/>
      <c r="LHA771" s="238"/>
      <c r="LHB771" s="238"/>
      <c r="LHC771" s="238"/>
      <c r="LHD771" s="238"/>
      <c r="LHE771" s="238"/>
      <c r="LHF771" s="238"/>
      <c r="LHG771" s="238"/>
      <c r="LHH771" s="238"/>
      <c r="LHI771" s="238"/>
      <c r="LHJ771" s="238"/>
      <c r="LHK771" s="238"/>
      <c r="LHL771" s="238"/>
      <c r="LHM771" s="238"/>
      <c r="LHN771" s="238"/>
      <c r="LHO771" s="238"/>
      <c r="LHP771" s="238"/>
      <c r="LHQ771" s="238"/>
      <c r="LHR771" s="238"/>
      <c r="LHS771" s="238"/>
      <c r="LHT771" s="238"/>
      <c r="LHU771" s="238"/>
      <c r="LHV771" s="238"/>
      <c r="LHW771" s="238"/>
      <c r="LHX771" s="238"/>
      <c r="LHY771" s="238"/>
      <c r="LHZ771" s="238"/>
      <c r="LIA771" s="238"/>
      <c r="LIB771" s="238"/>
      <c r="LIC771" s="238"/>
      <c r="LID771" s="238"/>
      <c r="LIE771" s="238"/>
      <c r="LIF771" s="238"/>
      <c r="LIG771" s="238"/>
      <c r="LIH771" s="238"/>
      <c r="LII771" s="238"/>
      <c r="LIJ771" s="238"/>
      <c r="LIK771" s="238"/>
      <c r="LIL771" s="238"/>
      <c r="LIM771" s="238"/>
      <c r="LIN771" s="238"/>
      <c r="LIO771" s="238"/>
      <c r="LIP771" s="238"/>
      <c r="LIQ771" s="238"/>
      <c r="LIR771" s="238"/>
      <c r="LIS771" s="238"/>
      <c r="LIT771" s="238"/>
      <c r="LIU771" s="238"/>
      <c r="LIV771" s="238"/>
      <c r="LIW771" s="238"/>
      <c r="LIX771" s="238"/>
      <c r="LIY771" s="238"/>
      <c r="LIZ771" s="238"/>
      <c r="LJA771" s="238"/>
      <c r="LJB771" s="238"/>
      <c r="LJC771" s="238"/>
      <c r="LJD771" s="238"/>
      <c r="LJE771" s="238"/>
      <c r="LJF771" s="238"/>
      <c r="LJG771" s="238"/>
      <c r="LJH771" s="238"/>
      <c r="LJI771" s="238"/>
      <c r="LJJ771" s="238"/>
      <c r="LJK771" s="238"/>
      <c r="LJL771" s="238"/>
      <c r="LJM771" s="238"/>
      <c r="LJN771" s="238"/>
      <c r="LJO771" s="238"/>
      <c r="LJP771" s="238"/>
      <c r="LJQ771" s="238"/>
      <c r="LJR771" s="238"/>
      <c r="LJS771" s="238"/>
      <c r="LJT771" s="238"/>
      <c r="LJU771" s="238"/>
      <c r="LJV771" s="238"/>
      <c r="LJW771" s="238"/>
      <c r="LJX771" s="238"/>
      <c r="LJY771" s="238"/>
      <c r="LJZ771" s="238"/>
      <c r="LKA771" s="238"/>
      <c r="LKB771" s="238"/>
      <c r="LKC771" s="238"/>
      <c r="LKD771" s="238"/>
      <c r="LKE771" s="238"/>
      <c r="LKF771" s="238"/>
      <c r="LKG771" s="238"/>
      <c r="LKH771" s="238"/>
      <c r="LKI771" s="238"/>
      <c r="LKJ771" s="238"/>
      <c r="LKK771" s="238"/>
      <c r="LKL771" s="238"/>
      <c r="LKM771" s="238"/>
      <c r="LKN771" s="238"/>
      <c r="LKO771" s="238"/>
      <c r="LKP771" s="238"/>
      <c r="LKQ771" s="238"/>
      <c r="LKR771" s="238"/>
      <c r="LKS771" s="238"/>
      <c r="LKT771" s="238"/>
      <c r="LKU771" s="238"/>
      <c r="LKV771" s="238"/>
      <c r="LKW771" s="238"/>
      <c r="LKX771" s="238"/>
      <c r="LKY771" s="238"/>
      <c r="LKZ771" s="238"/>
      <c r="LLA771" s="238"/>
      <c r="LLB771" s="238"/>
      <c r="LLC771" s="238"/>
      <c r="LLD771" s="238"/>
      <c r="LLE771" s="238"/>
      <c r="LLF771" s="238"/>
      <c r="LLG771" s="238"/>
      <c r="LLH771" s="238"/>
      <c r="LLI771" s="238"/>
      <c r="LLJ771" s="238"/>
      <c r="LLK771" s="238"/>
      <c r="LLL771" s="238"/>
      <c r="LLM771" s="238"/>
      <c r="LLN771" s="238"/>
      <c r="LLO771" s="238"/>
      <c r="LLP771" s="238"/>
      <c r="LLQ771" s="238"/>
      <c r="LLR771" s="238"/>
      <c r="LLS771" s="238"/>
      <c r="LLT771" s="238"/>
      <c r="LLU771" s="238"/>
      <c r="LLV771" s="238"/>
      <c r="LLW771" s="238"/>
      <c r="LLX771" s="238"/>
      <c r="LLY771" s="238"/>
      <c r="LLZ771" s="238"/>
      <c r="LMA771" s="238"/>
      <c r="LMB771" s="238"/>
      <c r="LMC771" s="238"/>
      <c r="LMD771" s="238"/>
      <c r="LME771" s="238"/>
      <c r="LMF771" s="238"/>
      <c r="LMG771" s="238"/>
      <c r="LMH771" s="238"/>
      <c r="LMI771" s="238"/>
      <c r="LMJ771" s="238"/>
      <c r="LMK771" s="238"/>
      <c r="LML771" s="238"/>
      <c r="LMM771" s="238"/>
      <c r="LMN771" s="238"/>
      <c r="LMO771" s="238"/>
      <c r="LMP771" s="238"/>
      <c r="LMQ771" s="238"/>
      <c r="LMR771" s="238"/>
      <c r="LMS771" s="238"/>
      <c r="LMT771" s="238"/>
      <c r="LMU771" s="238"/>
      <c r="LMV771" s="238"/>
      <c r="LMW771" s="238"/>
      <c r="LMX771" s="238"/>
      <c r="LMY771" s="238"/>
      <c r="LMZ771" s="238"/>
      <c r="LNA771" s="238"/>
      <c r="LNB771" s="238"/>
      <c r="LNC771" s="238"/>
      <c r="LND771" s="238"/>
      <c r="LNE771" s="238"/>
      <c r="LNF771" s="238"/>
      <c r="LNG771" s="238"/>
      <c r="LNH771" s="238"/>
      <c r="LNI771" s="238"/>
      <c r="LNJ771" s="238"/>
      <c r="LNK771" s="238"/>
      <c r="LNL771" s="238"/>
      <c r="LNM771" s="238"/>
      <c r="LNN771" s="238"/>
      <c r="LNO771" s="238"/>
      <c r="LNP771" s="238"/>
      <c r="LNQ771" s="238"/>
      <c r="LNR771" s="238"/>
      <c r="LNS771" s="238"/>
      <c r="LNT771" s="238"/>
      <c r="LNU771" s="238"/>
      <c r="LNV771" s="238"/>
      <c r="LNW771" s="238"/>
      <c r="LNX771" s="238"/>
      <c r="LNY771" s="238"/>
      <c r="LNZ771" s="238"/>
      <c r="LOA771" s="238"/>
      <c r="LOB771" s="238"/>
      <c r="LOC771" s="238"/>
      <c r="LOD771" s="238"/>
      <c r="LOE771" s="238"/>
      <c r="LOF771" s="238"/>
      <c r="LOG771" s="238"/>
      <c r="LOH771" s="238"/>
      <c r="LOI771" s="238"/>
      <c r="LOJ771" s="238"/>
      <c r="LOK771" s="238"/>
      <c r="LOL771" s="238"/>
      <c r="LOM771" s="238"/>
      <c r="LON771" s="238"/>
      <c r="LOO771" s="238"/>
      <c r="LOP771" s="238"/>
      <c r="LOQ771" s="238"/>
      <c r="LOR771" s="238"/>
      <c r="LOS771" s="238"/>
      <c r="LOT771" s="238"/>
      <c r="LOU771" s="238"/>
      <c r="LOV771" s="238"/>
      <c r="LOW771" s="238"/>
      <c r="LOX771" s="238"/>
      <c r="LOY771" s="238"/>
      <c r="LOZ771" s="238"/>
      <c r="LPA771" s="238"/>
      <c r="LPB771" s="238"/>
      <c r="LPC771" s="238"/>
      <c r="LPD771" s="238"/>
      <c r="LPE771" s="238"/>
      <c r="LPF771" s="238"/>
      <c r="LPG771" s="238"/>
      <c r="LPH771" s="238"/>
      <c r="LPI771" s="238"/>
      <c r="LPJ771" s="238"/>
      <c r="LPK771" s="238"/>
      <c r="LPL771" s="238"/>
      <c r="LPM771" s="238"/>
      <c r="LPN771" s="238"/>
      <c r="LPO771" s="238"/>
      <c r="LPP771" s="238"/>
      <c r="LPQ771" s="238"/>
      <c r="LPR771" s="238"/>
      <c r="LPS771" s="238"/>
      <c r="LPT771" s="238"/>
      <c r="LPU771" s="238"/>
      <c r="LPV771" s="238"/>
      <c r="LPW771" s="238"/>
      <c r="LPX771" s="238"/>
      <c r="LPY771" s="238"/>
      <c r="LPZ771" s="238"/>
      <c r="LQA771" s="238"/>
      <c r="LQB771" s="238"/>
      <c r="LQC771" s="238"/>
      <c r="LQD771" s="238"/>
      <c r="LQE771" s="238"/>
      <c r="LQF771" s="238"/>
      <c r="LQG771" s="238"/>
      <c r="LQH771" s="238"/>
      <c r="LQI771" s="238"/>
      <c r="LQJ771" s="238"/>
      <c r="LQK771" s="238"/>
      <c r="LQL771" s="238"/>
      <c r="LQM771" s="238"/>
      <c r="LQN771" s="238"/>
      <c r="LQO771" s="238"/>
      <c r="LQP771" s="238"/>
      <c r="LQQ771" s="238"/>
      <c r="LQR771" s="238"/>
      <c r="LQS771" s="238"/>
      <c r="LQT771" s="238"/>
      <c r="LQU771" s="238"/>
      <c r="LQV771" s="238"/>
      <c r="LQW771" s="238"/>
      <c r="LQX771" s="238"/>
      <c r="LQY771" s="238"/>
      <c r="LQZ771" s="238"/>
      <c r="LRA771" s="238"/>
      <c r="LRB771" s="238"/>
      <c r="LRC771" s="238"/>
      <c r="LRD771" s="238"/>
      <c r="LRE771" s="238"/>
      <c r="LRF771" s="238"/>
      <c r="LRG771" s="238"/>
      <c r="LRH771" s="238"/>
      <c r="LRI771" s="238"/>
      <c r="LRJ771" s="238"/>
      <c r="LRK771" s="238"/>
      <c r="LRL771" s="238"/>
      <c r="LRM771" s="238"/>
      <c r="LRN771" s="238"/>
      <c r="LRO771" s="238"/>
      <c r="LRP771" s="238"/>
      <c r="LRQ771" s="238"/>
      <c r="LRR771" s="238"/>
      <c r="LRS771" s="238"/>
      <c r="LRT771" s="238"/>
      <c r="LRU771" s="238"/>
      <c r="LRV771" s="238"/>
      <c r="LRW771" s="238"/>
      <c r="LRX771" s="238"/>
      <c r="LRY771" s="238"/>
      <c r="LRZ771" s="238"/>
      <c r="LSA771" s="238"/>
      <c r="LSB771" s="238"/>
      <c r="LSC771" s="238"/>
      <c r="LSD771" s="238"/>
      <c r="LSE771" s="238"/>
      <c r="LSF771" s="238"/>
      <c r="LSG771" s="238"/>
      <c r="LSH771" s="238"/>
      <c r="LSI771" s="238"/>
      <c r="LSJ771" s="238"/>
      <c r="LSK771" s="238"/>
      <c r="LSL771" s="238"/>
      <c r="LSM771" s="238"/>
      <c r="LSN771" s="238"/>
      <c r="LSO771" s="238"/>
      <c r="LSP771" s="238"/>
      <c r="LSQ771" s="238"/>
      <c r="LSR771" s="238"/>
      <c r="LSS771" s="238"/>
      <c r="LST771" s="238"/>
      <c r="LSU771" s="238"/>
      <c r="LSV771" s="238"/>
      <c r="LSW771" s="238"/>
      <c r="LSX771" s="238"/>
      <c r="LSY771" s="238"/>
      <c r="LSZ771" s="238"/>
      <c r="LTA771" s="238"/>
      <c r="LTB771" s="238"/>
      <c r="LTC771" s="238"/>
      <c r="LTD771" s="238"/>
      <c r="LTE771" s="238"/>
      <c r="LTF771" s="238"/>
      <c r="LTG771" s="238"/>
      <c r="LTH771" s="238"/>
      <c r="LTI771" s="238"/>
      <c r="LTJ771" s="238"/>
      <c r="LTK771" s="238"/>
      <c r="LTL771" s="238"/>
      <c r="LTM771" s="238"/>
      <c r="LTN771" s="238"/>
      <c r="LTO771" s="238"/>
      <c r="LTP771" s="238"/>
      <c r="LTQ771" s="238"/>
      <c r="LTR771" s="238"/>
      <c r="LTS771" s="238"/>
      <c r="LTT771" s="238"/>
      <c r="LTU771" s="238"/>
      <c r="LTV771" s="238"/>
      <c r="LTW771" s="238"/>
      <c r="LTX771" s="238"/>
      <c r="LTY771" s="238"/>
      <c r="LTZ771" s="238"/>
      <c r="LUA771" s="238"/>
      <c r="LUB771" s="238"/>
      <c r="LUC771" s="238"/>
      <c r="LUD771" s="238"/>
      <c r="LUE771" s="238"/>
      <c r="LUF771" s="238"/>
      <c r="LUG771" s="238"/>
      <c r="LUH771" s="238"/>
      <c r="LUI771" s="238"/>
      <c r="LUJ771" s="238"/>
      <c r="LUK771" s="238"/>
      <c r="LUL771" s="238"/>
      <c r="LUM771" s="238"/>
      <c r="LUN771" s="238"/>
      <c r="LUO771" s="238"/>
      <c r="LUP771" s="238"/>
      <c r="LUQ771" s="238"/>
      <c r="LUR771" s="238"/>
      <c r="LUS771" s="238"/>
      <c r="LUT771" s="238"/>
      <c r="LUU771" s="238"/>
      <c r="LUV771" s="238"/>
      <c r="LUW771" s="238"/>
      <c r="LUX771" s="238"/>
      <c r="LUY771" s="238"/>
      <c r="LUZ771" s="238"/>
      <c r="LVA771" s="238"/>
      <c r="LVB771" s="238"/>
      <c r="LVC771" s="238"/>
      <c r="LVD771" s="238"/>
      <c r="LVE771" s="238"/>
      <c r="LVF771" s="238"/>
      <c r="LVG771" s="238"/>
      <c r="LVH771" s="238"/>
      <c r="LVI771" s="238"/>
      <c r="LVJ771" s="238"/>
      <c r="LVK771" s="238"/>
      <c r="LVL771" s="238"/>
      <c r="LVM771" s="238"/>
      <c r="LVN771" s="238"/>
      <c r="LVO771" s="238"/>
      <c r="LVP771" s="238"/>
      <c r="LVQ771" s="238"/>
      <c r="LVR771" s="238"/>
      <c r="LVS771" s="238"/>
      <c r="LVT771" s="238"/>
      <c r="LVU771" s="238"/>
      <c r="LVV771" s="238"/>
      <c r="LVW771" s="238"/>
      <c r="LVX771" s="238"/>
      <c r="LVY771" s="238"/>
      <c r="LVZ771" s="238"/>
      <c r="LWA771" s="238"/>
      <c r="LWB771" s="238"/>
      <c r="LWC771" s="238"/>
      <c r="LWD771" s="238"/>
      <c r="LWE771" s="238"/>
      <c r="LWF771" s="238"/>
      <c r="LWG771" s="238"/>
      <c r="LWH771" s="238"/>
      <c r="LWI771" s="238"/>
      <c r="LWJ771" s="238"/>
      <c r="LWK771" s="238"/>
      <c r="LWL771" s="238"/>
      <c r="LWM771" s="238"/>
      <c r="LWN771" s="238"/>
      <c r="LWO771" s="238"/>
      <c r="LWP771" s="238"/>
      <c r="LWQ771" s="238"/>
      <c r="LWR771" s="238"/>
      <c r="LWS771" s="238"/>
      <c r="LWT771" s="238"/>
      <c r="LWU771" s="238"/>
      <c r="LWV771" s="238"/>
      <c r="LWW771" s="238"/>
      <c r="LWX771" s="238"/>
      <c r="LWY771" s="238"/>
      <c r="LWZ771" s="238"/>
      <c r="LXA771" s="238"/>
      <c r="LXB771" s="238"/>
      <c r="LXC771" s="238"/>
      <c r="LXD771" s="238"/>
      <c r="LXE771" s="238"/>
      <c r="LXF771" s="238"/>
      <c r="LXG771" s="238"/>
      <c r="LXH771" s="238"/>
      <c r="LXI771" s="238"/>
      <c r="LXJ771" s="238"/>
      <c r="LXK771" s="238"/>
      <c r="LXL771" s="238"/>
      <c r="LXM771" s="238"/>
      <c r="LXN771" s="238"/>
      <c r="LXO771" s="238"/>
      <c r="LXP771" s="238"/>
      <c r="LXQ771" s="238"/>
      <c r="LXR771" s="238"/>
      <c r="LXS771" s="238"/>
      <c r="LXT771" s="238"/>
      <c r="LXU771" s="238"/>
      <c r="LXV771" s="238"/>
      <c r="LXW771" s="238"/>
      <c r="LXX771" s="238"/>
      <c r="LXY771" s="238"/>
      <c r="LXZ771" s="238"/>
      <c r="LYA771" s="238"/>
      <c r="LYB771" s="238"/>
      <c r="LYC771" s="238"/>
      <c r="LYD771" s="238"/>
      <c r="LYE771" s="238"/>
      <c r="LYF771" s="238"/>
      <c r="LYG771" s="238"/>
      <c r="LYH771" s="238"/>
      <c r="LYI771" s="238"/>
      <c r="LYJ771" s="238"/>
      <c r="LYK771" s="238"/>
      <c r="LYL771" s="238"/>
      <c r="LYM771" s="238"/>
      <c r="LYN771" s="238"/>
      <c r="LYO771" s="238"/>
      <c r="LYP771" s="238"/>
      <c r="LYQ771" s="238"/>
      <c r="LYR771" s="238"/>
      <c r="LYS771" s="238"/>
      <c r="LYT771" s="238"/>
      <c r="LYU771" s="238"/>
      <c r="LYV771" s="238"/>
      <c r="LYW771" s="238"/>
      <c r="LYX771" s="238"/>
      <c r="LYY771" s="238"/>
      <c r="LYZ771" s="238"/>
      <c r="LZA771" s="238"/>
      <c r="LZB771" s="238"/>
      <c r="LZC771" s="238"/>
      <c r="LZD771" s="238"/>
      <c r="LZE771" s="238"/>
      <c r="LZF771" s="238"/>
      <c r="LZG771" s="238"/>
      <c r="LZH771" s="238"/>
      <c r="LZI771" s="238"/>
      <c r="LZJ771" s="238"/>
      <c r="LZK771" s="238"/>
      <c r="LZL771" s="238"/>
      <c r="LZM771" s="238"/>
      <c r="LZN771" s="238"/>
      <c r="LZO771" s="238"/>
      <c r="LZP771" s="238"/>
      <c r="LZQ771" s="238"/>
      <c r="LZR771" s="238"/>
      <c r="LZS771" s="238"/>
      <c r="LZT771" s="238"/>
      <c r="LZU771" s="238"/>
      <c r="LZV771" s="238"/>
      <c r="LZW771" s="238"/>
      <c r="LZX771" s="238"/>
      <c r="LZY771" s="238"/>
      <c r="LZZ771" s="238"/>
      <c r="MAA771" s="238"/>
      <c r="MAB771" s="238"/>
      <c r="MAC771" s="238"/>
      <c r="MAD771" s="238"/>
      <c r="MAE771" s="238"/>
      <c r="MAF771" s="238"/>
      <c r="MAG771" s="238"/>
      <c r="MAH771" s="238"/>
      <c r="MAI771" s="238"/>
      <c r="MAJ771" s="238"/>
      <c r="MAK771" s="238"/>
      <c r="MAL771" s="238"/>
      <c r="MAM771" s="238"/>
      <c r="MAN771" s="238"/>
      <c r="MAO771" s="238"/>
      <c r="MAP771" s="238"/>
      <c r="MAQ771" s="238"/>
      <c r="MAR771" s="238"/>
      <c r="MAS771" s="238"/>
      <c r="MAT771" s="238"/>
      <c r="MAU771" s="238"/>
      <c r="MAV771" s="238"/>
      <c r="MAW771" s="238"/>
      <c r="MAX771" s="238"/>
      <c r="MAY771" s="238"/>
      <c r="MAZ771" s="238"/>
      <c r="MBA771" s="238"/>
      <c r="MBB771" s="238"/>
      <c r="MBC771" s="238"/>
      <c r="MBD771" s="238"/>
      <c r="MBE771" s="238"/>
      <c r="MBF771" s="238"/>
      <c r="MBG771" s="238"/>
      <c r="MBH771" s="238"/>
      <c r="MBI771" s="238"/>
      <c r="MBJ771" s="238"/>
      <c r="MBK771" s="238"/>
      <c r="MBL771" s="238"/>
      <c r="MBM771" s="238"/>
      <c r="MBN771" s="238"/>
      <c r="MBO771" s="238"/>
      <c r="MBP771" s="238"/>
      <c r="MBQ771" s="238"/>
      <c r="MBR771" s="238"/>
      <c r="MBS771" s="238"/>
      <c r="MBT771" s="238"/>
      <c r="MBU771" s="238"/>
      <c r="MBV771" s="238"/>
      <c r="MBW771" s="238"/>
      <c r="MBX771" s="238"/>
      <c r="MBY771" s="238"/>
      <c r="MBZ771" s="238"/>
      <c r="MCA771" s="238"/>
      <c r="MCB771" s="238"/>
      <c r="MCC771" s="238"/>
      <c r="MCD771" s="238"/>
      <c r="MCE771" s="238"/>
      <c r="MCF771" s="238"/>
      <c r="MCG771" s="238"/>
      <c r="MCH771" s="238"/>
      <c r="MCI771" s="238"/>
      <c r="MCJ771" s="238"/>
      <c r="MCK771" s="238"/>
      <c r="MCL771" s="238"/>
      <c r="MCM771" s="238"/>
      <c r="MCN771" s="238"/>
      <c r="MCO771" s="238"/>
      <c r="MCP771" s="238"/>
      <c r="MCQ771" s="238"/>
      <c r="MCR771" s="238"/>
      <c r="MCS771" s="238"/>
      <c r="MCT771" s="238"/>
      <c r="MCU771" s="238"/>
      <c r="MCV771" s="238"/>
      <c r="MCW771" s="238"/>
      <c r="MCX771" s="238"/>
      <c r="MCY771" s="238"/>
      <c r="MCZ771" s="238"/>
      <c r="MDA771" s="238"/>
      <c r="MDB771" s="238"/>
      <c r="MDC771" s="238"/>
      <c r="MDD771" s="238"/>
      <c r="MDE771" s="238"/>
      <c r="MDF771" s="238"/>
      <c r="MDG771" s="238"/>
      <c r="MDH771" s="238"/>
      <c r="MDI771" s="238"/>
      <c r="MDJ771" s="238"/>
      <c r="MDK771" s="238"/>
      <c r="MDL771" s="238"/>
      <c r="MDM771" s="238"/>
      <c r="MDN771" s="238"/>
      <c r="MDO771" s="238"/>
      <c r="MDP771" s="238"/>
      <c r="MDQ771" s="238"/>
      <c r="MDR771" s="238"/>
      <c r="MDS771" s="238"/>
      <c r="MDT771" s="238"/>
      <c r="MDU771" s="238"/>
      <c r="MDV771" s="238"/>
      <c r="MDW771" s="238"/>
      <c r="MDX771" s="238"/>
      <c r="MDY771" s="238"/>
      <c r="MDZ771" s="238"/>
      <c r="MEA771" s="238"/>
      <c r="MEB771" s="238"/>
      <c r="MEC771" s="238"/>
      <c r="MED771" s="238"/>
      <c r="MEE771" s="238"/>
      <c r="MEF771" s="238"/>
      <c r="MEG771" s="238"/>
      <c r="MEH771" s="238"/>
      <c r="MEI771" s="238"/>
      <c r="MEJ771" s="238"/>
      <c r="MEK771" s="238"/>
      <c r="MEL771" s="238"/>
      <c r="MEM771" s="238"/>
      <c r="MEN771" s="238"/>
      <c r="MEO771" s="238"/>
      <c r="MEP771" s="238"/>
      <c r="MEQ771" s="238"/>
      <c r="MER771" s="238"/>
      <c r="MES771" s="238"/>
      <c r="MET771" s="238"/>
      <c r="MEU771" s="238"/>
      <c r="MEV771" s="238"/>
      <c r="MEW771" s="238"/>
      <c r="MEX771" s="238"/>
      <c r="MEY771" s="238"/>
      <c r="MEZ771" s="238"/>
      <c r="MFA771" s="238"/>
      <c r="MFB771" s="238"/>
      <c r="MFC771" s="238"/>
      <c r="MFD771" s="238"/>
      <c r="MFE771" s="238"/>
      <c r="MFF771" s="238"/>
      <c r="MFG771" s="238"/>
      <c r="MFH771" s="238"/>
      <c r="MFI771" s="238"/>
      <c r="MFJ771" s="238"/>
      <c r="MFK771" s="238"/>
      <c r="MFL771" s="238"/>
      <c r="MFM771" s="238"/>
      <c r="MFN771" s="238"/>
      <c r="MFO771" s="238"/>
      <c r="MFP771" s="238"/>
      <c r="MFQ771" s="238"/>
      <c r="MFR771" s="238"/>
      <c r="MFS771" s="238"/>
      <c r="MFT771" s="238"/>
      <c r="MFU771" s="238"/>
      <c r="MFV771" s="238"/>
      <c r="MFW771" s="238"/>
      <c r="MFX771" s="238"/>
      <c r="MFY771" s="238"/>
      <c r="MFZ771" s="238"/>
      <c r="MGA771" s="238"/>
      <c r="MGB771" s="238"/>
      <c r="MGC771" s="238"/>
      <c r="MGD771" s="238"/>
      <c r="MGE771" s="238"/>
      <c r="MGF771" s="238"/>
      <c r="MGG771" s="238"/>
      <c r="MGH771" s="238"/>
      <c r="MGI771" s="238"/>
      <c r="MGJ771" s="238"/>
      <c r="MGK771" s="238"/>
      <c r="MGL771" s="238"/>
      <c r="MGM771" s="238"/>
      <c r="MGN771" s="238"/>
      <c r="MGO771" s="238"/>
      <c r="MGP771" s="238"/>
      <c r="MGQ771" s="238"/>
      <c r="MGR771" s="238"/>
      <c r="MGS771" s="238"/>
      <c r="MGT771" s="238"/>
      <c r="MGU771" s="238"/>
      <c r="MGV771" s="238"/>
      <c r="MGW771" s="238"/>
      <c r="MGX771" s="238"/>
      <c r="MGY771" s="238"/>
      <c r="MGZ771" s="238"/>
      <c r="MHA771" s="238"/>
      <c r="MHB771" s="238"/>
      <c r="MHC771" s="238"/>
      <c r="MHD771" s="238"/>
      <c r="MHE771" s="238"/>
      <c r="MHF771" s="238"/>
      <c r="MHG771" s="238"/>
      <c r="MHH771" s="238"/>
      <c r="MHI771" s="238"/>
      <c r="MHJ771" s="238"/>
      <c r="MHK771" s="238"/>
      <c r="MHL771" s="238"/>
      <c r="MHM771" s="238"/>
      <c r="MHN771" s="238"/>
      <c r="MHO771" s="238"/>
      <c r="MHP771" s="238"/>
      <c r="MHQ771" s="238"/>
      <c r="MHR771" s="238"/>
      <c r="MHS771" s="238"/>
      <c r="MHT771" s="238"/>
      <c r="MHU771" s="238"/>
      <c r="MHV771" s="238"/>
      <c r="MHW771" s="238"/>
      <c r="MHX771" s="238"/>
      <c r="MHY771" s="238"/>
      <c r="MHZ771" s="238"/>
      <c r="MIA771" s="238"/>
      <c r="MIB771" s="238"/>
      <c r="MIC771" s="238"/>
      <c r="MID771" s="238"/>
      <c r="MIE771" s="238"/>
      <c r="MIF771" s="238"/>
      <c r="MIG771" s="238"/>
      <c r="MIH771" s="238"/>
      <c r="MII771" s="238"/>
      <c r="MIJ771" s="238"/>
      <c r="MIK771" s="238"/>
      <c r="MIL771" s="238"/>
      <c r="MIM771" s="238"/>
      <c r="MIN771" s="238"/>
      <c r="MIO771" s="238"/>
      <c r="MIP771" s="238"/>
      <c r="MIQ771" s="238"/>
      <c r="MIR771" s="238"/>
      <c r="MIS771" s="238"/>
      <c r="MIT771" s="238"/>
      <c r="MIU771" s="238"/>
      <c r="MIV771" s="238"/>
      <c r="MIW771" s="238"/>
      <c r="MIX771" s="238"/>
      <c r="MIY771" s="238"/>
      <c r="MIZ771" s="238"/>
      <c r="MJA771" s="238"/>
      <c r="MJB771" s="238"/>
      <c r="MJC771" s="238"/>
      <c r="MJD771" s="238"/>
      <c r="MJE771" s="238"/>
      <c r="MJF771" s="238"/>
      <c r="MJG771" s="238"/>
      <c r="MJH771" s="238"/>
      <c r="MJI771" s="238"/>
      <c r="MJJ771" s="238"/>
      <c r="MJK771" s="238"/>
      <c r="MJL771" s="238"/>
      <c r="MJM771" s="238"/>
      <c r="MJN771" s="238"/>
      <c r="MJO771" s="238"/>
      <c r="MJP771" s="238"/>
      <c r="MJQ771" s="238"/>
      <c r="MJR771" s="238"/>
      <c r="MJS771" s="238"/>
      <c r="MJT771" s="238"/>
      <c r="MJU771" s="238"/>
      <c r="MJV771" s="238"/>
      <c r="MJW771" s="238"/>
      <c r="MJX771" s="238"/>
      <c r="MJY771" s="238"/>
      <c r="MJZ771" s="238"/>
      <c r="MKA771" s="238"/>
      <c r="MKB771" s="238"/>
      <c r="MKC771" s="238"/>
      <c r="MKD771" s="238"/>
      <c r="MKE771" s="238"/>
      <c r="MKF771" s="238"/>
      <c r="MKG771" s="238"/>
      <c r="MKH771" s="238"/>
      <c r="MKI771" s="238"/>
      <c r="MKJ771" s="238"/>
      <c r="MKK771" s="238"/>
      <c r="MKL771" s="238"/>
      <c r="MKM771" s="238"/>
      <c r="MKN771" s="238"/>
      <c r="MKO771" s="238"/>
      <c r="MKP771" s="238"/>
      <c r="MKQ771" s="238"/>
      <c r="MKR771" s="238"/>
      <c r="MKS771" s="238"/>
      <c r="MKT771" s="238"/>
      <c r="MKU771" s="238"/>
      <c r="MKV771" s="238"/>
      <c r="MKW771" s="238"/>
      <c r="MKX771" s="238"/>
      <c r="MKY771" s="238"/>
      <c r="MKZ771" s="238"/>
      <c r="MLA771" s="238"/>
      <c r="MLB771" s="238"/>
      <c r="MLC771" s="238"/>
      <c r="MLD771" s="238"/>
      <c r="MLE771" s="238"/>
      <c r="MLF771" s="238"/>
      <c r="MLG771" s="238"/>
      <c r="MLH771" s="238"/>
      <c r="MLI771" s="238"/>
      <c r="MLJ771" s="238"/>
      <c r="MLK771" s="238"/>
      <c r="MLL771" s="238"/>
      <c r="MLM771" s="238"/>
      <c r="MLN771" s="238"/>
      <c r="MLO771" s="238"/>
      <c r="MLP771" s="238"/>
      <c r="MLQ771" s="238"/>
      <c r="MLR771" s="238"/>
      <c r="MLS771" s="238"/>
      <c r="MLT771" s="238"/>
      <c r="MLU771" s="238"/>
      <c r="MLV771" s="238"/>
      <c r="MLW771" s="238"/>
      <c r="MLX771" s="238"/>
      <c r="MLY771" s="238"/>
      <c r="MLZ771" s="238"/>
      <c r="MMA771" s="238"/>
      <c r="MMB771" s="238"/>
      <c r="MMC771" s="238"/>
      <c r="MMD771" s="238"/>
      <c r="MME771" s="238"/>
      <c r="MMF771" s="238"/>
      <c r="MMG771" s="238"/>
      <c r="MMH771" s="238"/>
      <c r="MMI771" s="238"/>
      <c r="MMJ771" s="238"/>
      <c r="MMK771" s="238"/>
      <c r="MML771" s="238"/>
      <c r="MMM771" s="238"/>
      <c r="MMN771" s="238"/>
      <c r="MMO771" s="238"/>
      <c r="MMP771" s="238"/>
      <c r="MMQ771" s="238"/>
      <c r="MMR771" s="238"/>
      <c r="MMS771" s="238"/>
      <c r="MMT771" s="238"/>
      <c r="MMU771" s="238"/>
      <c r="MMV771" s="238"/>
      <c r="MMW771" s="238"/>
      <c r="MMX771" s="238"/>
      <c r="MMY771" s="238"/>
      <c r="MMZ771" s="238"/>
      <c r="MNA771" s="238"/>
      <c r="MNB771" s="238"/>
      <c r="MNC771" s="238"/>
      <c r="MND771" s="238"/>
      <c r="MNE771" s="238"/>
      <c r="MNF771" s="238"/>
      <c r="MNG771" s="238"/>
      <c r="MNH771" s="238"/>
      <c r="MNI771" s="238"/>
      <c r="MNJ771" s="238"/>
      <c r="MNK771" s="238"/>
      <c r="MNL771" s="238"/>
      <c r="MNM771" s="238"/>
      <c r="MNN771" s="238"/>
      <c r="MNO771" s="238"/>
      <c r="MNP771" s="238"/>
      <c r="MNQ771" s="238"/>
      <c r="MNR771" s="238"/>
      <c r="MNS771" s="238"/>
      <c r="MNT771" s="238"/>
      <c r="MNU771" s="238"/>
      <c r="MNV771" s="238"/>
      <c r="MNW771" s="238"/>
      <c r="MNX771" s="238"/>
      <c r="MNY771" s="238"/>
      <c r="MNZ771" s="238"/>
      <c r="MOA771" s="238"/>
      <c r="MOB771" s="238"/>
      <c r="MOC771" s="238"/>
      <c r="MOD771" s="238"/>
      <c r="MOE771" s="238"/>
      <c r="MOF771" s="238"/>
      <c r="MOG771" s="238"/>
      <c r="MOH771" s="238"/>
      <c r="MOI771" s="238"/>
      <c r="MOJ771" s="238"/>
      <c r="MOK771" s="238"/>
      <c r="MOL771" s="238"/>
      <c r="MOM771" s="238"/>
      <c r="MON771" s="238"/>
      <c r="MOO771" s="238"/>
      <c r="MOP771" s="238"/>
      <c r="MOQ771" s="238"/>
      <c r="MOR771" s="238"/>
      <c r="MOS771" s="238"/>
      <c r="MOT771" s="238"/>
      <c r="MOU771" s="238"/>
      <c r="MOV771" s="238"/>
      <c r="MOW771" s="238"/>
      <c r="MOX771" s="238"/>
      <c r="MOY771" s="238"/>
      <c r="MOZ771" s="238"/>
      <c r="MPA771" s="238"/>
      <c r="MPB771" s="238"/>
      <c r="MPC771" s="238"/>
      <c r="MPD771" s="238"/>
      <c r="MPE771" s="238"/>
      <c r="MPF771" s="238"/>
      <c r="MPG771" s="238"/>
      <c r="MPH771" s="238"/>
      <c r="MPI771" s="238"/>
      <c r="MPJ771" s="238"/>
      <c r="MPK771" s="238"/>
      <c r="MPL771" s="238"/>
      <c r="MPM771" s="238"/>
      <c r="MPN771" s="238"/>
      <c r="MPO771" s="238"/>
      <c r="MPP771" s="238"/>
      <c r="MPQ771" s="238"/>
      <c r="MPR771" s="238"/>
      <c r="MPS771" s="238"/>
      <c r="MPT771" s="238"/>
      <c r="MPU771" s="238"/>
      <c r="MPV771" s="238"/>
      <c r="MPW771" s="238"/>
      <c r="MPX771" s="238"/>
      <c r="MPY771" s="238"/>
      <c r="MPZ771" s="238"/>
      <c r="MQA771" s="238"/>
      <c r="MQB771" s="238"/>
      <c r="MQC771" s="238"/>
      <c r="MQD771" s="238"/>
      <c r="MQE771" s="238"/>
      <c r="MQF771" s="238"/>
      <c r="MQG771" s="238"/>
      <c r="MQH771" s="238"/>
      <c r="MQI771" s="238"/>
      <c r="MQJ771" s="238"/>
      <c r="MQK771" s="238"/>
      <c r="MQL771" s="238"/>
      <c r="MQM771" s="238"/>
      <c r="MQN771" s="238"/>
      <c r="MQO771" s="238"/>
      <c r="MQP771" s="238"/>
      <c r="MQQ771" s="238"/>
      <c r="MQR771" s="238"/>
      <c r="MQS771" s="238"/>
      <c r="MQT771" s="238"/>
      <c r="MQU771" s="238"/>
      <c r="MQV771" s="238"/>
      <c r="MQW771" s="238"/>
      <c r="MQX771" s="238"/>
      <c r="MQY771" s="238"/>
      <c r="MQZ771" s="238"/>
      <c r="MRA771" s="238"/>
      <c r="MRB771" s="238"/>
      <c r="MRC771" s="238"/>
      <c r="MRD771" s="238"/>
      <c r="MRE771" s="238"/>
      <c r="MRF771" s="238"/>
      <c r="MRG771" s="238"/>
      <c r="MRH771" s="238"/>
      <c r="MRI771" s="238"/>
      <c r="MRJ771" s="238"/>
      <c r="MRK771" s="238"/>
      <c r="MRL771" s="238"/>
      <c r="MRM771" s="238"/>
      <c r="MRN771" s="238"/>
      <c r="MRO771" s="238"/>
      <c r="MRP771" s="238"/>
      <c r="MRQ771" s="238"/>
      <c r="MRR771" s="238"/>
      <c r="MRS771" s="238"/>
      <c r="MRT771" s="238"/>
      <c r="MRU771" s="238"/>
      <c r="MRV771" s="238"/>
      <c r="MRW771" s="238"/>
      <c r="MRX771" s="238"/>
      <c r="MRY771" s="238"/>
      <c r="MRZ771" s="238"/>
      <c r="MSA771" s="238"/>
      <c r="MSB771" s="238"/>
      <c r="MSC771" s="238"/>
      <c r="MSD771" s="238"/>
      <c r="MSE771" s="238"/>
      <c r="MSF771" s="238"/>
      <c r="MSG771" s="238"/>
      <c r="MSH771" s="238"/>
      <c r="MSI771" s="238"/>
      <c r="MSJ771" s="238"/>
      <c r="MSK771" s="238"/>
      <c r="MSL771" s="238"/>
      <c r="MSM771" s="238"/>
      <c r="MSN771" s="238"/>
      <c r="MSO771" s="238"/>
      <c r="MSP771" s="238"/>
      <c r="MSQ771" s="238"/>
      <c r="MSR771" s="238"/>
      <c r="MSS771" s="238"/>
      <c r="MST771" s="238"/>
      <c r="MSU771" s="238"/>
      <c r="MSV771" s="238"/>
      <c r="MSW771" s="238"/>
      <c r="MSX771" s="238"/>
      <c r="MSY771" s="238"/>
      <c r="MSZ771" s="238"/>
      <c r="MTA771" s="238"/>
      <c r="MTB771" s="238"/>
      <c r="MTC771" s="238"/>
      <c r="MTD771" s="238"/>
      <c r="MTE771" s="238"/>
      <c r="MTF771" s="238"/>
      <c r="MTG771" s="238"/>
      <c r="MTH771" s="238"/>
      <c r="MTI771" s="238"/>
      <c r="MTJ771" s="238"/>
      <c r="MTK771" s="238"/>
      <c r="MTL771" s="238"/>
      <c r="MTM771" s="238"/>
      <c r="MTN771" s="238"/>
      <c r="MTO771" s="238"/>
      <c r="MTP771" s="238"/>
      <c r="MTQ771" s="238"/>
      <c r="MTR771" s="238"/>
      <c r="MTS771" s="238"/>
      <c r="MTT771" s="238"/>
      <c r="MTU771" s="238"/>
      <c r="MTV771" s="238"/>
      <c r="MTW771" s="238"/>
      <c r="MTX771" s="238"/>
      <c r="MTY771" s="238"/>
      <c r="MTZ771" s="238"/>
      <c r="MUA771" s="238"/>
      <c r="MUB771" s="238"/>
      <c r="MUC771" s="238"/>
      <c r="MUD771" s="238"/>
      <c r="MUE771" s="238"/>
      <c r="MUF771" s="238"/>
      <c r="MUG771" s="238"/>
      <c r="MUH771" s="238"/>
      <c r="MUI771" s="238"/>
      <c r="MUJ771" s="238"/>
      <c r="MUK771" s="238"/>
      <c r="MUL771" s="238"/>
      <c r="MUM771" s="238"/>
      <c r="MUN771" s="238"/>
      <c r="MUO771" s="238"/>
      <c r="MUP771" s="238"/>
      <c r="MUQ771" s="238"/>
      <c r="MUR771" s="238"/>
      <c r="MUS771" s="238"/>
      <c r="MUT771" s="238"/>
      <c r="MUU771" s="238"/>
      <c r="MUV771" s="238"/>
      <c r="MUW771" s="238"/>
      <c r="MUX771" s="238"/>
      <c r="MUY771" s="238"/>
      <c r="MUZ771" s="238"/>
      <c r="MVA771" s="238"/>
      <c r="MVB771" s="238"/>
      <c r="MVC771" s="238"/>
      <c r="MVD771" s="238"/>
      <c r="MVE771" s="238"/>
      <c r="MVF771" s="238"/>
      <c r="MVG771" s="238"/>
      <c r="MVH771" s="238"/>
      <c r="MVI771" s="238"/>
      <c r="MVJ771" s="238"/>
      <c r="MVK771" s="238"/>
      <c r="MVL771" s="238"/>
      <c r="MVM771" s="238"/>
      <c r="MVN771" s="238"/>
      <c r="MVO771" s="238"/>
      <c r="MVP771" s="238"/>
      <c r="MVQ771" s="238"/>
      <c r="MVR771" s="238"/>
      <c r="MVS771" s="238"/>
      <c r="MVT771" s="238"/>
      <c r="MVU771" s="238"/>
      <c r="MVV771" s="238"/>
      <c r="MVW771" s="238"/>
      <c r="MVX771" s="238"/>
      <c r="MVY771" s="238"/>
      <c r="MVZ771" s="238"/>
      <c r="MWA771" s="238"/>
      <c r="MWB771" s="238"/>
      <c r="MWC771" s="238"/>
      <c r="MWD771" s="238"/>
      <c r="MWE771" s="238"/>
      <c r="MWF771" s="238"/>
      <c r="MWG771" s="238"/>
      <c r="MWH771" s="238"/>
      <c r="MWI771" s="238"/>
      <c r="MWJ771" s="238"/>
      <c r="MWK771" s="238"/>
      <c r="MWL771" s="238"/>
      <c r="MWM771" s="238"/>
      <c r="MWN771" s="238"/>
      <c r="MWO771" s="238"/>
      <c r="MWP771" s="238"/>
      <c r="MWQ771" s="238"/>
      <c r="MWR771" s="238"/>
      <c r="MWS771" s="238"/>
      <c r="MWT771" s="238"/>
      <c r="MWU771" s="238"/>
      <c r="MWV771" s="238"/>
      <c r="MWW771" s="238"/>
      <c r="MWX771" s="238"/>
      <c r="MWY771" s="238"/>
      <c r="MWZ771" s="238"/>
      <c r="MXA771" s="238"/>
      <c r="MXB771" s="238"/>
      <c r="MXC771" s="238"/>
      <c r="MXD771" s="238"/>
      <c r="MXE771" s="238"/>
      <c r="MXF771" s="238"/>
      <c r="MXG771" s="238"/>
      <c r="MXH771" s="238"/>
      <c r="MXI771" s="238"/>
      <c r="MXJ771" s="238"/>
      <c r="MXK771" s="238"/>
      <c r="MXL771" s="238"/>
      <c r="MXM771" s="238"/>
      <c r="MXN771" s="238"/>
      <c r="MXO771" s="238"/>
      <c r="MXP771" s="238"/>
      <c r="MXQ771" s="238"/>
      <c r="MXR771" s="238"/>
      <c r="MXS771" s="238"/>
      <c r="MXT771" s="238"/>
      <c r="MXU771" s="238"/>
      <c r="MXV771" s="238"/>
      <c r="MXW771" s="238"/>
      <c r="MXX771" s="238"/>
      <c r="MXY771" s="238"/>
      <c r="MXZ771" s="238"/>
      <c r="MYA771" s="238"/>
      <c r="MYB771" s="238"/>
      <c r="MYC771" s="238"/>
      <c r="MYD771" s="238"/>
      <c r="MYE771" s="238"/>
      <c r="MYF771" s="238"/>
      <c r="MYG771" s="238"/>
      <c r="MYH771" s="238"/>
      <c r="MYI771" s="238"/>
      <c r="MYJ771" s="238"/>
      <c r="MYK771" s="238"/>
      <c r="MYL771" s="238"/>
      <c r="MYM771" s="238"/>
      <c r="MYN771" s="238"/>
      <c r="MYO771" s="238"/>
      <c r="MYP771" s="238"/>
      <c r="MYQ771" s="238"/>
      <c r="MYR771" s="238"/>
      <c r="MYS771" s="238"/>
      <c r="MYT771" s="238"/>
      <c r="MYU771" s="238"/>
      <c r="MYV771" s="238"/>
      <c r="MYW771" s="238"/>
      <c r="MYX771" s="238"/>
      <c r="MYY771" s="238"/>
      <c r="MYZ771" s="238"/>
      <c r="MZA771" s="238"/>
      <c r="MZB771" s="238"/>
      <c r="MZC771" s="238"/>
      <c r="MZD771" s="238"/>
      <c r="MZE771" s="238"/>
      <c r="MZF771" s="238"/>
      <c r="MZG771" s="238"/>
      <c r="MZH771" s="238"/>
      <c r="MZI771" s="238"/>
      <c r="MZJ771" s="238"/>
      <c r="MZK771" s="238"/>
      <c r="MZL771" s="238"/>
      <c r="MZM771" s="238"/>
      <c r="MZN771" s="238"/>
      <c r="MZO771" s="238"/>
      <c r="MZP771" s="238"/>
      <c r="MZQ771" s="238"/>
      <c r="MZR771" s="238"/>
      <c r="MZS771" s="238"/>
      <c r="MZT771" s="238"/>
      <c r="MZU771" s="238"/>
      <c r="MZV771" s="238"/>
      <c r="MZW771" s="238"/>
      <c r="MZX771" s="238"/>
      <c r="MZY771" s="238"/>
      <c r="MZZ771" s="238"/>
      <c r="NAA771" s="238"/>
      <c r="NAB771" s="238"/>
      <c r="NAC771" s="238"/>
      <c r="NAD771" s="238"/>
      <c r="NAE771" s="238"/>
      <c r="NAF771" s="238"/>
      <c r="NAG771" s="238"/>
      <c r="NAH771" s="238"/>
      <c r="NAI771" s="238"/>
      <c r="NAJ771" s="238"/>
      <c r="NAK771" s="238"/>
      <c r="NAL771" s="238"/>
      <c r="NAM771" s="238"/>
      <c r="NAN771" s="238"/>
      <c r="NAO771" s="238"/>
      <c r="NAP771" s="238"/>
      <c r="NAQ771" s="238"/>
      <c r="NAR771" s="238"/>
      <c r="NAS771" s="238"/>
      <c r="NAT771" s="238"/>
      <c r="NAU771" s="238"/>
      <c r="NAV771" s="238"/>
      <c r="NAW771" s="238"/>
      <c r="NAX771" s="238"/>
      <c r="NAY771" s="238"/>
      <c r="NAZ771" s="238"/>
      <c r="NBA771" s="238"/>
      <c r="NBB771" s="238"/>
      <c r="NBC771" s="238"/>
      <c r="NBD771" s="238"/>
      <c r="NBE771" s="238"/>
      <c r="NBF771" s="238"/>
      <c r="NBG771" s="238"/>
      <c r="NBH771" s="238"/>
      <c r="NBI771" s="238"/>
      <c r="NBJ771" s="238"/>
      <c r="NBK771" s="238"/>
      <c r="NBL771" s="238"/>
      <c r="NBM771" s="238"/>
      <c r="NBN771" s="238"/>
      <c r="NBO771" s="238"/>
      <c r="NBP771" s="238"/>
      <c r="NBQ771" s="238"/>
      <c r="NBR771" s="238"/>
      <c r="NBS771" s="238"/>
      <c r="NBT771" s="238"/>
      <c r="NBU771" s="238"/>
      <c r="NBV771" s="238"/>
      <c r="NBW771" s="238"/>
      <c r="NBX771" s="238"/>
      <c r="NBY771" s="238"/>
      <c r="NBZ771" s="238"/>
      <c r="NCA771" s="238"/>
      <c r="NCB771" s="238"/>
      <c r="NCC771" s="238"/>
      <c r="NCD771" s="238"/>
      <c r="NCE771" s="238"/>
      <c r="NCF771" s="238"/>
      <c r="NCG771" s="238"/>
      <c r="NCH771" s="238"/>
      <c r="NCI771" s="238"/>
      <c r="NCJ771" s="238"/>
      <c r="NCK771" s="238"/>
      <c r="NCL771" s="238"/>
      <c r="NCM771" s="238"/>
      <c r="NCN771" s="238"/>
      <c r="NCO771" s="238"/>
      <c r="NCP771" s="238"/>
      <c r="NCQ771" s="238"/>
      <c r="NCR771" s="238"/>
      <c r="NCS771" s="238"/>
      <c r="NCT771" s="238"/>
      <c r="NCU771" s="238"/>
      <c r="NCV771" s="238"/>
      <c r="NCW771" s="238"/>
      <c r="NCX771" s="238"/>
      <c r="NCY771" s="238"/>
      <c r="NCZ771" s="238"/>
      <c r="NDA771" s="238"/>
      <c r="NDB771" s="238"/>
      <c r="NDC771" s="238"/>
      <c r="NDD771" s="238"/>
      <c r="NDE771" s="238"/>
      <c r="NDF771" s="238"/>
      <c r="NDG771" s="238"/>
      <c r="NDH771" s="238"/>
      <c r="NDI771" s="238"/>
      <c r="NDJ771" s="238"/>
      <c r="NDK771" s="238"/>
      <c r="NDL771" s="238"/>
      <c r="NDM771" s="238"/>
      <c r="NDN771" s="238"/>
      <c r="NDO771" s="238"/>
      <c r="NDP771" s="238"/>
      <c r="NDQ771" s="238"/>
      <c r="NDR771" s="238"/>
      <c r="NDS771" s="238"/>
      <c r="NDT771" s="238"/>
      <c r="NDU771" s="238"/>
      <c r="NDV771" s="238"/>
      <c r="NDW771" s="238"/>
      <c r="NDX771" s="238"/>
      <c r="NDY771" s="238"/>
      <c r="NDZ771" s="238"/>
      <c r="NEA771" s="238"/>
      <c r="NEB771" s="238"/>
      <c r="NEC771" s="238"/>
      <c r="NED771" s="238"/>
      <c r="NEE771" s="238"/>
      <c r="NEF771" s="238"/>
      <c r="NEG771" s="238"/>
      <c r="NEH771" s="238"/>
      <c r="NEI771" s="238"/>
      <c r="NEJ771" s="238"/>
      <c r="NEK771" s="238"/>
      <c r="NEL771" s="238"/>
      <c r="NEM771" s="238"/>
      <c r="NEN771" s="238"/>
      <c r="NEO771" s="238"/>
      <c r="NEP771" s="238"/>
      <c r="NEQ771" s="238"/>
      <c r="NER771" s="238"/>
      <c r="NES771" s="238"/>
      <c r="NET771" s="238"/>
      <c r="NEU771" s="238"/>
      <c r="NEV771" s="238"/>
      <c r="NEW771" s="238"/>
      <c r="NEX771" s="238"/>
      <c r="NEY771" s="238"/>
      <c r="NEZ771" s="238"/>
      <c r="NFA771" s="238"/>
      <c r="NFB771" s="238"/>
      <c r="NFC771" s="238"/>
      <c r="NFD771" s="238"/>
      <c r="NFE771" s="238"/>
      <c r="NFF771" s="238"/>
      <c r="NFG771" s="238"/>
      <c r="NFH771" s="238"/>
      <c r="NFI771" s="238"/>
      <c r="NFJ771" s="238"/>
      <c r="NFK771" s="238"/>
      <c r="NFL771" s="238"/>
      <c r="NFM771" s="238"/>
      <c r="NFN771" s="238"/>
      <c r="NFO771" s="238"/>
      <c r="NFP771" s="238"/>
      <c r="NFQ771" s="238"/>
      <c r="NFR771" s="238"/>
      <c r="NFS771" s="238"/>
      <c r="NFT771" s="238"/>
      <c r="NFU771" s="238"/>
      <c r="NFV771" s="238"/>
      <c r="NFW771" s="238"/>
      <c r="NFX771" s="238"/>
      <c r="NFY771" s="238"/>
      <c r="NFZ771" s="238"/>
      <c r="NGA771" s="238"/>
      <c r="NGB771" s="238"/>
      <c r="NGC771" s="238"/>
      <c r="NGD771" s="238"/>
      <c r="NGE771" s="238"/>
      <c r="NGF771" s="238"/>
      <c r="NGG771" s="238"/>
      <c r="NGH771" s="238"/>
      <c r="NGI771" s="238"/>
      <c r="NGJ771" s="238"/>
      <c r="NGK771" s="238"/>
      <c r="NGL771" s="238"/>
      <c r="NGM771" s="238"/>
      <c r="NGN771" s="238"/>
      <c r="NGO771" s="238"/>
      <c r="NGP771" s="238"/>
      <c r="NGQ771" s="238"/>
      <c r="NGR771" s="238"/>
      <c r="NGS771" s="238"/>
      <c r="NGT771" s="238"/>
      <c r="NGU771" s="238"/>
      <c r="NGV771" s="238"/>
      <c r="NGW771" s="238"/>
      <c r="NGX771" s="238"/>
      <c r="NGY771" s="238"/>
      <c r="NGZ771" s="238"/>
      <c r="NHA771" s="238"/>
      <c r="NHB771" s="238"/>
      <c r="NHC771" s="238"/>
      <c r="NHD771" s="238"/>
      <c r="NHE771" s="238"/>
      <c r="NHF771" s="238"/>
      <c r="NHG771" s="238"/>
      <c r="NHH771" s="238"/>
      <c r="NHI771" s="238"/>
      <c r="NHJ771" s="238"/>
      <c r="NHK771" s="238"/>
      <c r="NHL771" s="238"/>
      <c r="NHM771" s="238"/>
      <c r="NHN771" s="238"/>
      <c r="NHO771" s="238"/>
      <c r="NHP771" s="238"/>
      <c r="NHQ771" s="238"/>
      <c r="NHR771" s="238"/>
      <c r="NHS771" s="238"/>
      <c r="NHT771" s="238"/>
      <c r="NHU771" s="238"/>
      <c r="NHV771" s="238"/>
      <c r="NHW771" s="238"/>
      <c r="NHX771" s="238"/>
      <c r="NHY771" s="238"/>
      <c r="NHZ771" s="238"/>
      <c r="NIA771" s="238"/>
      <c r="NIB771" s="238"/>
      <c r="NIC771" s="238"/>
      <c r="NID771" s="238"/>
      <c r="NIE771" s="238"/>
      <c r="NIF771" s="238"/>
      <c r="NIG771" s="238"/>
      <c r="NIH771" s="238"/>
      <c r="NII771" s="238"/>
      <c r="NIJ771" s="238"/>
      <c r="NIK771" s="238"/>
      <c r="NIL771" s="238"/>
      <c r="NIM771" s="238"/>
      <c r="NIN771" s="238"/>
      <c r="NIO771" s="238"/>
      <c r="NIP771" s="238"/>
      <c r="NIQ771" s="238"/>
      <c r="NIR771" s="238"/>
      <c r="NIS771" s="238"/>
      <c r="NIT771" s="238"/>
      <c r="NIU771" s="238"/>
      <c r="NIV771" s="238"/>
      <c r="NIW771" s="238"/>
      <c r="NIX771" s="238"/>
      <c r="NIY771" s="238"/>
      <c r="NIZ771" s="238"/>
      <c r="NJA771" s="238"/>
      <c r="NJB771" s="238"/>
      <c r="NJC771" s="238"/>
      <c r="NJD771" s="238"/>
      <c r="NJE771" s="238"/>
      <c r="NJF771" s="238"/>
      <c r="NJG771" s="238"/>
      <c r="NJH771" s="238"/>
      <c r="NJI771" s="238"/>
      <c r="NJJ771" s="238"/>
      <c r="NJK771" s="238"/>
      <c r="NJL771" s="238"/>
      <c r="NJM771" s="238"/>
      <c r="NJN771" s="238"/>
      <c r="NJO771" s="238"/>
      <c r="NJP771" s="238"/>
      <c r="NJQ771" s="238"/>
      <c r="NJR771" s="238"/>
      <c r="NJS771" s="238"/>
      <c r="NJT771" s="238"/>
      <c r="NJU771" s="238"/>
      <c r="NJV771" s="238"/>
      <c r="NJW771" s="238"/>
      <c r="NJX771" s="238"/>
      <c r="NJY771" s="238"/>
      <c r="NJZ771" s="238"/>
      <c r="NKA771" s="238"/>
      <c r="NKB771" s="238"/>
      <c r="NKC771" s="238"/>
      <c r="NKD771" s="238"/>
      <c r="NKE771" s="238"/>
      <c r="NKF771" s="238"/>
      <c r="NKG771" s="238"/>
      <c r="NKH771" s="238"/>
      <c r="NKI771" s="238"/>
      <c r="NKJ771" s="238"/>
      <c r="NKK771" s="238"/>
      <c r="NKL771" s="238"/>
      <c r="NKM771" s="238"/>
      <c r="NKN771" s="238"/>
      <c r="NKO771" s="238"/>
      <c r="NKP771" s="238"/>
      <c r="NKQ771" s="238"/>
      <c r="NKR771" s="238"/>
      <c r="NKS771" s="238"/>
      <c r="NKT771" s="238"/>
      <c r="NKU771" s="238"/>
      <c r="NKV771" s="238"/>
      <c r="NKW771" s="238"/>
      <c r="NKX771" s="238"/>
      <c r="NKY771" s="238"/>
      <c r="NKZ771" s="238"/>
      <c r="NLA771" s="238"/>
      <c r="NLB771" s="238"/>
      <c r="NLC771" s="238"/>
      <c r="NLD771" s="238"/>
      <c r="NLE771" s="238"/>
      <c r="NLF771" s="238"/>
      <c r="NLG771" s="238"/>
      <c r="NLH771" s="238"/>
      <c r="NLI771" s="238"/>
      <c r="NLJ771" s="238"/>
      <c r="NLK771" s="238"/>
      <c r="NLL771" s="238"/>
      <c r="NLM771" s="238"/>
      <c r="NLN771" s="238"/>
      <c r="NLO771" s="238"/>
      <c r="NLP771" s="238"/>
      <c r="NLQ771" s="238"/>
      <c r="NLR771" s="238"/>
      <c r="NLS771" s="238"/>
      <c r="NLT771" s="238"/>
      <c r="NLU771" s="238"/>
      <c r="NLV771" s="238"/>
      <c r="NLW771" s="238"/>
      <c r="NLX771" s="238"/>
      <c r="NLY771" s="238"/>
      <c r="NLZ771" s="238"/>
      <c r="NMA771" s="238"/>
      <c r="NMB771" s="238"/>
      <c r="NMC771" s="238"/>
      <c r="NMD771" s="238"/>
      <c r="NME771" s="238"/>
      <c r="NMF771" s="238"/>
      <c r="NMG771" s="238"/>
      <c r="NMH771" s="238"/>
      <c r="NMI771" s="238"/>
      <c r="NMJ771" s="238"/>
      <c r="NMK771" s="238"/>
      <c r="NML771" s="238"/>
      <c r="NMM771" s="238"/>
      <c r="NMN771" s="238"/>
      <c r="NMO771" s="238"/>
      <c r="NMP771" s="238"/>
      <c r="NMQ771" s="238"/>
      <c r="NMR771" s="238"/>
      <c r="NMS771" s="238"/>
      <c r="NMT771" s="238"/>
      <c r="NMU771" s="238"/>
      <c r="NMV771" s="238"/>
      <c r="NMW771" s="238"/>
      <c r="NMX771" s="238"/>
      <c r="NMY771" s="238"/>
      <c r="NMZ771" s="238"/>
      <c r="NNA771" s="238"/>
      <c r="NNB771" s="238"/>
      <c r="NNC771" s="238"/>
      <c r="NND771" s="238"/>
      <c r="NNE771" s="238"/>
      <c r="NNF771" s="238"/>
      <c r="NNG771" s="238"/>
      <c r="NNH771" s="238"/>
      <c r="NNI771" s="238"/>
      <c r="NNJ771" s="238"/>
      <c r="NNK771" s="238"/>
      <c r="NNL771" s="238"/>
      <c r="NNM771" s="238"/>
      <c r="NNN771" s="238"/>
      <c r="NNO771" s="238"/>
      <c r="NNP771" s="238"/>
      <c r="NNQ771" s="238"/>
      <c r="NNR771" s="238"/>
      <c r="NNS771" s="238"/>
      <c r="NNT771" s="238"/>
      <c r="NNU771" s="238"/>
      <c r="NNV771" s="238"/>
      <c r="NNW771" s="238"/>
      <c r="NNX771" s="238"/>
      <c r="NNY771" s="238"/>
      <c r="NNZ771" s="238"/>
      <c r="NOA771" s="238"/>
      <c r="NOB771" s="238"/>
      <c r="NOC771" s="238"/>
      <c r="NOD771" s="238"/>
      <c r="NOE771" s="238"/>
      <c r="NOF771" s="238"/>
      <c r="NOG771" s="238"/>
      <c r="NOH771" s="238"/>
      <c r="NOI771" s="238"/>
      <c r="NOJ771" s="238"/>
      <c r="NOK771" s="238"/>
      <c r="NOL771" s="238"/>
      <c r="NOM771" s="238"/>
      <c r="NON771" s="238"/>
      <c r="NOO771" s="238"/>
      <c r="NOP771" s="238"/>
      <c r="NOQ771" s="238"/>
      <c r="NOR771" s="238"/>
      <c r="NOS771" s="238"/>
      <c r="NOT771" s="238"/>
      <c r="NOU771" s="238"/>
      <c r="NOV771" s="238"/>
      <c r="NOW771" s="238"/>
      <c r="NOX771" s="238"/>
      <c r="NOY771" s="238"/>
      <c r="NOZ771" s="238"/>
      <c r="NPA771" s="238"/>
      <c r="NPB771" s="238"/>
      <c r="NPC771" s="238"/>
      <c r="NPD771" s="238"/>
      <c r="NPE771" s="238"/>
      <c r="NPF771" s="238"/>
      <c r="NPG771" s="238"/>
      <c r="NPH771" s="238"/>
      <c r="NPI771" s="238"/>
      <c r="NPJ771" s="238"/>
      <c r="NPK771" s="238"/>
      <c r="NPL771" s="238"/>
      <c r="NPM771" s="238"/>
      <c r="NPN771" s="238"/>
      <c r="NPO771" s="238"/>
      <c r="NPP771" s="238"/>
      <c r="NPQ771" s="238"/>
      <c r="NPR771" s="238"/>
      <c r="NPS771" s="238"/>
      <c r="NPT771" s="238"/>
      <c r="NPU771" s="238"/>
      <c r="NPV771" s="238"/>
      <c r="NPW771" s="238"/>
      <c r="NPX771" s="238"/>
      <c r="NPY771" s="238"/>
      <c r="NPZ771" s="238"/>
      <c r="NQA771" s="238"/>
      <c r="NQB771" s="238"/>
      <c r="NQC771" s="238"/>
      <c r="NQD771" s="238"/>
      <c r="NQE771" s="238"/>
      <c r="NQF771" s="238"/>
      <c r="NQG771" s="238"/>
      <c r="NQH771" s="238"/>
      <c r="NQI771" s="238"/>
      <c r="NQJ771" s="238"/>
      <c r="NQK771" s="238"/>
      <c r="NQL771" s="238"/>
      <c r="NQM771" s="238"/>
      <c r="NQN771" s="238"/>
      <c r="NQO771" s="238"/>
      <c r="NQP771" s="238"/>
      <c r="NQQ771" s="238"/>
      <c r="NQR771" s="238"/>
      <c r="NQS771" s="238"/>
      <c r="NQT771" s="238"/>
      <c r="NQU771" s="238"/>
      <c r="NQV771" s="238"/>
      <c r="NQW771" s="238"/>
      <c r="NQX771" s="238"/>
      <c r="NQY771" s="238"/>
      <c r="NQZ771" s="238"/>
      <c r="NRA771" s="238"/>
      <c r="NRB771" s="238"/>
      <c r="NRC771" s="238"/>
      <c r="NRD771" s="238"/>
      <c r="NRE771" s="238"/>
      <c r="NRF771" s="238"/>
      <c r="NRG771" s="238"/>
      <c r="NRH771" s="238"/>
      <c r="NRI771" s="238"/>
      <c r="NRJ771" s="238"/>
      <c r="NRK771" s="238"/>
      <c r="NRL771" s="238"/>
      <c r="NRM771" s="238"/>
      <c r="NRN771" s="238"/>
      <c r="NRO771" s="238"/>
      <c r="NRP771" s="238"/>
      <c r="NRQ771" s="238"/>
      <c r="NRR771" s="238"/>
      <c r="NRS771" s="238"/>
      <c r="NRT771" s="238"/>
      <c r="NRU771" s="238"/>
      <c r="NRV771" s="238"/>
      <c r="NRW771" s="238"/>
      <c r="NRX771" s="238"/>
      <c r="NRY771" s="238"/>
      <c r="NRZ771" s="238"/>
      <c r="NSA771" s="238"/>
      <c r="NSB771" s="238"/>
      <c r="NSC771" s="238"/>
      <c r="NSD771" s="238"/>
      <c r="NSE771" s="238"/>
      <c r="NSF771" s="238"/>
      <c r="NSG771" s="238"/>
      <c r="NSH771" s="238"/>
      <c r="NSI771" s="238"/>
      <c r="NSJ771" s="238"/>
      <c r="NSK771" s="238"/>
      <c r="NSL771" s="238"/>
      <c r="NSM771" s="238"/>
      <c r="NSN771" s="238"/>
      <c r="NSO771" s="238"/>
      <c r="NSP771" s="238"/>
      <c r="NSQ771" s="238"/>
      <c r="NSR771" s="238"/>
      <c r="NSS771" s="238"/>
      <c r="NST771" s="238"/>
      <c r="NSU771" s="238"/>
      <c r="NSV771" s="238"/>
      <c r="NSW771" s="238"/>
      <c r="NSX771" s="238"/>
      <c r="NSY771" s="238"/>
      <c r="NSZ771" s="238"/>
      <c r="NTA771" s="238"/>
      <c r="NTB771" s="238"/>
      <c r="NTC771" s="238"/>
      <c r="NTD771" s="238"/>
      <c r="NTE771" s="238"/>
      <c r="NTF771" s="238"/>
      <c r="NTG771" s="238"/>
      <c r="NTH771" s="238"/>
      <c r="NTI771" s="238"/>
      <c r="NTJ771" s="238"/>
      <c r="NTK771" s="238"/>
      <c r="NTL771" s="238"/>
      <c r="NTM771" s="238"/>
      <c r="NTN771" s="238"/>
      <c r="NTO771" s="238"/>
      <c r="NTP771" s="238"/>
      <c r="NTQ771" s="238"/>
      <c r="NTR771" s="238"/>
      <c r="NTS771" s="238"/>
      <c r="NTT771" s="238"/>
      <c r="NTU771" s="238"/>
      <c r="NTV771" s="238"/>
      <c r="NTW771" s="238"/>
      <c r="NTX771" s="238"/>
      <c r="NTY771" s="238"/>
      <c r="NTZ771" s="238"/>
      <c r="NUA771" s="238"/>
      <c r="NUB771" s="238"/>
      <c r="NUC771" s="238"/>
      <c r="NUD771" s="238"/>
      <c r="NUE771" s="238"/>
      <c r="NUF771" s="238"/>
      <c r="NUG771" s="238"/>
      <c r="NUH771" s="238"/>
      <c r="NUI771" s="238"/>
      <c r="NUJ771" s="238"/>
      <c r="NUK771" s="238"/>
      <c r="NUL771" s="238"/>
      <c r="NUM771" s="238"/>
      <c r="NUN771" s="238"/>
      <c r="NUO771" s="238"/>
      <c r="NUP771" s="238"/>
      <c r="NUQ771" s="238"/>
      <c r="NUR771" s="238"/>
      <c r="NUS771" s="238"/>
      <c r="NUT771" s="238"/>
      <c r="NUU771" s="238"/>
      <c r="NUV771" s="238"/>
      <c r="NUW771" s="238"/>
      <c r="NUX771" s="238"/>
      <c r="NUY771" s="238"/>
      <c r="NUZ771" s="238"/>
      <c r="NVA771" s="238"/>
      <c r="NVB771" s="238"/>
      <c r="NVC771" s="238"/>
      <c r="NVD771" s="238"/>
      <c r="NVE771" s="238"/>
      <c r="NVF771" s="238"/>
      <c r="NVG771" s="238"/>
      <c r="NVH771" s="238"/>
      <c r="NVI771" s="238"/>
      <c r="NVJ771" s="238"/>
      <c r="NVK771" s="238"/>
      <c r="NVL771" s="238"/>
      <c r="NVM771" s="238"/>
      <c r="NVN771" s="238"/>
      <c r="NVO771" s="238"/>
      <c r="NVP771" s="238"/>
      <c r="NVQ771" s="238"/>
      <c r="NVR771" s="238"/>
      <c r="NVS771" s="238"/>
      <c r="NVT771" s="238"/>
      <c r="NVU771" s="238"/>
      <c r="NVV771" s="238"/>
      <c r="NVW771" s="238"/>
      <c r="NVX771" s="238"/>
      <c r="NVY771" s="238"/>
      <c r="NVZ771" s="238"/>
      <c r="NWA771" s="238"/>
      <c r="NWB771" s="238"/>
      <c r="NWC771" s="238"/>
      <c r="NWD771" s="238"/>
      <c r="NWE771" s="238"/>
      <c r="NWF771" s="238"/>
      <c r="NWG771" s="238"/>
      <c r="NWH771" s="238"/>
      <c r="NWI771" s="238"/>
      <c r="NWJ771" s="238"/>
      <c r="NWK771" s="238"/>
      <c r="NWL771" s="238"/>
      <c r="NWM771" s="238"/>
      <c r="NWN771" s="238"/>
      <c r="NWO771" s="238"/>
      <c r="NWP771" s="238"/>
      <c r="NWQ771" s="238"/>
      <c r="NWR771" s="238"/>
      <c r="NWS771" s="238"/>
      <c r="NWT771" s="238"/>
      <c r="NWU771" s="238"/>
      <c r="NWV771" s="238"/>
      <c r="NWW771" s="238"/>
      <c r="NWX771" s="238"/>
      <c r="NWY771" s="238"/>
      <c r="NWZ771" s="238"/>
      <c r="NXA771" s="238"/>
      <c r="NXB771" s="238"/>
      <c r="NXC771" s="238"/>
      <c r="NXD771" s="238"/>
      <c r="NXE771" s="238"/>
      <c r="NXF771" s="238"/>
      <c r="NXG771" s="238"/>
      <c r="NXH771" s="238"/>
      <c r="NXI771" s="238"/>
      <c r="NXJ771" s="238"/>
      <c r="NXK771" s="238"/>
      <c r="NXL771" s="238"/>
      <c r="NXM771" s="238"/>
      <c r="NXN771" s="238"/>
      <c r="NXO771" s="238"/>
      <c r="NXP771" s="238"/>
      <c r="NXQ771" s="238"/>
      <c r="NXR771" s="238"/>
      <c r="NXS771" s="238"/>
      <c r="NXT771" s="238"/>
      <c r="NXU771" s="238"/>
      <c r="NXV771" s="238"/>
      <c r="NXW771" s="238"/>
      <c r="NXX771" s="238"/>
      <c r="NXY771" s="238"/>
      <c r="NXZ771" s="238"/>
      <c r="NYA771" s="238"/>
      <c r="NYB771" s="238"/>
      <c r="NYC771" s="238"/>
      <c r="NYD771" s="238"/>
      <c r="NYE771" s="238"/>
      <c r="NYF771" s="238"/>
      <c r="NYG771" s="238"/>
      <c r="NYH771" s="238"/>
      <c r="NYI771" s="238"/>
      <c r="NYJ771" s="238"/>
      <c r="NYK771" s="238"/>
      <c r="NYL771" s="238"/>
      <c r="NYM771" s="238"/>
      <c r="NYN771" s="238"/>
      <c r="NYO771" s="238"/>
      <c r="NYP771" s="238"/>
      <c r="NYQ771" s="238"/>
      <c r="NYR771" s="238"/>
      <c r="NYS771" s="238"/>
      <c r="NYT771" s="238"/>
      <c r="NYU771" s="238"/>
      <c r="NYV771" s="238"/>
      <c r="NYW771" s="238"/>
      <c r="NYX771" s="238"/>
      <c r="NYY771" s="238"/>
      <c r="NYZ771" s="238"/>
      <c r="NZA771" s="238"/>
      <c r="NZB771" s="238"/>
      <c r="NZC771" s="238"/>
      <c r="NZD771" s="238"/>
      <c r="NZE771" s="238"/>
      <c r="NZF771" s="238"/>
      <c r="NZG771" s="238"/>
      <c r="NZH771" s="238"/>
      <c r="NZI771" s="238"/>
      <c r="NZJ771" s="238"/>
      <c r="NZK771" s="238"/>
      <c r="NZL771" s="238"/>
      <c r="NZM771" s="238"/>
      <c r="NZN771" s="238"/>
      <c r="NZO771" s="238"/>
      <c r="NZP771" s="238"/>
      <c r="NZQ771" s="238"/>
      <c r="NZR771" s="238"/>
      <c r="NZS771" s="238"/>
      <c r="NZT771" s="238"/>
      <c r="NZU771" s="238"/>
      <c r="NZV771" s="238"/>
      <c r="NZW771" s="238"/>
      <c r="NZX771" s="238"/>
      <c r="NZY771" s="238"/>
      <c r="NZZ771" s="238"/>
      <c r="OAA771" s="238"/>
      <c r="OAB771" s="238"/>
      <c r="OAC771" s="238"/>
      <c r="OAD771" s="238"/>
      <c r="OAE771" s="238"/>
      <c r="OAF771" s="238"/>
      <c r="OAG771" s="238"/>
      <c r="OAH771" s="238"/>
      <c r="OAI771" s="238"/>
      <c r="OAJ771" s="238"/>
      <c r="OAK771" s="238"/>
      <c r="OAL771" s="238"/>
      <c r="OAM771" s="238"/>
      <c r="OAN771" s="238"/>
      <c r="OAO771" s="238"/>
      <c r="OAP771" s="238"/>
      <c r="OAQ771" s="238"/>
      <c r="OAR771" s="238"/>
      <c r="OAS771" s="238"/>
      <c r="OAT771" s="238"/>
      <c r="OAU771" s="238"/>
      <c r="OAV771" s="238"/>
      <c r="OAW771" s="238"/>
      <c r="OAX771" s="238"/>
      <c r="OAY771" s="238"/>
      <c r="OAZ771" s="238"/>
      <c r="OBA771" s="238"/>
      <c r="OBB771" s="238"/>
      <c r="OBC771" s="238"/>
      <c r="OBD771" s="238"/>
      <c r="OBE771" s="238"/>
      <c r="OBF771" s="238"/>
      <c r="OBG771" s="238"/>
      <c r="OBH771" s="238"/>
      <c r="OBI771" s="238"/>
      <c r="OBJ771" s="238"/>
      <c r="OBK771" s="238"/>
      <c r="OBL771" s="238"/>
      <c r="OBM771" s="238"/>
      <c r="OBN771" s="238"/>
      <c r="OBO771" s="238"/>
      <c r="OBP771" s="238"/>
      <c r="OBQ771" s="238"/>
      <c r="OBR771" s="238"/>
      <c r="OBS771" s="238"/>
      <c r="OBT771" s="238"/>
      <c r="OBU771" s="238"/>
      <c r="OBV771" s="238"/>
      <c r="OBW771" s="238"/>
      <c r="OBX771" s="238"/>
      <c r="OBY771" s="238"/>
      <c r="OBZ771" s="238"/>
      <c r="OCA771" s="238"/>
      <c r="OCB771" s="238"/>
      <c r="OCC771" s="238"/>
      <c r="OCD771" s="238"/>
      <c r="OCE771" s="238"/>
      <c r="OCF771" s="238"/>
      <c r="OCG771" s="238"/>
      <c r="OCH771" s="238"/>
      <c r="OCI771" s="238"/>
      <c r="OCJ771" s="238"/>
      <c r="OCK771" s="238"/>
      <c r="OCL771" s="238"/>
      <c r="OCM771" s="238"/>
      <c r="OCN771" s="238"/>
      <c r="OCO771" s="238"/>
      <c r="OCP771" s="238"/>
      <c r="OCQ771" s="238"/>
      <c r="OCR771" s="238"/>
      <c r="OCS771" s="238"/>
      <c r="OCT771" s="238"/>
      <c r="OCU771" s="238"/>
      <c r="OCV771" s="238"/>
      <c r="OCW771" s="238"/>
      <c r="OCX771" s="238"/>
      <c r="OCY771" s="238"/>
      <c r="OCZ771" s="238"/>
      <c r="ODA771" s="238"/>
      <c r="ODB771" s="238"/>
      <c r="ODC771" s="238"/>
      <c r="ODD771" s="238"/>
      <c r="ODE771" s="238"/>
      <c r="ODF771" s="238"/>
      <c r="ODG771" s="238"/>
      <c r="ODH771" s="238"/>
      <c r="ODI771" s="238"/>
      <c r="ODJ771" s="238"/>
      <c r="ODK771" s="238"/>
      <c r="ODL771" s="238"/>
      <c r="ODM771" s="238"/>
      <c r="ODN771" s="238"/>
      <c r="ODO771" s="238"/>
      <c r="ODP771" s="238"/>
      <c r="ODQ771" s="238"/>
      <c r="ODR771" s="238"/>
      <c r="ODS771" s="238"/>
      <c r="ODT771" s="238"/>
      <c r="ODU771" s="238"/>
      <c r="ODV771" s="238"/>
      <c r="ODW771" s="238"/>
      <c r="ODX771" s="238"/>
      <c r="ODY771" s="238"/>
      <c r="ODZ771" s="238"/>
      <c r="OEA771" s="238"/>
      <c r="OEB771" s="238"/>
      <c r="OEC771" s="238"/>
      <c r="OED771" s="238"/>
      <c r="OEE771" s="238"/>
      <c r="OEF771" s="238"/>
      <c r="OEG771" s="238"/>
      <c r="OEH771" s="238"/>
      <c r="OEI771" s="238"/>
      <c r="OEJ771" s="238"/>
      <c r="OEK771" s="238"/>
      <c r="OEL771" s="238"/>
      <c r="OEM771" s="238"/>
      <c r="OEN771" s="238"/>
      <c r="OEO771" s="238"/>
      <c r="OEP771" s="238"/>
      <c r="OEQ771" s="238"/>
      <c r="OER771" s="238"/>
      <c r="OES771" s="238"/>
      <c r="OET771" s="238"/>
      <c r="OEU771" s="238"/>
      <c r="OEV771" s="238"/>
      <c r="OEW771" s="238"/>
      <c r="OEX771" s="238"/>
      <c r="OEY771" s="238"/>
      <c r="OEZ771" s="238"/>
      <c r="OFA771" s="238"/>
      <c r="OFB771" s="238"/>
      <c r="OFC771" s="238"/>
      <c r="OFD771" s="238"/>
      <c r="OFE771" s="238"/>
      <c r="OFF771" s="238"/>
      <c r="OFG771" s="238"/>
      <c r="OFH771" s="238"/>
      <c r="OFI771" s="238"/>
      <c r="OFJ771" s="238"/>
      <c r="OFK771" s="238"/>
      <c r="OFL771" s="238"/>
      <c r="OFM771" s="238"/>
      <c r="OFN771" s="238"/>
      <c r="OFO771" s="238"/>
      <c r="OFP771" s="238"/>
      <c r="OFQ771" s="238"/>
      <c r="OFR771" s="238"/>
      <c r="OFS771" s="238"/>
      <c r="OFT771" s="238"/>
      <c r="OFU771" s="238"/>
      <c r="OFV771" s="238"/>
      <c r="OFW771" s="238"/>
      <c r="OFX771" s="238"/>
      <c r="OFY771" s="238"/>
      <c r="OFZ771" s="238"/>
      <c r="OGA771" s="238"/>
      <c r="OGB771" s="238"/>
      <c r="OGC771" s="238"/>
      <c r="OGD771" s="238"/>
      <c r="OGE771" s="238"/>
      <c r="OGF771" s="238"/>
      <c r="OGG771" s="238"/>
      <c r="OGH771" s="238"/>
      <c r="OGI771" s="238"/>
      <c r="OGJ771" s="238"/>
      <c r="OGK771" s="238"/>
      <c r="OGL771" s="238"/>
      <c r="OGM771" s="238"/>
      <c r="OGN771" s="238"/>
      <c r="OGO771" s="238"/>
      <c r="OGP771" s="238"/>
      <c r="OGQ771" s="238"/>
      <c r="OGR771" s="238"/>
      <c r="OGS771" s="238"/>
      <c r="OGT771" s="238"/>
      <c r="OGU771" s="238"/>
      <c r="OGV771" s="238"/>
      <c r="OGW771" s="238"/>
      <c r="OGX771" s="238"/>
      <c r="OGY771" s="238"/>
      <c r="OGZ771" s="238"/>
      <c r="OHA771" s="238"/>
      <c r="OHB771" s="238"/>
      <c r="OHC771" s="238"/>
      <c r="OHD771" s="238"/>
      <c r="OHE771" s="238"/>
      <c r="OHF771" s="238"/>
      <c r="OHG771" s="238"/>
      <c r="OHH771" s="238"/>
      <c r="OHI771" s="238"/>
      <c r="OHJ771" s="238"/>
      <c r="OHK771" s="238"/>
      <c r="OHL771" s="238"/>
      <c r="OHM771" s="238"/>
      <c r="OHN771" s="238"/>
      <c r="OHO771" s="238"/>
      <c r="OHP771" s="238"/>
      <c r="OHQ771" s="238"/>
      <c r="OHR771" s="238"/>
      <c r="OHS771" s="238"/>
      <c r="OHT771" s="238"/>
      <c r="OHU771" s="238"/>
      <c r="OHV771" s="238"/>
      <c r="OHW771" s="238"/>
      <c r="OHX771" s="238"/>
      <c r="OHY771" s="238"/>
      <c r="OHZ771" s="238"/>
      <c r="OIA771" s="238"/>
      <c r="OIB771" s="238"/>
      <c r="OIC771" s="238"/>
      <c r="OID771" s="238"/>
      <c r="OIE771" s="238"/>
      <c r="OIF771" s="238"/>
      <c r="OIG771" s="238"/>
      <c r="OIH771" s="238"/>
      <c r="OII771" s="238"/>
      <c r="OIJ771" s="238"/>
      <c r="OIK771" s="238"/>
      <c r="OIL771" s="238"/>
      <c r="OIM771" s="238"/>
      <c r="OIN771" s="238"/>
      <c r="OIO771" s="238"/>
      <c r="OIP771" s="238"/>
      <c r="OIQ771" s="238"/>
      <c r="OIR771" s="238"/>
      <c r="OIS771" s="238"/>
      <c r="OIT771" s="238"/>
      <c r="OIU771" s="238"/>
      <c r="OIV771" s="238"/>
      <c r="OIW771" s="238"/>
      <c r="OIX771" s="238"/>
      <c r="OIY771" s="238"/>
      <c r="OIZ771" s="238"/>
      <c r="OJA771" s="238"/>
      <c r="OJB771" s="238"/>
      <c r="OJC771" s="238"/>
      <c r="OJD771" s="238"/>
      <c r="OJE771" s="238"/>
      <c r="OJF771" s="238"/>
      <c r="OJG771" s="238"/>
      <c r="OJH771" s="238"/>
      <c r="OJI771" s="238"/>
      <c r="OJJ771" s="238"/>
      <c r="OJK771" s="238"/>
      <c r="OJL771" s="238"/>
      <c r="OJM771" s="238"/>
      <c r="OJN771" s="238"/>
      <c r="OJO771" s="238"/>
      <c r="OJP771" s="238"/>
      <c r="OJQ771" s="238"/>
      <c r="OJR771" s="238"/>
      <c r="OJS771" s="238"/>
      <c r="OJT771" s="238"/>
      <c r="OJU771" s="238"/>
      <c r="OJV771" s="238"/>
      <c r="OJW771" s="238"/>
      <c r="OJX771" s="238"/>
      <c r="OJY771" s="238"/>
      <c r="OJZ771" s="238"/>
      <c r="OKA771" s="238"/>
      <c r="OKB771" s="238"/>
      <c r="OKC771" s="238"/>
      <c r="OKD771" s="238"/>
      <c r="OKE771" s="238"/>
      <c r="OKF771" s="238"/>
      <c r="OKG771" s="238"/>
      <c r="OKH771" s="238"/>
      <c r="OKI771" s="238"/>
      <c r="OKJ771" s="238"/>
      <c r="OKK771" s="238"/>
      <c r="OKL771" s="238"/>
      <c r="OKM771" s="238"/>
      <c r="OKN771" s="238"/>
      <c r="OKO771" s="238"/>
      <c r="OKP771" s="238"/>
      <c r="OKQ771" s="238"/>
      <c r="OKR771" s="238"/>
      <c r="OKS771" s="238"/>
      <c r="OKT771" s="238"/>
      <c r="OKU771" s="238"/>
      <c r="OKV771" s="238"/>
      <c r="OKW771" s="238"/>
      <c r="OKX771" s="238"/>
      <c r="OKY771" s="238"/>
      <c r="OKZ771" s="238"/>
      <c r="OLA771" s="238"/>
      <c r="OLB771" s="238"/>
      <c r="OLC771" s="238"/>
      <c r="OLD771" s="238"/>
      <c r="OLE771" s="238"/>
      <c r="OLF771" s="238"/>
      <c r="OLG771" s="238"/>
      <c r="OLH771" s="238"/>
      <c r="OLI771" s="238"/>
      <c r="OLJ771" s="238"/>
      <c r="OLK771" s="238"/>
      <c r="OLL771" s="238"/>
      <c r="OLM771" s="238"/>
      <c r="OLN771" s="238"/>
      <c r="OLO771" s="238"/>
      <c r="OLP771" s="238"/>
      <c r="OLQ771" s="238"/>
      <c r="OLR771" s="238"/>
      <c r="OLS771" s="238"/>
      <c r="OLT771" s="238"/>
      <c r="OLU771" s="238"/>
      <c r="OLV771" s="238"/>
      <c r="OLW771" s="238"/>
      <c r="OLX771" s="238"/>
      <c r="OLY771" s="238"/>
      <c r="OLZ771" s="238"/>
      <c r="OMA771" s="238"/>
      <c r="OMB771" s="238"/>
      <c r="OMC771" s="238"/>
      <c r="OMD771" s="238"/>
      <c r="OME771" s="238"/>
      <c r="OMF771" s="238"/>
      <c r="OMG771" s="238"/>
      <c r="OMH771" s="238"/>
      <c r="OMI771" s="238"/>
      <c r="OMJ771" s="238"/>
      <c r="OMK771" s="238"/>
      <c r="OML771" s="238"/>
      <c r="OMM771" s="238"/>
      <c r="OMN771" s="238"/>
      <c r="OMO771" s="238"/>
      <c r="OMP771" s="238"/>
      <c r="OMQ771" s="238"/>
      <c r="OMR771" s="238"/>
      <c r="OMS771" s="238"/>
      <c r="OMT771" s="238"/>
      <c r="OMU771" s="238"/>
      <c r="OMV771" s="238"/>
      <c r="OMW771" s="238"/>
      <c r="OMX771" s="238"/>
      <c r="OMY771" s="238"/>
      <c r="OMZ771" s="238"/>
      <c r="ONA771" s="238"/>
      <c r="ONB771" s="238"/>
      <c r="ONC771" s="238"/>
      <c r="OND771" s="238"/>
      <c r="ONE771" s="238"/>
      <c r="ONF771" s="238"/>
      <c r="ONG771" s="238"/>
      <c r="ONH771" s="238"/>
      <c r="ONI771" s="238"/>
      <c r="ONJ771" s="238"/>
      <c r="ONK771" s="238"/>
      <c r="ONL771" s="238"/>
      <c r="ONM771" s="238"/>
      <c r="ONN771" s="238"/>
      <c r="ONO771" s="238"/>
      <c r="ONP771" s="238"/>
      <c r="ONQ771" s="238"/>
      <c r="ONR771" s="238"/>
      <c r="ONS771" s="238"/>
      <c r="ONT771" s="238"/>
      <c r="ONU771" s="238"/>
      <c r="ONV771" s="238"/>
      <c r="ONW771" s="238"/>
      <c r="ONX771" s="238"/>
      <c r="ONY771" s="238"/>
      <c r="ONZ771" s="238"/>
      <c r="OOA771" s="238"/>
      <c r="OOB771" s="238"/>
      <c r="OOC771" s="238"/>
      <c r="OOD771" s="238"/>
      <c r="OOE771" s="238"/>
      <c r="OOF771" s="238"/>
      <c r="OOG771" s="238"/>
      <c r="OOH771" s="238"/>
      <c r="OOI771" s="238"/>
      <c r="OOJ771" s="238"/>
      <c r="OOK771" s="238"/>
      <c r="OOL771" s="238"/>
      <c r="OOM771" s="238"/>
      <c r="OON771" s="238"/>
      <c r="OOO771" s="238"/>
      <c r="OOP771" s="238"/>
      <c r="OOQ771" s="238"/>
      <c r="OOR771" s="238"/>
      <c r="OOS771" s="238"/>
      <c r="OOT771" s="238"/>
      <c r="OOU771" s="238"/>
      <c r="OOV771" s="238"/>
      <c r="OOW771" s="238"/>
      <c r="OOX771" s="238"/>
      <c r="OOY771" s="238"/>
      <c r="OOZ771" s="238"/>
      <c r="OPA771" s="238"/>
      <c r="OPB771" s="238"/>
      <c r="OPC771" s="238"/>
      <c r="OPD771" s="238"/>
      <c r="OPE771" s="238"/>
      <c r="OPF771" s="238"/>
      <c r="OPG771" s="238"/>
      <c r="OPH771" s="238"/>
      <c r="OPI771" s="238"/>
      <c r="OPJ771" s="238"/>
      <c r="OPK771" s="238"/>
      <c r="OPL771" s="238"/>
      <c r="OPM771" s="238"/>
      <c r="OPN771" s="238"/>
      <c r="OPO771" s="238"/>
      <c r="OPP771" s="238"/>
      <c r="OPQ771" s="238"/>
      <c r="OPR771" s="238"/>
      <c r="OPS771" s="238"/>
      <c r="OPT771" s="238"/>
      <c r="OPU771" s="238"/>
      <c r="OPV771" s="238"/>
      <c r="OPW771" s="238"/>
      <c r="OPX771" s="238"/>
      <c r="OPY771" s="238"/>
      <c r="OPZ771" s="238"/>
      <c r="OQA771" s="238"/>
      <c r="OQB771" s="238"/>
      <c r="OQC771" s="238"/>
      <c r="OQD771" s="238"/>
      <c r="OQE771" s="238"/>
      <c r="OQF771" s="238"/>
      <c r="OQG771" s="238"/>
      <c r="OQH771" s="238"/>
      <c r="OQI771" s="238"/>
      <c r="OQJ771" s="238"/>
      <c r="OQK771" s="238"/>
      <c r="OQL771" s="238"/>
      <c r="OQM771" s="238"/>
      <c r="OQN771" s="238"/>
      <c r="OQO771" s="238"/>
      <c r="OQP771" s="238"/>
      <c r="OQQ771" s="238"/>
      <c r="OQR771" s="238"/>
      <c r="OQS771" s="238"/>
      <c r="OQT771" s="238"/>
      <c r="OQU771" s="238"/>
      <c r="OQV771" s="238"/>
      <c r="OQW771" s="238"/>
      <c r="OQX771" s="238"/>
      <c r="OQY771" s="238"/>
      <c r="OQZ771" s="238"/>
      <c r="ORA771" s="238"/>
      <c r="ORB771" s="238"/>
      <c r="ORC771" s="238"/>
      <c r="ORD771" s="238"/>
      <c r="ORE771" s="238"/>
      <c r="ORF771" s="238"/>
      <c r="ORG771" s="238"/>
      <c r="ORH771" s="238"/>
      <c r="ORI771" s="238"/>
      <c r="ORJ771" s="238"/>
      <c r="ORK771" s="238"/>
      <c r="ORL771" s="238"/>
      <c r="ORM771" s="238"/>
      <c r="ORN771" s="238"/>
      <c r="ORO771" s="238"/>
      <c r="ORP771" s="238"/>
      <c r="ORQ771" s="238"/>
      <c r="ORR771" s="238"/>
      <c r="ORS771" s="238"/>
      <c r="ORT771" s="238"/>
      <c r="ORU771" s="238"/>
      <c r="ORV771" s="238"/>
      <c r="ORW771" s="238"/>
      <c r="ORX771" s="238"/>
      <c r="ORY771" s="238"/>
      <c r="ORZ771" s="238"/>
      <c r="OSA771" s="238"/>
      <c r="OSB771" s="238"/>
      <c r="OSC771" s="238"/>
      <c r="OSD771" s="238"/>
      <c r="OSE771" s="238"/>
      <c r="OSF771" s="238"/>
      <c r="OSG771" s="238"/>
      <c r="OSH771" s="238"/>
      <c r="OSI771" s="238"/>
      <c r="OSJ771" s="238"/>
      <c r="OSK771" s="238"/>
      <c r="OSL771" s="238"/>
      <c r="OSM771" s="238"/>
      <c r="OSN771" s="238"/>
      <c r="OSO771" s="238"/>
      <c r="OSP771" s="238"/>
      <c r="OSQ771" s="238"/>
      <c r="OSR771" s="238"/>
      <c r="OSS771" s="238"/>
      <c r="OST771" s="238"/>
      <c r="OSU771" s="238"/>
      <c r="OSV771" s="238"/>
      <c r="OSW771" s="238"/>
      <c r="OSX771" s="238"/>
      <c r="OSY771" s="238"/>
      <c r="OSZ771" s="238"/>
      <c r="OTA771" s="238"/>
      <c r="OTB771" s="238"/>
      <c r="OTC771" s="238"/>
      <c r="OTD771" s="238"/>
      <c r="OTE771" s="238"/>
      <c r="OTF771" s="238"/>
      <c r="OTG771" s="238"/>
      <c r="OTH771" s="238"/>
      <c r="OTI771" s="238"/>
      <c r="OTJ771" s="238"/>
      <c r="OTK771" s="238"/>
      <c r="OTL771" s="238"/>
      <c r="OTM771" s="238"/>
      <c r="OTN771" s="238"/>
      <c r="OTO771" s="238"/>
      <c r="OTP771" s="238"/>
      <c r="OTQ771" s="238"/>
      <c r="OTR771" s="238"/>
      <c r="OTS771" s="238"/>
      <c r="OTT771" s="238"/>
      <c r="OTU771" s="238"/>
      <c r="OTV771" s="238"/>
      <c r="OTW771" s="238"/>
      <c r="OTX771" s="238"/>
      <c r="OTY771" s="238"/>
      <c r="OTZ771" s="238"/>
      <c r="OUA771" s="238"/>
      <c r="OUB771" s="238"/>
      <c r="OUC771" s="238"/>
      <c r="OUD771" s="238"/>
      <c r="OUE771" s="238"/>
      <c r="OUF771" s="238"/>
      <c r="OUG771" s="238"/>
      <c r="OUH771" s="238"/>
      <c r="OUI771" s="238"/>
      <c r="OUJ771" s="238"/>
      <c r="OUK771" s="238"/>
      <c r="OUL771" s="238"/>
      <c r="OUM771" s="238"/>
      <c r="OUN771" s="238"/>
      <c r="OUO771" s="238"/>
      <c r="OUP771" s="238"/>
      <c r="OUQ771" s="238"/>
      <c r="OUR771" s="238"/>
      <c r="OUS771" s="238"/>
      <c r="OUT771" s="238"/>
      <c r="OUU771" s="238"/>
      <c r="OUV771" s="238"/>
      <c r="OUW771" s="238"/>
      <c r="OUX771" s="238"/>
      <c r="OUY771" s="238"/>
      <c r="OUZ771" s="238"/>
      <c r="OVA771" s="238"/>
      <c r="OVB771" s="238"/>
      <c r="OVC771" s="238"/>
      <c r="OVD771" s="238"/>
      <c r="OVE771" s="238"/>
      <c r="OVF771" s="238"/>
      <c r="OVG771" s="238"/>
      <c r="OVH771" s="238"/>
      <c r="OVI771" s="238"/>
      <c r="OVJ771" s="238"/>
      <c r="OVK771" s="238"/>
      <c r="OVL771" s="238"/>
      <c r="OVM771" s="238"/>
      <c r="OVN771" s="238"/>
      <c r="OVO771" s="238"/>
      <c r="OVP771" s="238"/>
      <c r="OVQ771" s="238"/>
      <c r="OVR771" s="238"/>
      <c r="OVS771" s="238"/>
      <c r="OVT771" s="238"/>
      <c r="OVU771" s="238"/>
      <c r="OVV771" s="238"/>
      <c r="OVW771" s="238"/>
      <c r="OVX771" s="238"/>
      <c r="OVY771" s="238"/>
      <c r="OVZ771" s="238"/>
      <c r="OWA771" s="238"/>
      <c r="OWB771" s="238"/>
      <c r="OWC771" s="238"/>
      <c r="OWD771" s="238"/>
      <c r="OWE771" s="238"/>
      <c r="OWF771" s="238"/>
      <c r="OWG771" s="238"/>
      <c r="OWH771" s="238"/>
      <c r="OWI771" s="238"/>
      <c r="OWJ771" s="238"/>
      <c r="OWK771" s="238"/>
      <c r="OWL771" s="238"/>
      <c r="OWM771" s="238"/>
      <c r="OWN771" s="238"/>
      <c r="OWO771" s="238"/>
      <c r="OWP771" s="238"/>
      <c r="OWQ771" s="238"/>
      <c r="OWR771" s="238"/>
      <c r="OWS771" s="238"/>
      <c r="OWT771" s="238"/>
      <c r="OWU771" s="238"/>
      <c r="OWV771" s="238"/>
      <c r="OWW771" s="238"/>
      <c r="OWX771" s="238"/>
      <c r="OWY771" s="238"/>
      <c r="OWZ771" s="238"/>
      <c r="OXA771" s="238"/>
      <c r="OXB771" s="238"/>
      <c r="OXC771" s="238"/>
      <c r="OXD771" s="238"/>
      <c r="OXE771" s="238"/>
      <c r="OXF771" s="238"/>
      <c r="OXG771" s="238"/>
      <c r="OXH771" s="238"/>
      <c r="OXI771" s="238"/>
      <c r="OXJ771" s="238"/>
      <c r="OXK771" s="238"/>
      <c r="OXL771" s="238"/>
      <c r="OXM771" s="238"/>
      <c r="OXN771" s="238"/>
      <c r="OXO771" s="238"/>
      <c r="OXP771" s="238"/>
      <c r="OXQ771" s="238"/>
      <c r="OXR771" s="238"/>
      <c r="OXS771" s="238"/>
      <c r="OXT771" s="238"/>
      <c r="OXU771" s="238"/>
      <c r="OXV771" s="238"/>
      <c r="OXW771" s="238"/>
      <c r="OXX771" s="238"/>
      <c r="OXY771" s="238"/>
      <c r="OXZ771" s="238"/>
      <c r="OYA771" s="238"/>
      <c r="OYB771" s="238"/>
      <c r="OYC771" s="238"/>
      <c r="OYD771" s="238"/>
      <c r="OYE771" s="238"/>
      <c r="OYF771" s="238"/>
      <c r="OYG771" s="238"/>
      <c r="OYH771" s="238"/>
      <c r="OYI771" s="238"/>
      <c r="OYJ771" s="238"/>
      <c r="OYK771" s="238"/>
      <c r="OYL771" s="238"/>
      <c r="OYM771" s="238"/>
      <c r="OYN771" s="238"/>
      <c r="OYO771" s="238"/>
      <c r="OYP771" s="238"/>
      <c r="OYQ771" s="238"/>
      <c r="OYR771" s="238"/>
      <c r="OYS771" s="238"/>
      <c r="OYT771" s="238"/>
      <c r="OYU771" s="238"/>
      <c r="OYV771" s="238"/>
      <c r="OYW771" s="238"/>
      <c r="OYX771" s="238"/>
      <c r="OYY771" s="238"/>
      <c r="OYZ771" s="238"/>
      <c r="OZA771" s="238"/>
      <c r="OZB771" s="238"/>
      <c r="OZC771" s="238"/>
      <c r="OZD771" s="238"/>
      <c r="OZE771" s="238"/>
      <c r="OZF771" s="238"/>
      <c r="OZG771" s="238"/>
      <c r="OZH771" s="238"/>
      <c r="OZI771" s="238"/>
      <c r="OZJ771" s="238"/>
      <c r="OZK771" s="238"/>
      <c r="OZL771" s="238"/>
      <c r="OZM771" s="238"/>
      <c r="OZN771" s="238"/>
      <c r="OZO771" s="238"/>
      <c r="OZP771" s="238"/>
      <c r="OZQ771" s="238"/>
      <c r="OZR771" s="238"/>
      <c r="OZS771" s="238"/>
      <c r="OZT771" s="238"/>
      <c r="OZU771" s="238"/>
      <c r="OZV771" s="238"/>
      <c r="OZW771" s="238"/>
      <c r="OZX771" s="238"/>
      <c r="OZY771" s="238"/>
      <c r="OZZ771" s="238"/>
      <c r="PAA771" s="238"/>
      <c r="PAB771" s="238"/>
      <c r="PAC771" s="238"/>
      <c r="PAD771" s="238"/>
      <c r="PAE771" s="238"/>
      <c r="PAF771" s="238"/>
      <c r="PAG771" s="238"/>
      <c r="PAH771" s="238"/>
      <c r="PAI771" s="238"/>
      <c r="PAJ771" s="238"/>
      <c r="PAK771" s="238"/>
      <c r="PAL771" s="238"/>
      <c r="PAM771" s="238"/>
      <c r="PAN771" s="238"/>
      <c r="PAO771" s="238"/>
      <c r="PAP771" s="238"/>
      <c r="PAQ771" s="238"/>
      <c r="PAR771" s="238"/>
      <c r="PAS771" s="238"/>
      <c r="PAT771" s="238"/>
      <c r="PAU771" s="238"/>
      <c r="PAV771" s="238"/>
      <c r="PAW771" s="238"/>
      <c r="PAX771" s="238"/>
      <c r="PAY771" s="238"/>
      <c r="PAZ771" s="238"/>
      <c r="PBA771" s="238"/>
      <c r="PBB771" s="238"/>
      <c r="PBC771" s="238"/>
      <c r="PBD771" s="238"/>
      <c r="PBE771" s="238"/>
      <c r="PBF771" s="238"/>
      <c r="PBG771" s="238"/>
      <c r="PBH771" s="238"/>
      <c r="PBI771" s="238"/>
      <c r="PBJ771" s="238"/>
      <c r="PBK771" s="238"/>
      <c r="PBL771" s="238"/>
      <c r="PBM771" s="238"/>
      <c r="PBN771" s="238"/>
      <c r="PBO771" s="238"/>
      <c r="PBP771" s="238"/>
      <c r="PBQ771" s="238"/>
      <c r="PBR771" s="238"/>
      <c r="PBS771" s="238"/>
      <c r="PBT771" s="238"/>
      <c r="PBU771" s="238"/>
      <c r="PBV771" s="238"/>
      <c r="PBW771" s="238"/>
      <c r="PBX771" s="238"/>
      <c r="PBY771" s="238"/>
      <c r="PBZ771" s="238"/>
      <c r="PCA771" s="238"/>
      <c r="PCB771" s="238"/>
      <c r="PCC771" s="238"/>
      <c r="PCD771" s="238"/>
      <c r="PCE771" s="238"/>
      <c r="PCF771" s="238"/>
      <c r="PCG771" s="238"/>
      <c r="PCH771" s="238"/>
      <c r="PCI771" s="238"/>
      <c r="PCJ771" s="238"/>
      <c r="PCK771" s="238"/>
      <c r="PCL771" s="238"/>
      <c r="PCM771" s="238"/>
      <c r="PCN771" s="238"/>
      <c r="PCO771" s="238"/>
      <c r="PCP771" s="238"/>
      <c r="PCQ771" s="238"/>
      <c r="PCR771" s="238"/>
      <c r="PCS771" s="238"/>
      <c r="PCT771" s="238"/>
      <c r="PCU771" s="238"/>
      <c r="PCV771" s="238"/>
      <c r="PCW771" s="238"/>
      <c r="PCX771" s="238"/>
      <c r="PCY771" s="238"/>
      <c r="PCZ771" s="238"/>
      <c r="PDA771" s="238"/>
      <c r="PDB771" s="238"/>
      <c r="PDC771" s="238"/>
      <c r="PDD771" s="238"/>
      <c r="PDE771" s="238"/>
      <c r="PDF771" s="238"/>
      <c r="PDG771" s="238"/>
      <c r="PDH771" s="238"/>
      <c r="PDI771" s="238"/>
      <c r="PDJ771" s="238"/>
      <c r="PDK771" s="238"/>
      <c r="PDL771" s="238"/>
      <c r="PDM771" s="238"/>
      <c r="PDN771" s="238"/>
      <c r="PDO771" s="238"/>
      <c r="PDP771" s="238"/>
      <c r="PDQ771" s="238"/>
      <c r="PDR771" s="238"/>
      <c r="PDS771" s="238"/>
      <c r="PDT771" s="238"/>
      <c r="PDU771" s="238"/>
      <c r="PDV771" s="238"/>
      <c r="PDW771" s="238"/>
      <c r="PDX771" s="238"/>
      <c r="PDY771" s="238"/>
      <c r="PDZ771" s="238"/>
      <c r="PEA771" s="238"/>
      <c r="PEB771" s="238"/>
      <c r="PEC771" s="238"/>
      <c r="PED771" s="238"/>
      <c r="PEE771" s="238"/>
      <c r="PEF771" s="238"/>
      <c r="PEG771" s="238"/>
      <c r="PEH771" s="238"/>
      <c r="PEI771" s="238"/>
      <c r="PEJ771" s="238"/>
      <c r="PEK771" s="238"/>
      <c r="PEL771" s="238"/>
      <c r="PEM771" s="238"/>
      <c r="PEN771" s="238"/>
      <c r="PEO771" s="238"/>
      <c r="PEP771" s="238"/>
      <c r="PEQ771" s="238"/>
      <c r="PER771" s="238"/>
      <c r="PES771" s="238"/>
      <c r="PET771" s="238"/>
      <c r="PEU771" s="238"/>
      <c r="PEV771" s="238"/>
      <c r="PEW771" s="238"/>
      <c r="PEX771" s="238"/>
      <c r="PEY771" s="238"/>
      <c r="PEZ771" s="238"/>
      <c r="PFA771" s="238"/>
      <c r="PFB771" s="238"/>
      <c r="PFC771" s="238"/>
      <c r="PFD771" s="238"/>
      <c r="PFE771" s="238"/>
      <c r="PFF771" s="238"/>
      <c r="PFG771" s="238"/>
      <c r="PFH771" s="238"/>
      <c r="PFI771" s="238"/>
      <c r="PFJ771" s="238"/>
      <c r="PFK771" s="238"/>
      <c r="PFL771" s="238"/>
      <c r="PFM771" s="238"/>
      <c r="PFN771" s="238"/>
      <c r="PFO771" s="238"/>
      <c r="PFP771" s="238"/>
      <c r="PFQ771" s="238"/>
      <c r="PFR771" s="238"/>
      <c r="PFS771" s="238"/>
      <c r="PFT771" s="238"/>
      <c r="PFU771" s="238"/>
      <c r="PFV771" s="238"/>
      <c r="PFW771" s="238"/>
      <c r="PFX771" s="238"/>
      <c r="PFY771" s="238"/>
      <c r="PFZ771" s="238"/>
      <c r="PGA771" s="238"/>
      <c r="PGB771" s="238"/>
      <c r="PGC771" s="238"/>
      <c r="PGD771" s="238"/>
      <c r="PGE771" s="238"/>
      <c r="PGF771" s="238"/>
      <c r="PGG771" s="238"/>
      <c r="PGH771" s="238"/>
      <c r="PGI771" s="238"/>
      <c r="PGJ771" s="238"/>
      <c r="PGK771" s="238"/>
      <c r="PGL771" s="238"/>
      <c r="PGM771" s="238"/>
      <c r="PGN771" s="238"/>
      <c r="PGO771" s="238"/>
      <c r="PGP771" s="238"/>
      <c r="PGQ771" s="238"/>
      <c r="PGR771" s="238"/>
      <c r="PGS771" s="238"/>
      <c r="PGT771" s="238"/>
      <c r="PGU771" s="238"/>
      <c r="PGV771" s="238"/>
      <c r="PGW771" s="238"/>
      <c r="PGX771" s="238"/>
      <c r="PGY771" s="238"/>
      <c r="PGZ771" s="238"/>
      <c r="PHA771" s="238"/>
      <c r="PHB771" s="238"/>
      <c r="PHC771" s="238"/>
      <c r="PHD771" s="238"/>
      <c r="PHE771" s="238"/>
      <c r="PHF771" s="238"/>
      <c r="PHG771" s="238"/>
      <c r="PHH771" s="238"/>
      <c r="PHI771" s="238"/>
      <c r="PHJ771" s="238"/>
      <c r="PHK771" s="238"/>
      <c r="PHL771" s="238"/>
      <c r="PHM771" s="238"/>
      <c r="PHN771" s="238"/>
      <c r="PHO771" s="238"/>
      <c r="PHP771" s="238"/>
      <c r="PHQ771" s="238"/>
      <c r="PHR771" s="238"/>
      <c r="PHS771" s="238"/>
      <c r="PHT771" s="238"/>
      <c r="PHU771" s="238"/>
      <c r="PHV771" s="238"/>
      <c r="PHW771" s="238"/>
      <c r="PHX771" s="238"/>
      <c r="PHY771" s="238"/>
      <c r="PHZ771" s="238"/>
      <c r="PIA771" s="238"/>
      <c r="PIB771" s="238"/>
      <c r="PIC771" s="238"/>
      <c r="PID771" s="238"/>
      <c r="PIE771" s="238"/>
      <c r="PIF771" s="238"/>
      <c r="PIG771" s="238"/>
      <c r="PIH771" s="238"/>
      <c r="PII771" s="238"/>
      <c r="PIJ771" s="238"/>
      <c r="PIK771" s="238"/>
      <c r="PIL771" s="238"/>
      <c r="PIM771" s="238"/>
      <c r="PIN771" s="238"/>
      <c r="PIO771" s="238"/>
      <c r="PIP771" s="238"/>
      <c r="PIQ771" s="238"/>
      <c r="PIR771" s="238"/>
      <c r="PIS771" s="238"/>
      <c r="PIT771" s="238"/>
      <c r="PIU771" s="238"/>
      <c r="PIV771" s="238"/>
      <c r="PIW771" s="238"/>
      <c r="PIX771" s="238"/>
      <c r="PIY771" s="238"/>
      <c r="PIZ771" s="238"/>
      <c r="PJA771" s="238"/>
      <c r="PJB771" s="238"/>
      <c r="PJC771" s="238"/>
      <c r="PJD771" s="238"/>
      <c r="PJE771" s="238"/>
      <c r="PJF771" s="238"/>
      <c r="PJG771" s="238"/>
      <c r="PJH771" s="238"/>
      <c r="PJI771" s="238"/>
      <c r="PJJ771" s="238"/>
      <c r="PJK771" s="238"/>
      <c r="PJL771" s="238"/>
      <c r="PJM771" s="238"/>
      <c r="PJN771" s="238"/>
      <c r="PJO771" s="238"/>
      <c r="PJP771" s="238"/>
      <c r="PJQ771" s="238"/>
      <c r="PJR771" s="238"/>
      <c r="PJS771" s="238"/>
      <c r="PJT771" s="238"/>
      <c r="PJU771" s="238"/>
      <c r="PJV771" s="238"/>
      <c r="PJW771" s="238"/>
      <c r="PJX771" s="238"/>
      <c r="PJY771" s="238"/>
      <c r="PJZ771" s="238"/>
      <c r="PKA771" s="238"/>
      <c r="PKB771" s="238"/>
      <c r="PKC771" s="238"/>
      <c r="PKD771" s="238"/>
      <c r="PKE771" s="238"/>
      <c r="PKF771" s="238"/>
      <c r="PKG771" s="238"/>
      <c r="PKH771" s="238"/>
      <c r="PKI771" s="238"/>
      <c r="PKJ771" s="238"/>
      <c r="PKK771" s="238"/>
      <c r="PKL771" s="238"/>
      <c r="PKM771" s="238"/>
      <c r="PKN771" s="238"/>
      <c r="PKO771" s="238"/>
      <c r="PKP771" s="238"/>
      <c r="PKQ771" s="238"/>
      <c r="PKR771" s="238"/>
      <c r="PKS771" s="238"/>
      <c r="PKT771" s="238"/>
      <c r="PKU771" s="238"/>
      <c r="PKV771" s="238"/>
      <c r="PKW771" s="238"/>
      <c r="PKX771" s="238"/>
      <c r="PKY771" s="238"/>
      <c r="PKZ771" s="238"/>
      <c r="PLA771" s="238"/>
      <c r="PLB771" s="238"/>
      <c r="PLC771" s="238"/>
      <c r="PLD771" s="238"/>
      <c r="PLE771" s="238"/>
      <c r="PLF771" s="238"/>
      <c r="PLG771" s="238"/>
      <c r="PLH771" s="238"/>
      <c r="PLI771" s="238"/>
      <c r="PLJ771" s="238"/>
      <c r="PLK771" s="238"/>
      <c r="PLL771" s="238"/>
      <c r="PLM771" s="238"/>
      <c r="PLN771" s="238"/>
      <c r="PLO771" s="238"/>
      <c r="PLP771" s="238"/>
      <c r="PLQ771" s="238"/>
      <c r="PLR771" s="238"/>
      <c r="PLS771" s="238"/>
      <c r="PLT771" s="238"/>
      <c r="PLU771" s="238"/>
      <c r="PLV771" s="238"/>
      <c r="PLW771" s="238"/>
      <c r="PLX771" s="238"/>
      <c r="PLY771" s="238"/>
      <c r="PLZ771" s="238"/>
      <c r="PMA771" s="238"/>
      <c r="PMB771" s="238"/>
      <c r="PMC771" s="238"/>
      <c r="PMD771" s="238"/>
      <c r="PME771" s="238"/>
      <c r="PMF771" s="238"/>
      <c r="PMG771" s="238"/>
      <c r="PMH771" s="238"/>
      <c r="PMI771" s="238"/>
      <c r="PMJ771" s="238"/>
      <c r="PMK771" s="238"/>
      <c r="PML771" s="238"/>
      <c r="PMM771" s="238"/>
      <c r="PMN771" s="238"/>
      <c r="PMO771" s="238"/>
      <c r="PMP771" s="238"/>
      <c r="PMQ771" s="238"/>
      <c r="PMR771" s="238"/>
      <c r="PMS771" s="238"/>
      <c r="PMT771" s="238"/>
      <c r="PMU771" s="238"/>
      <c r="PMV771" s="238"/>
      <c r="PMW771" s="238"/>
      <c r="PMX771" s="238"/>
      <c r="PMY771" s="238"/>
      <c r="PMZ771" s="238"/>
      <c r="PNA771" s="238"/>
      <c r="PNB771" s="238"/>
      <c r="PNC771" s="238"/>
      <c r="PND771" s="238"/>
      <c r="PNE771" s="238"/>
      <c r="PNF771" s="238"/>
      <c r="PNG771" s="238"/>
      <c r="PNH771" s="238"/>
      <c r="PNI771" s="238"/>
      <c r="PNJ771" s="238"/>
      <c r="PNK771" s="238"/>
      <c r="PNL771" s="238"/>
      <c r="PNM771" s="238"/>
      <c r="PNN771" s="238"/>
      <c r="PNO771" s="238"/>
      <c r="PNP771" s="238"/>
      <c r="PNQ771" s="238"/>
      <c r="PNR771" s="238"/>
      <c r="PNS771" s="238"/>
      <c r="PNT771" s="238"/>
      <c r="PNU771" s="238"/>
      <c r="PNV771" s="238"/>
      <c r="PNW771" s="238"/>
      <c r="PNX771" s="238"/>
      <c r="PNY771" s="238"/>
      <c r="PNZ771" s="238"/>
      <c r="POA771" s="238"/>
      <c r="POB771" s="238"/>
      <c r="POC771" s="238"/>
      <c r="POD771" s="238"/>
      <c r="POE771" s="238"/>
      <c r="POF771" s="238"/>
      <c r="POG771" s="238"/>
      <c r="POH771" s="238"/>
      <c r="POI771" s="238"/>
      <c r="POJ771" s="238"/>
      <c r="POK771" s="238"/>
      <c r="POL771" s="238"/>
      <c r="POM771" s="238"/>
      <c r="PON771" s="238"/>
      <c r="POO771" s="238"/>
      <c r="POP771" s="238"/>
      <c r="POQ771" s="238"/>
      <c r="POR771" s="238"/>
      <c r="POS771" s="238"/>
      <c r="POT771" s="238"/>
      <c r="POU771" s="238"/>
      <c r="POV771" s="238"/>
      <c r="POW771" s="238"/>
      <c r="POX771" s="238"/>
      <c r="POY771" s="238"/>
      <c r="POZ771" s="238"/>
      <c r="PPA771" s="238"/>
      <c r="PPB771" s="238"/>
      <c r="PPC771" s="238"/>
      <c r="PPD771" s="238"/>
      <c r="PPE771" s="238"/>
      <c r="PPF771" s="238"/>
      <c r="PPG771" s="238"/>
      <c r="PPH771" s="238"/>
      <c r="PPI771" s="238"/>
      <c r="PPJ771" s="238"/>
      <c r="PPK771" s="238"/>
      <c r="PPL771" s="238"/>
      <c r="PPM771" s="238"/>
      <c r="PPN771" s="238"/>
      <c r="PPO771" s="238"/>
      <c r="PPP771" s="238"/>
      <c r="PPQ771" s="238"/>
      <c r="PPR771" s="238"/>
      <c r="PPS771" s="238"/>
      <c r="PPT771" s="238"/>
      <c r="PPU771" s="238"/>
      <c r="PPV771" s="238"/>
      <c r="PPW771" s="238"/>
      <c r="PPX771" s="238"/>
      <c r="PPY771" s="238"/>
      <c r="PPZ771" s="238"/>
      <c r="PQA771" s="238"/>
      <c r="PQB771" s="238"/>
      <c r="PQC771" s="238"/>
      <c r="PQD771" s="238"/>
      <c r="PQE771" s="238"/>
      <c r="PQF771" s="238"/>
      <c r="PQG771" s="238"/>
      <c r="PQH771" s="238"/>
      <c r="PQI771" s="238"/>
      <c r="PQJ771" s="238"/>
      <c r="PQK771" s="238"/>
      <c r="PQL771" s="238"/>
      <c r="PQM771" s="238"/>
      <c r="PQN771" s="238"/>
      <c r="PQO771" s="238"/>
      <c r="PQP771" s="238"/>
      <c r="PQQ771" s="238"/>
      <c r="PQR771" s="238"/>
      <c r="PQS771" s="238"/>
      <c r="PQT771" s="238"/>
      <c r="PQU771" s="238"/>
      <c r="PQV771" s="238"/>
      <c r="PQW771" s="238"/>
      <c r="PQX771" s="238"/>
      <c r="PQY771" s="238"/>
      <c r="PQZ771" s="238"/>
      <c r="PRA771" s="238"/>
      <c r="PRB771" s="238"/>
      <c r="PRC771" s="238"/>
      <c r="PRD771" s="238"/>
      <c r="PRE771" s="238"/>
      <c r="PRF771" s="238"/>
      <c r="PRG771" s="238"/>
      <c r="PRH771" s="238"/>
      <c r="PRI771" s="238"/>
      <c r="PRJ771" s="238"/>
      <c r="PRK771" s="238"/>
      <c r="PRL771" s="238"/>
      <c r="PRM771" s="238"/>
      <c r="PRN771" s="238"/>
      <c r="PRO771" s="238"/>
      <c r="PRP771" s="238"/>
      <c r="PRQ771" s="238"/>
      <c r="PRR771" s="238"/>
      <c r="PRS771" s="238"/>
      <c r="PRT771" s="238"/>
      <c r="PRU771" s="238"/>
      <c r="PRV771" s="238"/>
      <c r="PRW771" s="238"/>
      <c r="PRX771" s="238"/>
      <c r="PRY771" s="238"/>
      <c r="PRZ771" s="238"/>
      <c r="PSA771" s="238"/>
      <c r="PSB771" s="238"/>
      <c r="PSC771" s="238"/>
      <c r="PSD771" s="238"/>
      <c r="PSE771" s="238"/>
      <c r="PSF771" s="238"/>
      <c r="PSG771" s="238"/>
      <c r="PSH771" s="238"/>
      <c r="PSI771" s="238"/>
      <c r="PSJ771" s="238"/>
      <c r="PSK771" s="238"/>
      <c r="PSL771" s="238"/>
      <c r="PSM771" s="238"/>
      <c r="PSN771" s="238"/>
      <c r="PSO771" s="238"/>
      <c r="PSP771" s="238"/>
      <c r="PSQ771" s="238"/>
      <c r="PSR771" s="238"/>
      <c r="PSS771" s="238"/>
      <c r="PST771" s="238"/>
      <c r="PSU771" s="238"/>
      <c r="PSV771" s="238"/>
      <c r="PSW771" s="238"/>
      <c r="PSX771" s="238"/>
      <c r="PSY771" s="238"/>
      <c r="PSZ771" s="238"/>
      <c r="PTA771" s="238"/>
      <c r="PTB771" s="238"/>
      <c r="PTC771" s="238"/>
      <c r="PTD771" s="238"/>
      <c r="PTE771" s="238"/>
      <c r="PTF771" s="238"/>
      <c r="PTG771" s="238"/>
      <c r="PTH771" s="238"/>
      <c r="PTI771" s="238"/>
      <c r="PTJ771" s="238"/>
      <c r="PTK771" s="238"/>
      <c r="PTL771" s="238"/>
      <c r="PTM771" s="238"/>
      <c r="PTN771" s="238"/>
      <c r="PTO771" s="238"/>
      <c r="PTP771" s="238"/>
      <c r="PTQ771" s="238"/>
      <c r="PTR771" s="238"/>
      <c r="PTS771" s="238"/>
      <c r="PTT771" s="238"/>
      <c r="PTU771" s="238"/>
      <c r="PTV771" s="238"/>
      <c r="PTW771" s="238"/>
      <c r="PTX771" s="238"/>
      <c r="PTY771" s="238"/>
      <c r="PTZ771" s="238"/>
      <c r="PUA771" s="238"/>
      <c r="PUB771" s="238"/>
      <c r="PUC771" s="238"/>
      <c r="PUD771" s="238"/>
      <c r="PUE771" s="238"/>
      <c r="PUF771" s="238"/>
      <c r="PUG771" s="238"/>
      <c r="PUH771" s="238"/>
      <c r="PUI771" s="238"/>
      <c r="PUJ771" s="238"/>
      <c r="PUK771" s="238"/>
      <c r="PUL771" s="238"/>
      <c r="PUM771" s="238"/>
      <c r="PUN771" s="238"/>
      <c r="PUO771" s="238"/>
      <c r="PUP771" s="238"/>
      <c r="PUQ771" s="238"/>
      <c r="PUR771" s="238"/>
      <c r="PUS771" s="238"/>
      <c r="PUT771" s="238"/>
      <c r="PUU771" s="238"/>
      <c r="PUV771" s="238"/>
      <c r="PUW771" s="238"/>
      <c r="PUX771" s="238"/>
      <c r="PUY771" s="238"/>
      <c r="PUZ771" s="238"/>
      <c r="PVA771" s="238"/>
      <c r="PVB771" s="238"/>
      <c r="PVC771" s="238"/>
      <c r="PVD771" s="238"/>
      <c r="PVE771" s="238"/>
      <c r="PVF771" s="238"/>
      <c r="PVG771" s="238"/>
      <c r="PVH771" s="238"/>
      <c r="PVI771" s="238"/>
      <c r="PVJ771" s="238"/>
      <c r="PVK771" s="238"/>
      <c r="PVL771" s="238"/>
      <c r="PVM771" s="238"/>
      <c r="PVN771" s="238"/>
      <c r="PVO771" s="238"/>
      <c r="PVP771" s="238"/>
      <c r="PVQ771" s="238"/>
      <c r="PVR771" s="238"/>
      <c r="PVS771" s="238"/>
      <c r="PVT771" s="238"/>
      <c r="PVU771" s="238"/>
      <c r="PVV771" s="238"/>
      <c r="PVW771" s="238"/>
      <c r="PVX771" s="238"/>
      <c r="PVY771" s="238"/>
      <c r="PVZ771" s="238"/>
      <c r="PWA771" s="238"/>
      <c r="PWB771" s="238"/>
      <c r="PWC771" s="238"/>
      <c r="PWD771" s="238"/>
      <c r="PWE771" s="238"/>
      <c r="PWF771" s="238"/>
      <c r="PWG771" s="238"/>
      <c r="PWH771" s="238"/>
      <c r="PWI771" s="238"/>
      <c r="PWJ771" s="238"/>
      <c r="PWK771" s="238"/>
      <c r="PWL771" s="238"/>
      <c r="PWM771" s="238"/>
      <c r="PWN771" s="238"/>
      <c r="PWO771" s="238"/>
      <c r="PWP771" s="238"/>
      <c r="PWQ771" s="238"/>
      <c r="PWR771" s="238"/>
      <c r="PWS771" s="238"/>
      <c r="PWT771" s="238"/>
      <c r="PWU771" s="238"/>
      <c r="PWV771" s="238"/>
      <c r="PWW771" s="238"/>
      <c r="PWX771" s="238"/>
      <c r="PWY771" s="238"/>
      <c r="PWZ771" s="238"/>
      <c r="PXA771" s="238"/>
      <c r="PXB771" s="238"/>
      <c r="PXC771" s="238"/>
      <c r="PXD771" s="238"/>
      <c r="PXE771" s="238"/>
      <c r="PXF771" s="238"/>
      <c r="PXG771" s="238"/>
      <c r="PXH771" s="238"/>
      <c r="PXI771" s="238"/>
      <c r="PXJ771" s="238"/>
      <c r="PXK771" s="238"/>
      <c r="PXL771" s="238"/>
      <c r="PXM771" s="238"/>
      <c r="PXN771" s="238"/>
      <c r="PXO771" s="238"/>
      <c r="PXP771" s="238"/>
      <c r="PXQ771" s="238"/>
      <c r="PXR771" s="238"/>
      <c r="PXS771" s="238"/>
      <c r="PXT771" s="238"/>
      <c r="PXU771" s="238"/>
      <c r="PXV771" s="238"/>
      <c r="PXW771" s="238"/>
      <c r="PXX771" s="238"/>
      <c r="PXY771" s="238"/>
      <c r="PXZ771" s="238"/>
      <c r="PYA771" s="238"/>
      <c r="PYB771" s="238"/>
      <c r="PYC771" s="238"/>
      <c r="PYD771" s="238"/>
      <c r="PYE771" s="238"/>
      <c r="PYF771" s="238"/>
      <c r="PYG771" s="238"/>
      <c r="PYH771" s="238"/>
      <c r="PYI771" s="238"/>
      <c r="PYJ771" s="238"/>
      <c r="PYK771" s="238"/>
      <c r="PYL771" s="238"/>
      <c r="PYM771" s="238"/>
      <c r="PYN771" s="238"/>
      <c r="PYO771" s="238"/>
      <c r="PYP771" s="238"/>
      <c r="PYQ771" s="238"/>
      <c r="PYR771" s="238"/>
      <c r="PYS771" s="238"/>
      <c r="PYT771" s="238"/>
      <c r="PYU771" s="238"/>
      <c r="PYV771" s="238"/>
      <c r="PYW771" s="238"/>
      <c r="PYX771" s="238"/>
      <c r="PYY771" s="238"/>
      <c r="PYZ771" s="238"/>
      <c r="PZA771" s="238"/>
      <c r="PZB771" s="238"/>
      <c r="PZC771" s="238"/>
      <c r="PZD771" s="238"/>
      <c r="PZE771" s="238"/>
      <c r="PZF771" s="238"/>
      <c r="PZG771" s="238"/>
      <c r="PZH771" s="238"/>
      <c r="PZI771" s="238"/>
      <c r="PZJ771" s="238"/>
      <c r="PZK771" s="238"/>
      <c r="PZL771" s="238"/>
      <c r="PZM771" s="238"/>
      <c r="PZN771" s="238"/>
      <c r="PZO771" s="238"/>
      <c r="PZP771" s="238"/>
      <c r="PZQ771" s="238"/>
      <c r="PZR771" s="238"/>
      <c r="PZS771" s="238"/>
      <c r="PZT771" s="238"/>
      <c r="PZU771" s="238"/>
      <c r="PZV771" s="238"/>
      <c r="PZW771" s="238"/>
      <c r="PZX771" s="238"/>
      <c r="PZY771" s="238"/>
      <c r="PZZ771" s="238"/>
      <c r="QAA771" s="238"/>
      <c r="QAB771" s="238"/>
      <c r="QAC771" s="238"/>
      <c r="QAD771" s="238"/>
      <c r="QAE771" s="238"/>
      <c r="QAF771" s="238"/>
      <c r="QAG771" s="238"/>
      <c r="QAH771" s="238"/>
      <c r="QAI771" s="238"/>
      <c r="QAJ771" s="238"/>
      <c r="QAK771" s="238"/>
      <c r="QAL771" s="238"/>
      <c r="QAM771" s="238"/>
      <c r="QAN771" s="238"/>
      <c r="QAO771" s="238"/>
      <c r="QAP771" s="238"/>
      <c r="QAQ771" s="238"/>
      <c r="QAR771" s="238"/>
      <c r="QAS771" s="238"/>
      <c r="QAT771" s="238"/>
      <c r="QAU771" s="238"/>
      <c r="QAV771" s="238"/>
      <c r="QAW771" s="238"/>
      <c r="QAX771" s="238"/>
      <c r="QAY771" s="238"/>
      <c r="QAZ771" s="238"/>
      <c r="QBA771" s="238"/>
      <c r="QBB771" s="238"/>
      <c r="QBC771" s="238"/>
      <c r="QBD771" s="238"/>
      <c r="QBE771" s="238"/>
      <c r="QBF771" s="238"/>
      <c r="QBG771" s="238"/>
      <c r="QBH771" s="238"/>
      <c r="QBI771" s="238"/>
      <c r="QBJ771" s="238"/>
      <c r="QBK771" s="238"/>
      <c r="QBL771" s="238"/>
      <c r="QBM771" s="238"/>
      <c r="QBN771" s="238"/>
      <c r="QBO771" s="238"/>
      <c r="QBP771" s="238"/>
      <c r="QBQ771" s="238"/>
      <c r="QBR771" s="238"/>
      <c r="QBS771" s="238"/>
      <c r="QBT771" s="238"/>
      <c r="QBU771" s="238"/>
      <c r="QBV771" s="238"/>
      <c r="QBW771" s="238"/>
      <c r="QBX771" s="238"/>
      <c r="QBY771" s="238"/>
      <c r="QBZ771" s="238"/>
      <c r="QCA771" s="238"/>
      <c r="QCB771" s="238"/>
      <c r="QCC771" s="238"/>
      <c r="QCD771" s="238"/>
      <c r="QCE771" s="238"/>
      <c r="QCF771" s="238"/>
      <c r="QCG771" s="238"/>
      <c r="QCH771" s="238"/>
      <c r="QCI771" s="238"/>
      <c r="QCJ771" s="238"/>
      <c r="QCK771" s="238"/>
      <c r="QCL771" s="238"/>
      <c r="QCM771" s="238"/>
      <c r="QCN771" s="238"/>
      <c r="QCO771" s="238"/>
      <c r="QCP771" s="238"/>
      <c r="QCQ771" s="238"/>
      <c r="QCR771" s="238"/>
      <c r="QCS771" s="238"/>
      <c r="QCT771" s="238"/>
      <c r="QCU771" s="238"/>
      <c r="QCV771" s="238"/>
      <c r="QCW771" s="238"/>
      <c r="QCX771" s="238"/>
      <c r="QCY771" s="238"/>
      <c r="QCZ771" s="238"/>
      <c r="QDA771" s="238"/>
      <c r="QDB771" s="238"/>
      <c r="QDC771" s="238"/>
      <c r="QDD771" s="238"/>
      <c r="QDE771" s="238"/>
      <c r="QDF771" s="238"/>
      <c r="QDG771" s="238"/>
      <c r="QDH771" s="238"/>
      <c r="QDI771" s="238"/>
      <c r="QDJ771" s="238"/>
      <c r="QDK771" s="238"/>
      <c r="QDL771" s="238"/>
      <c r="QDM771" s="238"/>
      <c r="QDN771" s="238"/>
      <c r="QDO771" s="238"/>
      <c r="QDP771" s="238"/>
      <c r="QDQ771" s="238"/>
      <c r="QDR771" s="238"/>
      <c r="QDS771" s="238"/>
      <c r="QDT771" s="238"/>
      <c r="QDU771" s="238"/>
      <c r="QDV771" s="238"/>
      <c r="QDW771" s="238"/>
      <c r="QDX771" s="238"/>
      <c r="QDY771" s="238"/>
      <c r="QDZ771" s="238"/>
      <c r="QEA771" s="238"/>
      <c r="QEB771" s="238"/>
      <c r="QEC771" s="238"/>
      <c r="QED771" s="238"/>
      <c r="QEE771" s="238"/>
      <c r="QEF771" s="238"/>
      <c r="QEG771" s="238"/>
      <c r="QEH771" s="238"/>
      <c r="QEI771" s="238"/>
      <c r="QEJ771" s="238"/>
      <c r="QEK771" s="238"/>
      <c r="QEL771" s="238"/>
      <c r="QEM771" s="238"/>
      <c r="QEN771" s="238"/>
      <c r="QEO771" s="238"/>
      <c r="QEP771" s="238"/>
      <c r="QEQ771" s="238"/>
      <c r="QER771" s="238"/>
      <c r="QES771" s="238"/>
      <c r="QET771" s="238"/>
      <c r="QEU771" s="238"/>
      <c r="QEV771" s="238"/>
      <c r="QEW771" s="238"/>
      <c r="QEX771" s="238"/>
      <c r="QEY771" s="238"/>
      <c r="QEZ771" s="238"/>
      <c r="QFA771" s="238"/>
      <c r="QFB771" s="238"/>
      <c r="QFC771" s="238"/>
      <c r="QFD771" s="238"/>
      <c r="QFE771" s="238"/>
      <c r="QFF771" s="238"/>
      <c r="QFG771" s="238"/>
      <c r="QFH771" s="238"/>
      <c r="QFI771" s="238"/>
      <c r="QFJ771" s="238"/>
      <c r="QFK771" s="238"/>
      <c r="QFL771" s="238"/>
      <c r="QFM771" s="238"/>
      <c r="QFN771" s="238"/>
      <c r="QFO771" s="238"/>
      <c r="QFP771" s="238"/>
      <c r="QFQ771" s="238"/>
      <c r="QFR771" s="238"/>
      <c r="QFS771" s="238"/>
      <c r="QFT771" s="238"/>
      <c r="QFU771" s="238"/>
      <c r="QFV771" s="238"/>
      <c r="QFW771" s="238"/>
      <c r="QFX771" s="238"/>
      <c r="QFY771" s="238"/>
      <c r="QFZ771" s="238"/>
      <c r="QGA771" s="238"/>
      <c r="QGB771" s="238"/>
      <c r="QGC771" s="238"/>
      <c r="QGD771" s="238"/>
      <c r="QGE771" s="238"/>
      <c r="QGF771" s="238"/>
      <c r="QGG771" s="238"/>
      <c r="QGH771" s="238"/>
      <c r="QGI771" s="238"/>
      <c r="QGJ771" s="238"/>
      <c r="QGK771" s="238"/>
      <c r="QGL771" s="238"/>
      <c r="QGM771" s="238"/>
      <c r="QGN771" s="238"/>
      <c r="QGO771" s="238"/>
      <c r="QGP771" s="238"/>
      <c r="QGQ771" s="238"/>
      <c r="QGR771" s="238"/>
      <c r="QGS771" s="238"/>
      <c r="QGT771" s="238"/>
      <c r="QGU771" s="238"/>
      <c r="QGV771" s="238"/>
      <c r="QGW771" s="238"/>
      <c r="QGX771" s="238"/>
      <c r="QGY771" s="238"/>
      <c r="QGZ771" s="238"/>
      <c r="QHA771" s="238"/>
      <c r="QHB771" s="238"/>
      <c r="QHC771" s="238"/>
      <c r="QHD771" s="238"/>
      <c r="QHE771" s="238"/>
      <c r="QHF771" s="238"/>
      <c r="QHG771" s="238"/>
      <c r="QHH771" s="238"/>
      <c r="QHI771" s="238"/>
      <c r="QHJ771" s="238"/>
      <c r="QHK771" s="238"/>
      <c r="QHL771" s="238"/>
      <c r="QHM771" s="238"/>
      <c r="QHN771" s="238"/>
      <c r="QHO771" s="238"/>
      <c r="QHP771" s="238"/>
      <c r="QHQ771" s="238"/>
      <c r="QHR771" s="238"/>
      <c r="QHS771" s="238"/>
      <c r="QHT771" s="238"/>
      <c r="QHU771" s="238"/>
      <c r="QHV771" s="238"/>
      <c r="QHW771" s="238"/>
      <c r="QHX771" s="238"/>
      <c r="QHY771" s="238"/>
      <c r="QHZ771" s="238"/>
      <c r="QIA771" s="238"/>
      <c r="QIB771" s="238"/>
      <c r="QIC771" s="238"/>
      <c r="QID771" s="238"/>
      <c r="QIE771" s="238"/>
      <c r="QIF771" s="238"/>
      <c r="QIG771" s="238"/>
      <c r="QIH771" s="238"/>
      <c r="QII771" s="238"/>
      <c r="QIJ771" s="238"/>
      <c r="QIK771" s="238"/>
      <c r="QIL771" s="238"/>
      <c r="QIM771" s="238"/>
      <c r="QIN771" s="238"/>
      <c r="QIO771" s="238"/>
      <c r="QIP771" s="238"/>
      <c r="QIQ771" s="238"/>
      <c r="QIR771" s="238"/>
      <c r="QIS771" s="238"/>
      <c r="QIT771" s="238"/>
      <c r="QIU771" s="238"/>
      <c r="QIV771" s="238"/>
      <c r="QIW771" s="238"/>
      <c r="QIX771" s="238"/>
      <c r="QIY771" s="238"/>
      <c r="QIZ771" s="238"/>
      <c r="QJA771" s="238"/>
      <c r="QJB771" s="238"/>
      <c r="QJC771" s="238"/>
      <c r="QJD771" s="238"/>
      <c r="QJE771" s="238"/>
      <c r="QJF771" s="238"/>
      <c r="QJG771" s="238"/>
      <c r="QJH771" s="238"/>
      <c r="QJI771" s="238"/>
      <c r="QJJ771" s="238"/>
      <c r="QJK771" s="238"/>
      <c r="QJL771" s="238"/>
      <c r="QJM771" s="238"/>
      <c r="QJN771" s="238"/>
      <c r="QJO771" s="238"/>
      <c r="QJP771" s="238"/>
      <c r="QJQ771" s="238"/>
      <c r="QJR771" s="238"/>
      <c r="QJS771" s="238"/>
      <c r="QJT771" s="238"/>
      <c r="QJU771" s="238"/>
      <c r="QJV771" s="238"/>
      <c r="QJW771" s="238"/>
      <c r="QJX771" s="238"/>
      <c r="QJY771" s="238"/>
      <c r="QJZ771" s="238"/>
      <c r="QKA771" s="238"/>
      <c r="QKB771" s="238"/>
      <c r="QKC771" s="238"/>
      <c r="QKD771" s="238"/>
      <c r="QKE771" s="238"/>
      <c r="QKF771" s="238"/>
      <c r="QKG771" s="238"/>
      <c r="QKH771" s="238"/>
      <c r="QKI771" s="238"/>
      <c r="QKJ771" s="238"/>
      <c r="QKK771" s="238"/>
      <c r="QKL771" s="238"/>
      <c r="QKM771" s="238"/>
      <c r="QKN771" s="238"/>
      <c r="QKO771" s="238"/>
      <c r="QKP771" s="238"/>
      <c r="QKQ771" s="238"/>
      <c r="QKR771" s="238"/>
      <c r="QKS771" s="238"/>
      <c r="QKT771" s="238"/>
      <c r="QKU771" s="238"/>
      <c r="QKV771" s="238"/>
      <c r="QKW771" s="238"/>
      <c r="QKX771" s="238"/>
      <c r="QKY771" s="238"/>
      <c r="QKZ771" s="238"/>
      <c r="QLA771" s="238"/>
      <c r="QLB771" s="238"/>
      <c r="QLC771" s="238"/>
      <c r="QLD771" s="238"/>
      <c r="QLE771" s="238"/>
      <c r="QLF771" s="238"/>
      <c r="QLG771" s="238"/>
      <c r="QLH771" s="238"/>
      <c r="QLI771" s="238"/>
      <c r="QLJ771" s="238"/>
      <c r="QLK771" s="238"/>
      <c r="QLL771" s="238"/>
      <c r="QLM771" s="238"/>
      <c r="QLN771" s="238"/>
      <c r="QLO771" s="238"/>
      <c r="QLP771" s="238"/>
      <c r="QLQ771" s="238"/>
      <c r="QLR771" s="238"/>
      <c r="QLS771" s="238"/>
      <c r="QLT771" s="238"/>
      <c r="QLU771" s="238"/>
      <c r="QLV771" s="238"/>
      <c r="QLW771" s="238"/>
      <c r="QLX771" s="238"/>
      <c r="QLY771" s="238"/>
      <c r="QLZ771" s="238"/>
      <c r="QMA771" s="238"/>
      <c r="QMB771" s="238"/>
      <c r="QMC771" s="238"/>
      <c r="QMD771" s="238"/>
      <c r="QME771" s="238"/>
      <c r="QMF771" s="238"/>
      <c r="QMG771" s="238"/>
      <c r="QMH771" s="238"/>
      <c r="QMI771" s="238"/>
      <c r="QMJ771" s="238"/>
      <c r="QMK771" s="238"/>
      <c r="QML771" s="238"/>
      <c r="QMM771" s="238"/>
      <c r="QMN771" s="238"/>
      <c r="QMO771" s="238"/>
      <c r="QMP771" s="238"/>
      <c r="QMQ771" s="238"/>
      <c r="QMR771" s="238"/>
      <c r="QMS771" s="238"/>
      <c r="QMT771" s="238"/>
      <c r="QMU771" s="238"/>
      <c r="QMV771" s="238"/>
      <c r="QMW771" s="238"/>
      <c r="QMX771" s="238"/>
      <c r="QMY771" s="238"/>
      <c r="QMZ771" s="238"/>
      <c r="QNA771" s="238"/>
      <c r="QNB771" s="238"/>
      <c r="QNC771" s="238"/>
      <c r="QND771" s="238"/>
      <c r="QNE771" s="238"/>
      <c r="QNF771" s="238"/>
      <c r="QNG771" s="238"/>
      <c r="QNH771" s="238"/>
      <c r="QNI771" s="238"/>
      <c r="QNJ771" s="238"/>
      <c r="QNK771" s="238"/>
      <c r="QNL771" s="238"/>
      <c r="QNM771" s="238"/>
      <c r="QNN771" s="238"/>
      <c r="QNO771" s="238"/>
      <c r="QNP771" s="238"/>
      <c r="QNQ771" s="238"/>
      <c r="QNR771" s="238"/>
      <c r="QNS771" s="238"/>
      <c r="QNT771" s="238"/>
      <c r="QNU771" s="238"/>
      <c r="QNV771" s="238"/>
      <c r="QNW771" s="238"/>
      <c r="QNX771" s="238"/>
      <c r="QNY771" s="238"/>
      <c r="QNZ771" s="238"/>
      <c r="QOA771" s="238"/>
      <c r="QOB771" s="238"/>
      <c r="QOC771" s="238"/>
      <c r="QOD771" s="238"/>
      <c r="QOE771" s="238"/>
      <c r="QOF771" s="238"/>
      <c r="QOG771" s="238"/>
      <c r="QOH771" s="238"/>
      <c r="QOI771" s="238"/>
      <c r="QOJ771" s="238"/>
      <c r="QOK771" s="238"/>
      <c r="QOL771" s="238"/>
      <c r="QOM771" s="238"/>
      <c r="QON771" s="238"/>
      <c r="QOO771" s="238"/>
      <c r="QOP771" s="238"/>
      <c r="QOQ771" s="238"/>
      <c r="QOR771" s="238"/>
      <c r="QOS771" s="238"/>
      <c r="QOT771" s="238"/>
      <c r="QOU771" s="238"/>
      <c r="QOV771" s="238"/>
      <c r="QOW771" s="238"/>
      <c r="QOX771" s="238"/>
      <c r="QOY771" s="238"/>
      <c r="QOZ771" s="238"/>
      <c r="QPA771" s="238"/>
      <c r="QPB771" s="238"/>
      <c r="QPC771" s="238"/>
      <c r="QPD771" s="238"/>
      <c r="QPE771" s="238"/>
      <c r="QPF771" s="238"/>
      <c r="QPG771" s="238"/>
      <c r="QPH771" s="238"/>
      <c r="QPI771" s="238"/>
      <c r="QPJ771" s="238"/>
      <c r="QPK771" s="238"/>
      <c r="QPL771" s="238"/>
      <c r="QPM771" s="238"/>
      <c r="QPN771" s="238"/>
      <c r="QPO771" s="238"/>
      <c r="QPP771" s="238"/>
      <c r="QPQ771" s="238"/>
      <c r="QPR771" s="238"/>
      <c r="QPS771" s="238"/>
      <c r="QPT771" s="238"/>
      <c r="QPU771" s="238"/>
      <c r="QPV771" s="238"/>
      <c r="QPW771" s="238"/>
      <c r="QPX771" s="238"/>
      <c r="QPY771" s="238"/>
      <c r="QPZ771" s="238"/>
      <c r="QQA771" s="238"/>
      <c r="QQB771" s="238"/>
      <c r="QQC771" s="238"/>
      <c r="QQD771" s="238"/>
      <c r="QQE771" s="238"/>
      <c r="QQF771" s="238"/>
      <c r="QQG771" s="238"/>
      <c r="QQH771" s="238"/>
      <c r="QQI771" s="238"/>
      <c r="QQJ771" s="238"/>
      <c r="QQK771" s="238"/>
      <c r="QQL771" s="238"/>
      <c r="QQM771" s="238"/>
      <c r="QQN771" s="238"/>
      <c r="QQO771" s="238"/>
      <c r="QQP771" s="238"/>
      <c r="QQQ771" s="238"/>
      <c r="QQR771" s="238"/>
      <c r="QQS771" s="238"/>
      <c r="QQT771" s="238"/>
      <c r="QQU771" s="238"/>
      <c r="QQV771" s="238"/>
      <c r="QQW771" s="238"/>
      <c r="QQX771" s="238"/>
      <c r="QQY771" s="238"/>
      <c r="QQZ771" s="238"/>
      <c r="QRA771" s="238"/>
      <c r="QRB771" s="238"/>
      <c r="QRC771" s="238"/>
      <c r="QRD771" s="238"/>
      <c r="QRE771" s="238"/>
      <c r="QRF771" s="238"/>
      <c r="QRG771" s="238"/>
      <c r="QRH771" s="238"/>
      <c r="QRI771" s="238"/>
      <c r="QRJ771" s="238"/>
      <c r="QRK771" s="238"/>
      <c r="QRL771" s="238"/>
      <c r="QRM771" s="238"/>
      <c r="QRN771" s="238"/>
      <c r="QRO771" s="238"/>
      <c r="QRP771" s="238"/>
      <c r="QRQ771" s="238"/>
      <c r="QRR771" s="238"/>
      <c r="QRS771" s="238"/>
      <c r="QRT771" s="238"/>
      <c r="QRU771" s="238"/>
      <c r="QRV771" s="238"/>
      <c r="QRW771" s="238"/>
      <c r="QRX771" s="238"/>
      <c r="QRY771" s="238"/>
      <c r="QRZ771" s="238"/>
      <c r="QSA771" s="238"/>
      <c r="QSB771" s="238"/>
      <c r="QSC771" s="238"/>
      <c r="QSD771" s="238"/>
      <c r="QSE771" s="238"/>
      <c r="QSF771" s="238"/>
      <c r="QSG771" s="238"/>
      <c r="QSH771" s="238"/>
      <c r="QSI771" s="238"/>
      <c r="QSJ771" s="238"/>
      <c r="QSK771" s="238"/>
      <c r="QSL771" s="238"/>
      <c r="QSM771" s="238"/>
      <c r="QSN771" s="238"/>
      <c r="QSO771" s="238"/>
      <c r="QSP771" s="238"/>
      <c r="QSQ771" s="238"/>
      <c r="QSR771" s="238"/>
      <c r="QSS771" s="238"/>
      <c r="QST771" s="238"/>
      <c r="QSU771" s="238"/>
      <c r="QSV771" s="238"/>
      <c r="QSW771" s="238"/>
      <c r="QSX771" s="238"/>
      <c r="QSY771" s="238"/>
      <c r="QSZ771" s="238"/>
      <c r="QTA771" s="238"/>
      <c r="QTB771" s="238"/>
      <c r="QTC771" s="238"/>
      <c r="QTD771" s="238"/>
      <c r="QTE771" s="238"/>
      <c r="QTF771" s="238"/>
      <c r="QTG771" s="238"/>
      <c r="QTH771" s="238"/>
      <c r="QTI771" s="238"/>
      <c r="QTJ771" s="238"/>
      <c r="QTK771" s="238"/>
      <c r="QTL771" s="238"/>
      <c r="QTM771" s="238"/>
      <c r="QTN771" s="238"/>
      <c r="QTO771" s="238"/>
      <c r="QTP771" s="238"/>
      <c r="QTQ771" s="238"/>
      <c r="QTR771" s="238"/>
      <c r="QTS771" s="238"/>
      <c r="QTT771" s="238"/>
      <c r="QTU771" s="238"/>
      <c r="QTV771" s="238"/>
      <c r="QTW771" s="238"/>
      <c r="QTX771" s="238"/>
      <c r="QTY771" s="238"/>
      <c r="QTZ771" s="238"/>
      <c r="QUA771" s="238"/>
      <c r="QUB771" s="238"/>
      <c r="QUC771" s="238"/>
      <c r="QUD771" s="238"/>
      <c r="QUE771" s="238"/>
      <c r="QUF771" s="238"/>
      <c r="QUG771" s="238"/>
      <c r="QUH771" s="238"/>
      <c r="QUI771" s="238"/>
      <c r="QUJ771" s="238"/>
      <c r="QUK771" s="238"/>
      <c r="QUL771" s="238"/>
      <c r="QUM771" s="238"/>
      <c r="QUN771" s="238"/>
      <c r="QUO771" s="238"/>
      <c r="QUP771" s="238"/>
      <c r="QUQ771" s="238"/>
      <c r="QUR771" s="238"/>
      <c r="QUS771" s="238"/>
      <c r="QUT771" s="238"/>
      <c r="QUU771" s="238"/>
      <c r="QUV771" s="238"/>
      <c r="QUW771" s="238"/>
      <c r="QUX771" s="238"/>
      <c r="QUY771" s="238"/>
      <c r="QUZ771" s="238"/>
      <c r="QVA771" s="238"/>
      <c r="QVB771" s="238"/>
      <c r="QVC771" s="238"/>
      <c r="QVD771" s="238"/>
      <c r="QVE771" s="238"/>
      <c r="QVF771" s="238"/>
      <c r="QVG771" s="238"/>
      <c r="QVH771" s="238"/>
      <c r="QVI771" s="238"/>
      <c r="QVJ771" s="238"/>
      <c r="QVK771" s="238"/>
      <c r="QVL771" s="238"/>
      <c r="QVM771" s="238"/>
      <c r="QVN771" s="238"/>
      <c r="QVO771" s="238"/>
      <c r="QVP771" s="238"/>
      <c r="QVQ771" s="238"/>
      <c r="QVR771" s="238"/>
      <c r="QVS771" s="238"/>
      <c r="QVT771" s="238"/>
      <c r="QVU771" s="238"/>
      <c r="QVV771" s="238"/>
      <c r="QVW771" s="238"/>
      <c r="QVX771" s="238"/>
      <c r="QVY771" s="238"/>
      <c r="QVZ771" s="238"/>
      <c r="QWA771" s="238"/>
      <c r="QWB771" s="238"/>
      <c r="QWC771" s="238"/>
      <c r="QWD771" s="238"/>
      <c r="QWE771" s="238"/>
      <c r="QWF771" s="238"/>
      <c r="QWG771" s="238"/>
      <c r="QWH771" s="238"/>
      <c r="QWI771" s="238"/>
      <c r="QWJ771" s="238"/>
      <c r="QWK771" s="238"/>
      <c r="QWL771" s="238"/>
      <c r="QWM771" s="238"/>
      <c r="QWN771" s="238"/>
      <c r="QWO771" s="238"/>
      <c r="QWP771" s="238"/>
      <c r="QWQ771" s="238"/>
      <c r="QWR771" s="238"/>
      <c r="QWS771" s="238"/>
      <c r="QWT771" s="238"/>
      <c r="QWU771" s="238"/>
      <c r="QWV771" s="238"/>
      <c r="QWW771" s="238"/>
      <c r="QWX771" s="238"/>
      <c r="QWY771" s="238"/>
      <c r="QWZ771" s="238"/>
      <c r="QXA771" s="238"/>
      <c r="QXB771" s="238"/>
      <c r="QXC771" s="238"/>
      <c r="QXD771" s="238"/>
      <c r="QXE771" s="238"/>
      <c r="QXF771" s="238"/>
      <c r="QXG771" s="238"/>
      <c r="QXH771" s="238"/>
      <c r="QXI771" s="238"/>
      <c r="QXJ771" s="238"/>
      <c r="QXK771" s="238"/>
      <c r="QXL771" s="238"/>
      <c r="QXM771" s="238"/>
      <c r="QXN771" s="238"/>
      <c r="QXO771" s="238"/>
      <c r="QXP771" s="238"/>
      <c r="QXQ771" s="238"/>
      <c r="QXR771" s="238"/>
      <c r="QXS771" s="238"/>
      <c r="QXT771" s="238"/>
      <c r="QXU771" s="238"/>
      <c r="QXV771" s="238"/>
      <c r="QXW771" s="238"/>
      <c r="QXX771" s="238"/>
      <c r="QXY771" s="238"/>
      <c r="QXZ771" s="238"/>
      <c r="QYA771" s="238"/>
      <c r="QYB771" s="238"/>
      <c r="QYC771" s="238"/>
      <c r="QYD771" s="238"/>
      <c r="QYE771" s="238"/>
      <c r="QYF771" s="238"/>
      <c r="QYG771" s="238"/>
      <c r="QYH771" s="238"/>
      <c r="QYI771" s="238"/>
      <c r="QYJ771" s="238"/>
      <c r="QYK771" s="238"/>
      <c r="QYL771" s="238"/>
      <c r="QYM771" s="238"/>
      <c r="QYN771" s="238"/>
      <c r="QYO771" s="238"/>
      <c r="QYP771" s="238"/>
      <c r="QYQ771" s="238"/>
      <c r="QYR771" s="238"/>
      <c r="QYS771" s="238"/>
      <c r="QYT771" s="238"/>
      <c r="QYU771" s="238"/>
      <c r="QYV771" s="238"/>
      <c r="QYW771" s="238"/>
      <c r="QYX771" s="238"/>
      <c r="QYY771" s="238"/>
      <c r="QYZ771" s="238"/>
      <c r="QZA771" s="238"/>
      <c r="QZB771" s="238"/>
      <c r="QZC771" s="238"/>
      <c r="QZD771" s="238"/>
      <c r="QZE771" s="238"/>
      <c r="QZF771" s="238"/>
      <c r="QZG771" s="238"/>
      <c r="QZH771" s="238"/>
      <c r="QZI771" s="238"/>
      <c r="QZJ771" s="238"/>
      <c r="QZK771" s="238"/>
      <c r="QZL771" s="238"/>
      <c r="QZM771" s="238"/>
      <c r="QZN771" s="238"/>
      <c r="QZO771" s="238"/>
      <c r="QZP771" s="238"/>
      <c r="QZQ771" s="238"/>
      <c r="QZR771" s="238"/>
      <c r="QZS771" s="238"/>
      <c r="QZT771" s="238"/>
      <c r="QZU771" s="238"/>
      <c r="QZV771" s="238"/>
      <c r="QZW771" s="238"/>
      <c r="QZX771" s="238"/>
      <c r="QZY771" s="238"/>
      <c r="QZZ771" s="238"/>
      <c r="RAA771" s="238"/>
      <c r="RAB771" s="238"/>
      <c r="RAC771" s="238"/>
      <c r="RAD771" s="238"/>
      <c r="RAE771" s="238"/>
      <c r="RAF771" s="238"/>
      <c r="RAG771" s="238"/>
      <c r="RAH771" s="238"/>
      <c r="RAI771" s="238"/>
      <c r="RAJ771" s="238"/>
      <c r="RAK771" s="238"/>
      <c r="RAL771" s="238"/>
      <c r="RAM771" s="238"/>
      <c r="RAN771" s="238"/>
      <c r="RAO771" s="238"/>
      <c r="RAP771" s="238"/>
      <c r="RAQ771" s="238"/>
      <c r="RAR771" s="238"/>
      <c r="RAS771" s="238"/>
      <c r="RAT771" s="238"/>
      <c r="RAU771" s="238"/>
      <c r="RAV771" s="238"/>
      <c r="RAW771" s="238"/>
      <c r="RAX771" s="238"/>
      <c r="RAY771" s="238"/>
      <c r="RAZ771" s="238"/>
      <c r="RBA771" s="238"/>
      <c r="RBB771" s="238"/>
      <c r="RBC771" s="238"/>
      <c r="RBD771" s="238"/>
      <c r="RBE771" s="238"/>
      <c r="RBF771" s="238"/>
      <c r="RBG771" s="238"/>
      <c r="RBH771" s="238"/>
      <c r="RBI771" s="238"/>
      <c r="RBJ771" s="238"/>
      <c r="RBK771" s="238"/>
      <c r="RBL771" s="238"/>
      <c r="RBM771" s="238"/>
      <c r="RBN771" s="238"/>
      <c r="RBO771" s="238"/>
      <c r="RBP771" s="238"/>
      <c r="RBQ771" s="238"/>
      <c r="RBR771" s="238"/>
      <c r="RBS771" s="238"/>
      <c r="RBT771" s="238"/>
      <c r="RBU771" s="238"/>
      <c r="RBV771" s="238"/>
      <c r="RBW771" s="238"/>
      <c r="RBX771" s="238"/>
      <c r="RBY771" s="238"/>
      <c r="RBZ771" s="238"/>
      <c r="RCA771" s="238"/>
      <c r="RCB771" s="238"/>
      <c r="RCC771" s="238"/>
      <c r="RCD771" s="238"/>
      <c r="RCE771" s="238"/>
      <c r="RCF771" s="238"/>
      <c r="RCG771" s="238"/>
      <c r="RCH771" s="238"/>
      <c r="RCI771" s="238"/>
      <c r="RCJ771" s="238"/>
      <c r="RCK771" s="238"/>
      <c r="RCL771" s="238"/>
      <c r="RCM771" s="238"/>
      <c r="RCN771" s="238"/>
      <c r="RCO771" s="238"/>
      <c r="RCP771" s="238"/>
      <c r="RCQ771" s="238"/>
      <c r="RCR771" s="238"/>
      <c r="RCS771" s="238"/>
      <c r="RCT771" s="238"/>
      <c r="RCU771" s="238"/>
      <c r="RCV771" s="238"/>
      <c r="RCW771" s="238"/>
      <c r="RCX771" s="238"/>
      <c r="RCY771" s="238"/>
      <c r="RCZ771" s="238"/>
      <c r="RDA771" s="238"/>
      <c r="RDB771" s="238"/>
      <c r="RDC771" s="238"/>
      <c r="RDD771" s="238"/>
      <c r="RDE771" s="238"/>
      <c r="RDF771" s="238"/>
      <c r="RDG771" s="238"/>
      <c r="RDH771" s="238"/>
      <c r="RDI771" s="238"/>
      <c r="RDJ771" s="238"/>
      <c r="RDK771" s="238"/>
      <c r="RDL771" s="238"/>
      <c r="RDM771" s="238"/>
      <c r="RDN771" s="238"/>
      <c r="RDO771" s="238"/>
      <c r="RDP771" s="238"/>
      <c r="RDQ771" s="238"/>
      <c r="RDR771" s="238"/>
      <c r="RDS771" s="238"/>
      <c r="RDT771" s="238"/>
      <c r="RDU771" s="238"/>
      <c r="RDV771" s="238"/>
      <c r="RDW771" s="238"/>
      <c r="RDX771" s="238"/>
      <c r="RDY771" s="238"/>
      <c r="RDZ771" s="238"/>
      <c r="REA771" s="238"/>
      <c r="REB771" s="238"/>
      <c r="REC771" s="238"/>
      <c r="RED771" s="238"/>
      <c r="REE771" s="238"/>
      <c r="REF771" s="238"/>
      <c r="REG771" s="238"/>
      <c r="REH771" s="238"/>
      <c r="REI771" s="238"/>
      <c r="REJ771" s="238"/>
      <c r="REK771" s="238"/>
      <c r="REL771" s="238"/>
      <c r="REM771" s="238"/>
      <c r="REN771" s="238"/>
      <c r="REO771" s="238"/>
      <c r="REP771" s="238"/>
      <c r="REQ771" s="238"/>
      <c r="RER771" s="238"/>
      <c r="RES771" s="238"/>
      <c r="RET771" s="238"/>
      <c r="REU771" s="238"/>
      <c r="REV771" s="238"/>
      <c r="REW771" s="238"/>
      <c r="REX771" s="238"/>
      <c r="REY771" s="238"/>
      <c r="REZ771" s="238"/>
      <c r="RFA771" s="238"/>
      <c r="RFB771" s="238"/>
      <c r="RFC771" s="238"/>
      <c r="RFD771" s="238"/>
      <c r="RFE771" s="238"/>
      <c r="RFF771" s="238"/>
      <c r="RFG771" s="238"/>
      <c r="RFH771" s="238"/>
      <c r="RFI771" s="238"/>
      <c r="RFJ771" s="238"/>
      <c r="RFK771" s="238"/>
      <c r="RFL771" s="238"/>
      <c r="RFM771" s="238"/>
      <c r="RFN771" s="238"/>
      <c r="RFO771" s="238"/>
      <c r="RFP771" s="238"/>
      <c r="RFQ771" s="238"/>
      <c r="RFR771" s="238"/>
      <c r="RFS771" s="238"/>
      <c r="RFT771" s="238"/>
      <c r="RFU771" s="238"/>
      <c r="RFV771" s="238"/>
      <c r="RFW771" s="238"/>
      <c r="RFX771" s="238"/>
      <c r="RFY771" s="238"/>
      <c r="RFZ771" s="238"/>
      <c r="RGA771" s="238"/>
      <c r="RGB771" s="238"/>
      <c r="RGC771" s="238"/>
      <c r="RGD771" s="238"/>
      <c r="RGE771" s="238"/>
      <c r="RGF771" s="238"/>
      <c r="RGG771" s="238"/>
      <c r="RGH771" s="238"/>
      <c r="RGI771" s="238"/>
      <c r="RGJ771" s="238"/>
      <c r="RGK771" s="238"/>
      <c r="RGL771" s="238"/>
      <c r="RGM771" s="238"/>
      <c r="RGN771" s="238"/>
      <c r="RGO771" s="238"/>
      <c r="RGP771" s="238"/>
      <c r="RGQ771" s="238"/>
      <c r="RGR771" s="238"/>
      <c r="RGS771" s="238"/>
      <c r="RGT771" s="238"/>
      <c r="RGU771" s="238"/>
      <c r="RGV771" s="238"/>
      <c r="RGW771" s="238"/>
      <c r="RGX771" s="238"/>
      <c r="RGY771" s="238"/>
      <c r="RGZ771" s="238"/>
      <c r="RHA771" s="238"/>
      <c r="RHB771" s="238"/>
      <c r="RHC771" s="238"/>
      <c r="RHD771" s="238"/>
      <c r="RHE771" s="238"/>
      <c r="RHF771" s="238"/>
      <c r="RHG771" s="238"/>
      <c r="RHH771" s="238"/>
      <c r="RHI771" s="238"/>
      <c r="RHJ771" s="238"/>
      <c r="RHK771" s="238"/>
      <c r="RHL771" s="238"/>
      <c r="RHM771" s="238"/>
      <c r="RHN771" s="238"/>
      <c r="RHO771" s="238"/>
      <c r="RHP771" s="238"/>
      <c r="RHQ771" s="238"/>
      <c r="RHR771" s="238"/>
      <c r="RHS771" s="238"/>
      <c r="RHT771" s="238"/>
      <c r="RHU771" s="238"/>
      <c r="RHV771" s="238"/>
      <c r="RHW771" s="238"/>
      <c r="RHX771" s="238"/>
      <c r="RHY771" s="238"/>
      <c r="RHZ771" s="238"/>
      <c r="RIA771" s="238"/>
      <c r="RIB771" s="238"/>
      <c r="RIC771" s="238"/>
      <c r="RID771" s="238"/>
      <c r="RIE771" s="238"/>
      <c r="RIF771" s="238"/>
      <c r="RIG771" s="238"/>
      <c r="RIH771" s="238"/>
      <c r="RII771" s="238"/>
      <c r="RIJ771" s="238"/>
      <c r="RIK771" s="238"/>
      <c r="RIL771" s="238"/>
      <c r="RIM771" s="238"/>
      <c r="RIN771" s="238"/>
      <c r="RIO771" s="238"/>
      <c r="RIP771" s="238"/>
      <c r="RIQ771" s="238"/>
      <c r="RIR771" s="238"/>
      <c r="RIS771" s="238"/>
      <c r="RIT771" s="238"/>
      <c r="RIU771" s="238"/>
      <c r="RIV771" s="238"/>
      <c r="RIW771" s="238"/>
      <c r="RIX771" s="238"/>
      <c r="RIY771" s="238"/>
      <c r="RIZ771" s="238"/>
      <c r="RJA771" s="238"/>
      <c r="RJB771" s="238"/>
      <c r="RJC771" s="238"/>
      <c r="RJD771" s="238"/>
      <c r="RJE771" s="238"/>
      <c r="RJF771" s="238"/>
      <c r="RJG771" s="238"/>
      <c r="RJH771" s="238"/>
      <c r="RJI771" s="238"/>
      <c r="RJJ771" s="238"/>
      <c r="RJK771" s="238"/>
      <c r="RJL771" s="238"/>
      <c r="RJM771" s="238"/>
      <c r="RJN771" s="238"/>
      <c r="RJO771" s="238"/>
      <c r="RJP771" s="238"/>
      <c r="RJQ771" s="238"/>
      <c r="RJR771" s="238"/>
      <c r="RJS771" s="238"/>
      <c r="RJT771" s="238"/>
      <c r="RJU771" s="238"/>
      <c r="RJV771" s="238"/>
      <c r="RJW771" s="238"/>
      <c r="RJX771" s="238"/>
      <c r="RJY771" s="238"/>
      <c r="RJZ771" s="238"/>
      <c r="RKA771" s="238"/>
      <c r="RKB771" s="238"/>
      <c r="RKC771" s="238"/>
      <c r="RKD771" s="238"/>
      <c r="RKE771" s="238"/>
      <c r="RKF771" s="238"/>
      <c r="RKG771" s="238"/>
      <c r="RKH771" s="238"/>
      <c r="RKI771" s="238"/>
      <c r="RKJ771" s="238"/>
      <c r="RKK771" s="238"/>
      <c r="RKL771" s="238"/>
      <c r="RKM771" s="238"/>
      <c r="RKN771" s="238"/>
      <c r="RKO771" s="238"/>
      <c r="RKP771" s="238"/>
      <c r="RKQ771" s="238"/>
      <c r="RKR771" s="238"/>
      <c r="RKS771" s="238"/>
      <c r="RKT771" s="238"/>
      <c r="RKU771" s="238"/>
      <c r="RKV771" s="238"/>
      <c r="RKW771" s="238"/>
      <c r="RKX771" s="238"/>
      <c r="RKY771" s="238"/>
      <c r="RKZ771" s="238"/>
      <c r="RLA771" s="238"/>
      <c r="RLB771" s="238"/>
      <c r="RLC771" s="238"/>
      <c r="RLD771" s="238"/>
      <c r="RLE771" s="238"/>
      <c r="RLF771" s="238"/>
      <c r="RLG771" s="238"/>
      <c r="RLH771" s="238"/>
      <c r="RLI771" s="238"/>
      <c r="RLJ771" s="238"/>
      <c r="RLK771" s="238"/>
      <c r="RLL771" s="238"/>
      <c r="RLM771" s="238"/>
      <c r="RLN771" s="238"/>
      <c r="RLO771" s="238"/>
      <c r="RLP771" s="238"/>
      <c r="RLQ771" s="238"/>
      <c r="RLR771" s="238"/>
      <c r="RLS771" s="238"/>
      <c r="RLT771" s="238"/>
      <c r="RLU771" s="238"/>
      <c r="RLV771" s="238"/>
      <c r="RLW771" s="238"/>
      <c r="RLX771" s="238"/>
      <c r="RLY771" s="238"/>
      <c r="RLZ771" s="238"/>
      <c r="RMA771" s="238"/>
      <c r="RMB771" s="238"/>
      <c r="RMC771" s="238"/>
      <c r="RMD771" s="238"/>
      <c r="RME771" s="238"/>
      <c r="RMF771" s="238"/>
      <c r="RMG771" s="238"/>
      <c r="RMH771" s="238"/>
      <c r="RMI771" s="238"/>
      <c r="RMJ771" s="238"/>
      <c r="RMK771" s="238"/>
      <c r="RML771" s="238"/>
      <c r="RMM771" s="238"/>
      <c r="RMN771" s="238"/>
      <c r="RMO771" s="238"/>
      <c r="RMP771" s="238"/>
      <c r="RMQ771" s="238"/>
      <c r="RMR771" s="238"/>
      <c r="RMS771" s="238"/>
      <c r="RMT771" s="238"/>
      <c r="RMU771" s="238"/>
      <c r="RMV771" s="238"/>
      <c r="RMW771" s="238"/>
      <c r="RMX771" s="238"/>
      <c r="RMY771" s="238"/>
      <c r="RMZ771" s="238"/>
      <c r="RNA771" s="238"/>
      <c r="RNB771" s="238"/>
      <c r="RNC771" s="238"/>
      <c r="RND771" s="238"/>
      <c r="RNE771" s="238"/>
      <c r="RNF771" s="238"/>
      <c r="RNG771" s="238"/>
      <c r="RNH771" s="238"/>
      <c r="RNI771" s="238"/>
      <c r="RNJ771" s="238"/>
      <c r="RNK771" s="238"/>
      <c r="RNL771" s="238"/>
      <c r="RNM771" s="238"/>
      <c r="RNN771" s="238"/>
      <c r="RNO771" s="238"/>
      <c r="RNP771" s="238"/>
      <c r="RNQ771" s="238"/>
      <c r="RNR771" s="238"/>
      <c r="RNS771" s="238"/>
      <c r="RNT771" s="238"/>
      <c r="RNU771" s="238"/>
      <c r="RNV771" s="238"/>
      <c r="RNW771" s="238"/>
      <c r="RNX771" s="238"/>
      <c r="RNY771" s="238"/>
      <c r="RNZ771" s="238"/>
      <c r="ROA771" s="238"/>
      <c r="ROB771" s="238"/>
      <c r="ROC771" s="238"/>
      <c r="ROD771" s="238"/>
      <c r="ROE771" s="238"/>
      <c r="ROF771" s="238"/>
      <c r="ROG771" s="238"/>
      <c r="ROH771" s="238"/>
      <c r="ROI771" s="238"/>
      <c r="ROJ771" s="238"/>
      <c r="ROK771" s="238"/>
      <c r="ROL771" s="238"/>
      <c r="ROM771" s="238"/>
      <c r="RON771" s="238"/>
      <c r="ROO771" s="238"/>
      <c r="ROP771" s="238"/>
      <c r="ROQ771" s="238"/>
      <c r="ROR771" s="238"/>
      <c r="ROS771" s="238"/>
      <c r="ROT771" s="238"/>
      <c r="ROU771" s="238"/>
      <c r="ROV771" s="238"/>
      <c r="ROW771" s="238"/>
      <c r="ROX771" s="238"/>
      <c r="ROY771" s="238"/>
      <c r="ROZ771" s="238"/>
      <c r="RPA771" s="238"/>
      <c r="RPB771" s="238"/>
      <c r="RPC771" s="238"/>
      <c r="RPD771" s="238"/>
      <c r="RPE771" s="238"/>
      <c r="RPF771" s="238"/>
      <c r="RPG771" s="238"/>
      <c r="RPH771" s="238"/>
      <c r="RPI771" s="238"/>
      <c r="RPJ771" s="238"/>
      <c r="RPK771" s="238"/>
      <c r="RPL771" s="238"/>
      <c r="RPM771" s="238"/>
      <c r="RPN771" s="238"/>
      <c r="RPO771" s="238"/>
      <c r="RPP771" s="238"/>
      <c r="RPQ771" s="238"/>
      <c r="RPR771" s="238"/>
      <c r="RPS771" s="238"/>
      <c r="RPT771" s="238"/>
      <c r="RPU771" s="238"/>
      <c r="RPV771" s="238"/>
      <c r="RPW771" s="238"/>
      <c r="RPX771" s="238"/>
      <c r="RPY771" s="238"/>
      <c r="RPZ771" s="238"/>
      <c r="RQA771" s="238"/>
      <c r="RQB771" s="238"/>
      <c r="RQC771" s="238"/>
      <c r="RQD771" s="238"/>
      <c r="RQE771" s="238"/>
      <c r="RQF771" s="238"/>
      <c r="RQG771" s="238"/>
      <c r="RQH771" s="238"/>
      <c r="RQI771" s="238"/>
      <c r="RQJ771" s="238"/>
      <c r="RQK771" s="238"/>
      <c r="RQL771" s="238"/>
      <c r="RQM771" s="238"/>
      <c r="RQN771" s="238"/>
      <c r="RQO771" s="238"/>
      <c r="RQP771" s="238"/>
      <c r="RQQ771" s="238"/>
      <c r="RQR771" s="238"/>
      <c r="RQS771" s="238"/>
      <c r="RQT771" s="238"/>
      <c r="RQU771" s="238"/>
      <c r="RQV771" s="238"/>
      <c r="RQW771" s="238"/>
      <c r="RQX771" s="238"/>
      <c r="RQY771" s="238"/>
      <c r="RQZ771" s="238"/>
      <c r="RRA771" s="238"/>
      <c r="RRB771" s="238"/>
      <c r="RRC771" s="238"/>
      <c r="RRD771" s="238"/>
      <c r="RRE771" s="238"/>
      <c r="RRF771" s="238"/>
      <c r="RRG771" s="238"/>
      <c r="RRH771" s="238"/>
      <c r="RRI771" s="238"/>
      <c r="RRJ771" s="238"/>
      <c r="RRK771" s="238"/>
      <c r="RRL771" s="238"/>
      <c r="RRM771" s="238"/>
      <c r="RRN771" s="238"/>
      <c r="RRO771" s="238"/>
      <c r="RRP771" s="238"/>
      <c r="RRQ771" s="238"/>
      <c r="RRR771" s="238"/>
      <c r="RRS771" s="238"/>
      <c r="RRT771" s="238"/>
      <c r="RRU771" s="238"/>
      <c r="RRV771" s="238"/>
      <c r="RRW771" s="238"/>
      <c r="RRX771" s="238"/>
      <c r="RRY771" s="238"/>
      <c r="RRZ771" s="238"/>
      <c r="RSA771" s="238"/>
      <c r="RSB771" s="238"/>
      <c r="RSC771" s="238"/>
      <c r="RSD771" s="238"/>
      <c r="RSE771" s="238"/>
      <c r="RSF771" s="238"/>
      <c r="RSG771" s="238"/>
      <c r="RSH771" s="238"/>
      <c r="RSI771" s="238"/>
      <c r="RSJ771" s="238"/>
      <c r="RSK771" s="238"/>
      <c r="RSL771" s="238"/>
      <c r="RSM771" s="238"/>
      <c r="RSN771" s="238"/>
      <c r="RSO771" s="238"/>
      <c r="RSP771" s="238"/>
      <c r="RSQ771" s="238"/>
      <c r="RSR771" s="238"/>
      <c r="RSS771" s="238"/>
      <c r="RST771" s="238"/>
      <c r="RSU771" s="238"/>
      <c r="RSV771" s="238"/>
      <c r="RSW771" s="238"/>
      <c r="RSX771" s="238"/>
      <c r="RSY771" s="238"/>
      <c r="RSZ771" s="238"/>
      <c r="RTA771" s="238"/>
      <c r="RTB771" s="238"/>
      <c r="RTC771" s="238"/>
      <c r="RTD771" s="238"/>
      <c r="RTE771" s="238"/>
      <c r="RTF771" s="238"/>
      <c r="RTG771" s="238"/>
      <c r="RTH771" s="238"/>
      <c r="RTI771" s="238"/>
      <c r="RTJ771" s="238"/>
      <c r="RTK771" s="238"/>
      <c r="RTL771" s="238"/>
      <c r="RTM771" s="238"/>
      <c r="RTN771" s="238"/>
      <c r="RTO771" s="238"/>
      <c r="RTP771" s="238"/>
      <c r="RTQ771" s="238"/>
      <c r="RTR771" s="238"/>
      <c r="RTS771" s="238"/>
      <c r="RTT771" s="238"/>
      <c r="RTU771" s="238"/>
      <c r="RTV771" s="238"/>
      <c r="RTW771" s="238"/>
      <c r="RTX771" s="238"/>
      <c r="RTY771" s="238"/>
      <c r="RTZ771" s="238"/>
      <c r="RUA771" s="238"/>
      <c r="RUB771" s="238"/>
      <c r="RUC771" s="238"/>
      <c r="RUD771" s="238"/>
      <c r="RUE771" s="238"/>
      <c r="RUF771" s="238"/>
      <c r="RUG771" s="238"/>
      <c r="RUH771" s="238"/>
      <c r="RUI771" s="238"/>
      <c r="RUJ771" s="238"/>
      <c r="RUK771" s="238"/>
      <c r="RUL771" s="238"/>
      <c r="RUM771" s="238"/>
      <c r="RUN771" s="238"/>
      <c r="RUO771" s="238"/>
      <c r="RUP771" s="238"/>
      <c r="RUQ771" s="238"/>
      <c r="RUR771" s="238"/>
      <c r="RUS771" s="238"/>
      <c r="RUT771" s="238"/>
      <c r="RUU771" s="238"/>
      <c r="RUV771" s="238"/>
      <c r="RUW771" s="238"/>
      <c r="RUX771" s="238"/>
      <c r="RUY771" s="238"/>
      <c r="RUZ771" s="238"/>
      <c r="RVA771" s="238"/>
      <c r="RVB771" s="238"/>
      <c r="RVC771" s="238"/>
      <c r="RVD771" s="238"/>
      <c r="RVE771" s="238"/>
      <c r="RVF771" s="238"/>
      <c r="RVG771" s="238"/>
      <c r="RVH771" s="238"/>
      <c r="RVI771" s="238"/>
      <c r="RVJ771" s="238"/>
      <c r="RVK771" s="238"/>
      <c r="RVL771" s="238"/>
      <c r="RVM771" s="238"/>
      <c r="RVN771" s="238"/>
      <c r="RVO771" s="238"/>
      <c r="RVP771" s="238"/>
      <c r="RVQ771" s="238"/>
      <c r="RVR771" s="238"/>
      <c r="RVS771" s="238"/>
      <c r="RVT771" s="238"/>
      <c r="RVU771" s="238"/>
      <c r="RVV771" s="238"/>
      <c r="RVW771" s="238"/>
      <c r="RVX771" s="238"/>
      <c r="RVY771" s="238"/>
      <c r="RVZ771" s="238"/>
      <c r="RWA771" s="238"/>
      <c r="RWB771" s="238"/>
      <c r="RWC771" s="238"/>
      <c r="RWD771" s="238"/>
      <c r="RWE771" s="238"/>
      <c r="RWF771" s="238"/>
      <c r="RWG771" s="238"/>
      <c r="RWH771" s="238"/>
      <c r="RWI771" s="238"/>
      <c r="RWJ771" s="238"/>
      <c r="RWK771" s="238"/>
      <c r="RWL771" s="238"/>
      <c r="RWM771" s="238"/>
      <c r="RWN771" s="238"/>
      <c r="RWO771" s="238"/>
      <c r="RWP771" s="238"/>
      <c r="RWQ771" s="238"/>
      <c r="RWR771" s="238"/>
      <c r="RWS771" s="238"/>
      <c r="RWT771" s="238"/>
      <c r="RWU771" s="238"/>
      <c r="RWV771" s="238"/>
      <c r="RWW771" s="238"/>
      <c r="RWX771" s="238"/>
      <c r="RWY771" s="238"/>
      <c r="RWZ771" s="238"/>
      <c r="RXA771" s="238"/>
      <c r="RXB771" s="238"/>
      <c r="RXC771" s="238"/>
      <c r="RXD771" s="238"/>
      <c r="RXE771" s="238"/>
      <c r="RXF771" s="238"/>
      <c r="RXG771" s="238"/>
      <c r="RXH771" s="238"/>
      <c r="RXI771" s="238"/>
      <c r="RXJ771" s="238"/>
      <c r="RXK771" s="238"/>
      <c r="RXL771" s="238"/>
      <c r="RXM771" s="238"/>
      <c r="RXN771" s="238"/>
      <c r="RXO771" s="238"/>
      <c r="RXP771" s="238"/>
      <c r="RXQ771" s="238"/>
      <c r="RXR771" s="238"/>
      <c r="RXS771" s="238"/>
      <c r="RXT771" s="238"/>
      <c r="RXU771" s="238"/>
      <c r="RXV771" s="238"/>
      <c r="RXW771" s="238"/>
      <c r="RXX771" s="238"/>
      <c r="RXY771" s="238"/>
      <c r="RXZ771" s="238"/>
      <c r="RYA771" s="238"/>
      <c r="RYB771" s="238"/>
      <c r="RYC771" s="238"/>
      <c r="RYD771" s="238"/>
      <c r="RYE771" s="238"/>
      <c r="RYF771" s="238"/>
      <c r="RYG771" s="238"/>
      <c r="RYH771" s="238"/>
      <c r="RYI771" s="238"/>
      <c r="RYJ771" s="238"/>
      <c r="RYK771" s="238"/>
      <c r="RYL771" s="238"/>
      <c r="RYM771" s="238"/>
      <c r="RYN771" s="238"/>
      <c r="RYO771" s="238"/>
      <c r="RYP771" s="238"/>
      <c r="RYQ771" s="238"/>
      <c r="RYR771" s="238"/>
      <c r="RYS771" s="238"/>
      <c r="RYT771" s="238"/>
      <c r="RYU771" s="238"/>
      <c r="RYV771" s="238"/>
      <c r="RYW771" s="238"/>
      <c r="RYX771" s="238"/>
      <c r="RYY771" s="238"/>
      <c r="RYZ771" s="238"/>
      <c r="RZA771" s="238"/>
      <c r="RZB771" s="238"/>
      <c r="RZC771" s="238"/>
      <c r="RZD771" s="238"/>
      <c r="RZE771" s="238"/>
      <c r="RZF771" s="238"/>
      <c r="RZG771" s="238"/>
      <c r="RZH771" s="238"/>
      <c r="RZI771" s="238"/>
      <c r="RZJ771" s="238"/>
      <c r="RZK771" s="238"/>
      <c r="RZL771" s="238"/>
      <c r="RZM771" s="238"/>
      <c r="RZN771" s="238"/>
      <c r="RZO771" s="238"/>
      <c r="RZP771" s="238"/>
      <c r="RZQ771" s="238"/>
      <c r="RZR771" s="238"/>
      <c r="RZS771" s="238"/>
      <c r="RZT771" s="238"/>
      <c r="RZU771" s="238"/>
      <c r="RZV771" s="238"/>
      <c r="RZW771" s="238"/>
      <c r="RZX771" s="238"/>
      <c r="RZY771" s="238"/>
      <c r="RZZ771" s="238"/>
      <c r="SAA771" s="238"/>
      <c r="SAB771" s="238"/>
      <c r="SAC771" s="238"/>
      <c r="SAD771" s="238"/>
      <c r="SAE771" s="238"/>
      <c r="SAF771" s="238"/>
      <c r="SAG771" s="238"/>
      <c r="SAH771" s="238"/>
      <c r="SAI771" s="238"/>
      <c r="SAJ771" s="238"/>
      <c r="SAK771" s="238"/>
      <c r="SAL771" s="238"/>
      <c r="SAM771" s="238"/>
      <c r="SAN771" s="238"/>
      <c r="SAO771" s="238"/>
      <c r="SAP771" s="238"/>
      <c r="SAQ771" s="238"/>
      <c r="SAR771" s="238"/>
      <c r="SAS771" s="238"/>
      <c r="SAT771" s="238"/>
      <c r="SAU771" s="238"/>
      <c r="SAV771" s="238"/>
      <c r="SAW771" s="238"/>
      <c r="SAX771" s="238"/>
      <c r="SAY771" s="238"/>
      <c r="SAZ771" s="238"/>
      <c r="SBA771" s="238"/>
      <c r="SBB771" s="238"/>
      <c r="SBC771" s="238"/>
      <c r="SBD771" s="238"/>
      <c r="SBE771" s="238"/>
      <c r="SBF771" s="238"/>
      <c r="SBG771" s="238"/>
      <c r="SBH771" s="238"/>
      <c r="SBI771" s="238"/>
      <c r="SBJ771" s="238"/>
      <c r="SBK771" s="238"/>
      <c r="SBL771" s="238"/>
      <c r="SBM771" s="238"/>
      <c r="SBN771" s="238"/>
      <c r="SBO771" s="238"/>
      <c r="SBP771" s="238"/>
      <c r="SBQ771" s="238"/>
      <c r="SBR771" s="238"/>
      <c r="SBS771" s="238"/>
      <c r="SBT771" s="238"/>
      <c r="SBU771" s="238"/>
      <c r="SBV771" s="238"/>
      <c r="SBW771" s="238"/>
      <c r="SBX771" s="238"/>
      <c r="SBY771" s="238"/>
      <c r="SBZ771" s="238"/>
      <c r="SCA771" s="238"/>
      <c r="SCB771" s="238"/>
      <c r="SCC771" s="238"/>
      <c r="SCD771" s="238"/>
      <c r="SCE771" s="238"/>
      <c r="SCF771" s="238"/>
      <c r="SCG771" s="238"/>
      <c r="SCH771" s="238"/>
      <c r="SCI771" s="238"/>
      <c r="SCJ771" s="238"/>
      <c r="SCK771" s="238"/>
      <c r="SCL771" s="238"/>
      <c r="SCM771" s="238"/>
      <c r="SCN771" s="238"/>
      <c r="SCO771" s="238"/>
      <c r="SCP771" s="238"/>
      <c r="SCQ771" s="238"/>
      <c r="SCR771" s="238"/>
      <c r="SCS771" s="238"/>
      <c r="SCT771" s="238"/>
      <c r="SCU771" s="238"/>
      <c r="SCV771" s="238"/>
      <c r="SCW771" s="238"/>
      <c r="SCX771" s="238"/>
      <c r="SCY771" s="238"/>
      <c r="SCZ771" s="238"/>
      <c r="SDA771" s="238"/>
      <c r="SDB771" s="238"/>
      <c r="SDC771" s="238"/>
      <c r="SDD771" s="238"/>
      <c r="SDE771" s="238"/>
      <c r="SDF771" s="238"/>
      <c r="SDG771" s="238"/>
      <c r="SDH771" s="238"/>
      <c r="SDI771" s="238"/>
      <c r="SDJ771" s="238"/>
      <c r="SDK771" s="238"/>
      <c r="SDL771" s="238"/>
      <c r="SDM771" s="238"/>
      <c r="SDN771" s="238"/>
      <c r="SDO771" s="238"/>
      <c r="SDP771" s="238"/>
      <c r="SDQ771" s="238"/>
      <c r="SDR771" s="238"/>
      <c r="SDS771" s="238"/>
      <c r="SDT771" s="238"/>
      <c r="SDU771" s="238"/>
      <c r="SDV771" s="238"/>
      <c r="SDW771" s="238"/>
      <c r="SDX771" s="238"/>
      <c r="SDY771" s="238"/>
      <c r="SDZ771" s="238"/>
      <c r="SEA771" s="238"/>
      <c r="SEB771" s="238"/>
      <c r="SEC771" s="238"/>
      <c r="SED771" s="238"/>
      <c r="SEE771" s="238"/>
      <c r="SEF771" s="238"/>
      <c r="SEG771" s="238"/>
      <c r="SEH771" s="238"/>
      <c r="SEI771" s="238"/>
      <c r="SEJ771" s="238"/>
      <c r="SEK771" s="238"/>
      <c r="SEL771" s="238"/>
      <c r="SEM771" s="238"/>
      <c r="SEN771" s="238"/>
      <c r="SEO771" s="238"/>
      <c r="SEP771" s="238"/>
      <c r="SEQ771" s="238"/>
      <c r="SER771" s="238"/>
      <c r="SES771" s="238"/>
      <c r="SET771" s="238"/>
      <c r="SEU771" s="238"/>
      <c r="SEV771" s="238"/>
      <c r="SEW771" s="238"/>
      <c r="SEX771" s="238"/>
      <c r="SEY771" s="238"/>
      <c r="SEZ771" s="238"/>
      <c r="SFA771" s="238"/>
      <c r="SFB771" s="238"/>
      <c r="SFC771" s="238"/>
      <c r="SFD771" s="238"/>
      <c r="SFE771" s="238"/>
      <c r="SFF771" s="238"/>
      <c r="SFG771" s="238"/>
      <c r="SFH771" s="238"/>
      <c r="SFI771" s="238"/>
      <c r="SFJ771" s="238"/>
      <c r="SFK771" s="238"/>
      <c r="SFL771" s="238"/>
      <c r="SFM771" s="238"/>
      <c r="SFN771" s="238"/>
      <c r="SFO771" s="238"/>
      <c r="SFP771" s="238"/>
      <c r="SFQ771" s="238"/>
      <c r="SFR771" s="238"/>
      <c r="SFS771" s="238"/>
      <c r="SFT771" s="238"/>
      <c r="SFU771" s="238"/>
      <c r="SFV771" s="238"/>
      <c r="SFW771" s="238"/>
      <c r="SFX771" s="238"/>
      <c r="SFY771" s="238"/>
      <c r="SFZ771" s="238"/>
      <c r="SGA771" s="238"/>
      <c r="SGB771" s="238"/>
      <c r="SGC771" s="238"/>
      <c r="SGD771" s="238"/>
      <c r="SGE771" s="238"/>
      <c r="SGF771" s="238"/>
      <c r="SGG771" s="238"/>
      <c r="SGH771" s="238"/>
      <c r="SGI771" s="238"/>
      <c r="SGJ771" s="238"/>
      <c r="SGK771" s="238"/>
      <c r="SGL771" s="238"/>
      <c r="SGM771" s="238"/>
      <c r="SGN771" s="238"/>
      <c r="SGO771" s="238"/>
      <c r="SGP771" s="238"/>
      <c r="SGQ771" s="238"/>
      <c r="SGR771" s="238"/>
      <c r="SGS771" s="238"/>
      <c r="SGT771" s="238"/>
      <c r="SGU771" s="238"/>
      <c r="SGV771" s="238"/>
      <c r="SGW771" s="238"/>
      <c r="SGX771" s="238"/>
      <c r="SGY771" s="238"/>
      <c r="SGZ771" s="238"/>
      <c r="SHA771" s="238"/>
      <c r="SHB771" s="238"/>
      <c r="SHC771" s="238"/>
      <c r="SHD771" s="238"/>
      <c r="SHE771" s="238"/>
      <c r="SHF771" s="238"/>
      <c r="SHG771" s="238"/>
      <c r="SHH771" s="238"/>
      <c r="SHI771" s="238"/>
      <c r="SHJ771" s="238"/>
      <c r="SHK771" s="238"/>
      <c r="SHL771" s="238"/>
      <c r="SHM771" s="238"/>
      <c r="SHN771" s="238"/>
      <c r="SHO771" s="238"/>
      <c r="SHP771" s="238"/>
      <c r="SHQ771" s="238"/>
      <c r="SHR771" s="238"/>
      <c r="SHS771" s="238"/>
      <c r="SHT771" s="238"/>
      <c r="SHU771" s="238"/>
      <c r="SHV771" s="238"/>
      <c r="SHW771" s="238"/>
      <c r="SHX771" s="238"/>
      <c r="SHY771" s="238"/>
      <c r="SHZ771" s="238"/>
      <c r="SIA771" s="238"/>
      <c r="SIB771" s="238"/>
      <c r="SIC771" s="238"/>
      <c r="SID771" s="238"/>
      <c r="SIE771" s="238"/>
      <c r="SIF771" s="238"/>
      <c r="SIG771" s="238"/>
      <c r="SIH771" s="238"/>
      <c r="SII771" s="238"/>
      <c r="SIJ771" s="238"/>
      <c r="SIK771" s="238"/>
      <c r="SIL771" s="238"/>
      <c r="SIM771" s="238"/>
      <c r="SIN771" s="238"/>
      <c r="SIO771" s="238"/>
      <c r="SIP771" s="238"/>
      <c r="SIQ771" s="238"/>
      <c r="SIR771" s="238"/>
      <c r="SIS771" s="238"/>
      <c r="SIT771" s="238"/>
      <c r="SIU771" s="238"/>
      <c r="SIV771" s="238"/>
      <c r="SIW771" s="238"/>
      <c r="SIX771" s="238"/>
      <c r="SIY771" s="238"/>
      <c r="SIZ771" s="238"/>
      <c r="SJA771" s="238"/>
      <c r="SJB771" s="238"/>
      <c r="SJC771" s="238"/>
      <c r="SJD771" s="238"/>
      <c r="SJE771" s="238"/>
      <c r="SJF771" s="238"/>
      <c r="SJG771" s="238"/>
      <c r="SJH771" s="238"/>
      <c r="SJI771" s="238"/>
      <c r="SJJ771" s="238"/>
      <c r="SJK771" s="238"/>
      <c r="SJL771" s="238"/>
      <c r="SJM771" s="238"/>
      <c r="SJN771" s="238"/>
      <c r="SJO771" s="238"/>
      <c r="SJP771" s="238"/>
      <c r="SJQ771" s="238"/>
      <c r="SJR771" s="238"/>
      <c r="SJS771" s="238"/>
      <c r="SJT771" s="238"/>
      <c r="SJU771" s="238"/>
      <c r="SJV771" s="238"/>
      <c r="SJW771" s="238"/>
      <c r="SJX771" s="238"/>
      <c r="SJY771" s="238"/>
      <c r="SJZ771" s="238"/>
      <c r="SKA771" s="238"/>
      <c r="SKB771" s="238"/>
      <c r="SKC771" s="238"/>
      <c r="SKD771" s="238"/>
      <c r="SKE771" s="238"/>
      <c r="SKF771" s="238"/>
      <c r="SKG771" s="238"/>
      <c r="SKH771" s="238"/>
      <c r="SKI771" s="238"/>
      <c r="SKJ771" s="238"/>
      <c r="SKK771" s="238"/>
      <c r="SKL771" s="238"/>
      <c r="SKM771" s="238"/>
      <c r="SKN771" s="238"/>
      <c r="SKO771" s="238"/>
      <c r="SKP771" s="238"/>
      <c r="SKQ771" s="238"/>
      <c r="SKR771" s="238"/>
      <c r="SKS771" s="238"/>
      <c r="SKT771" s="238"/>
      <c r="SKU771" s="238"/>
      <c r="SKV771" s="238"/>
      <c r="SKW771" s="238"/>
      <c r="SKX771" s="238"/>
      <c r="SKY771" s="238"/>
      <c r="SKZ771" s="238"/>
      <c r="SLA771" s="238"/>
      <c r="SLB771" s="238"/>
      <c r="SLC771" s="238"/>
      <c r="SLD771" s="238"/>
      <c r="SLE771" s="238"/>
      <c r="SLF771" s="238"/>
      <c r="SLG771" s="238"/>
      <c r="SLH771" s="238"/>
      <c r="SLI771" s="238"/>
      <c r="SLJ771" s="238"/>
      <c r="SLK771" s="238"/>
      <c r="SLL771" s="238"/>
      <c r="SLM771" s="238"/>
      <c r="SLN771" s="238"/>
      <c r="SLO771" s="238"/>
      <c r="SLP771" s="238"/>
      <c r="SLQ771" s="238"/>
      <c r="SLR771" s="238"/>
      <c r="SLS771" s="238"/>
      <c r="SLT771" s="238"/>
      <c r="SLU771" s="238"/>
      <c r="SLV771" s="238"/>
      <c r="SLW771" s="238"/>
      <c r="SLX771" s="238"/>
      <c r="SLY771" s="238"/>
      <c r="SLZ771" s="238"/>
      <c r="SMA771" s="238"/>
      <c r="SMB771" s="238"/>
      <c r="SMC771" s="238"/>
      <c r="SMD771" s="238"/>
      <c r="SME771" s="238"/>
      <c r="SMF771" s="238"/>
      <c r="SMG771" s="238"/>
      <c r="SMH771" s="238"/>
      <c r="SMI771" s="238"/>
      <c r="SMJ771" s="238"/>
      <c r="SMK771" s="238"/>
      <c r="SML771" s="238"/>
      <c r="SMM771" s="238"/>
      <c r="SMN771" s="238"/>
      <c r="SMO771" s="238"/>
      <c r="SMP771" s="238"/>
      <c r="SMQ771" s="238"/>
      <c r="SMR771" s="238"/>
      <c r="SMS771" s="238"/>
      <c r="SMT771" s="238"/>
      <c r="SMU771" s="238"/>
      <c r="SMV771" s="238"/>
      <c r="SMW771" s="238"/>
      <c r="SMX771" s="238"/>
      <c r="SMY771" s="238"/>
      <c r="SMZ771" s="238"/>
      <c r="SNA771" s="238"/>
      <c r="SNB771" s="238"/>
      <c r="SNC771" s="238"/>
      <c r="SND771" s="238"/>
      <c r="SNE771" s="238"/>
      <c r="SNF771" s="238"/>
      <c r="SNG771" s="238"/>
      <c r="SNH771" s="238"/>
      <c r="SNI771" s="238"/>
      <c r="SNJ771" s="238"/>
      <c r="SNK771" s="238"/>
      <c r="SNL771" s="238"/>
      <c r="SNM771" s="238"/>
      <c r="SNN771" s="238"/>
      <c r="SNO771" s="238"/>
      <c r="SNP771" s="238"/>
      <c r="SNQ771" s="238"/>
      <c r="SNR771" s="238"/>
      <c r="SNS771" s="238"/>
      <c r="SNT771" s="238"/>
      <c r="SNU771" s="238"/>
      <c r="SNV771" s="238"/>
      <c r="SNW771" s="238"/>
      <c r="SNX771" s="238"/>
      <c r="SNY771" s="238"/>
      <c r="SNZ771" s="238"/>
      <c r="SOA771" s="238"/>
      <c r="SOB771" s="238"/>
      <c r="SOC771" s="238"/>
      <c r="SOD771" s="238"/>
      <c r="SOE771" s="238"/>
      <c r="SOF771" s="238"/>
      <c r="SOG771" s="238"/>
      <c r="SOH771" s="238"/>
      <c r="SOI771" s="238"/>
      <c r="SOJ771" s="238"/>
      <c r="SOK771" s="238"/>
      <c r="SOL771" s="238"/>
      <c r="SOM771" s="238"/>
      <c r="SON771" s="238"/>
      <c r="SOO771" s="238"/>
      <c r="SOP771" s="238"/>
      <c r="SOQ771" s="238"/>
      <c r="SOR771" s="238"/>
      <c r="SOS771" s="238"/>
      <c r="SOT771" s="238"/>
      <c r="SOU771" s="238"/>
      <c r="SOV771" s="238"/>
      <c r="SOW771" s="238"/>
      <c r="SOX771" s="238"/>
      <c r="SOY771" s="238"/>
      <c r="SOZ771" s="238"/>
      <c r="SPA771" s="238"/>
      <c r="SPB771" s="238"/>
      <c r="SPC771" s="238"/>
      <c r="SPD771" s="238"/>
      <c r="SPE771" s="238"/>
      <c r="SPF771" s="238"/>
      <c r="SPG771" s="238"/>
      <c r="SPH771" s="238"/>
      <c r="SPI771" s="238"/>
      <c r="SPJ771" s="238"/>
      <c r="SPK771" s="238"/>
      <c r="SPL771" s="238"/>
      <c r="SPM771" s="238"/>
      <c r="SPN771" s="238"/>
      <c r="SPO771" s="238"/>
      <c r="SPP771" s="238"/>
      <c r="SPQ771" s="238"/>
      <c r="SPR771" s="238"/>
      <c r="SPS771" s="238"/>
      <c r="SPT771" s="238"/>
      <c r="SPU771" s="238"/>
      <c r="SPV771" s="238"/>
      <c r="SPW771" s="238"/>
      <c r="SPX771" s="238"/>
      <c r="SPY771" s="238"/>
      <c r="SPZ771" s="238"/>
      <c r="SQA771" s="238"/>
      <c r="SQB771" s="238"/>
      <c r="SQC771" s="238"/>
      <c r="SQD771" s="238"/>
      <c r="SQE771" s="238"/>
      <c r="SQF771" s="238"/>
      <c r="SQG771" s="238"/>
      <c r="SQH771" s="238"/>
      <c r="SQI771" s="238"/>
      <c r="SQJ771" s="238"/>
      <c r="SQK771" s="238"/>
      <c r="SQL771" s="238"/>
      <c r="SQM771" s="238"/>
      <c r="SQN771" s="238"/>
      <c r="SQO771" s="238"/>
      <c r="SQP771" s="238"/>
      <c r="SQQ771" s="238"/>
      <c r="SQR771" s="238"/>
      <c r="SQS771" s="238"/>
      <c r="SQT771" s="238"/>
      <c r="SQU771" s="238"/>
      <c r="SQV771" s="238"/>
      <c r="SQW771" s="238"/>
      <c r="SQX771" s="238"/>
      <c r="SQY771" s="238"/>
      <c r="SQZ771" s="238"/>
      <c r="SRA771" s="238"/>
      <c r="SRB771" s="238"/>
      <c r="SRC771" s="238"/>
      <c r="SRD771" s="238"/>
      <c r="SRE771" s="238"/>
      <c r="SRF771" s="238"/>
      <c r="SRG771" s="238"/>
      <c r="SRH771" s="238"/>
      <c r="SRI771" s="238"/>
      <c r="SRJ771" s="238"/>
      <c r="SRK771" s="238"/>
      <c r="SRL771" s="238"/>
      <c r="SRM771" s="238"/>
      <c r="SRN771" s="238"/>
      <c r="SRO771" s="238"/>
      <c r="SRP771" s="238"/>
      <c r="SRQ771" s="238"/>
      <c r="SRR771" s="238"/>
      <c r="SRS771" s="238"/>
      <c r="SRT771" s="238"/>
      <c r="SRU771" s="238"/>
      <c r="SRV771" s="238"/>
      <c r="SRW771" s="238"/>
      <c r="SRX771" s="238"/>
      <c r="SRY771" s="238"/>
      <c r="SRZ771" s="238"/>
      <c r="SSA771" s="238"/>
      <c r="SSB771" s="238"/>
      <c r="SSC771" s="238"/>
      <c r="SSD771" s="238"/>
      <c r="SSE771" s="238"/>
      <c r="SSF771" s="238"/>
      <c r="SSG771" s="238"/>
      <c r="SSH771" s="238"/>
      <c r="SSI771" s="238"/>
      <c r="SSJ771" s="238"/>
      <c r="SSK771" s="238"/>
      <c r="SSL771" s="238"/>
      <c r="SSM771" s="238"/>
      <c r="SSN771" s="238"/>
      <c r="SSO771" s="238"/>
      <c r="SSP771" s="238"/>
      <c r="SSQ771" s="238"/>
      <c r="SSR771" s="238"/>
      <c r="SSS771" s="238"/>
      <c r="SST771" s="238"/>
      <c r="SSU771" s="238"/>
      <c r="SSV771" s="238"/>
      <c r="SSW771" s="238"/>
      <c r="SSX771" s="238"/>
      <c r="SSY771" s="238"/>
      <c r="SSZ771" s="238"/>
      <c r="STA771" s="238"/>
      <c r="STB771" s="238"/>
      <c r="STC771" s="238"/>
      <c r="STD771" s="238"/>
      <c r="STE771" s="238"/>
      <c r="STF771" s="238"/>
      <c r="STG771" s="238"/>
      <c r="STH771" s="238"/>
      <c r="STI771" s="238"/>
      <c r="STJ771" s="238"/>
      <c r="STK771" s="238"/>
      <c r="STL771" s="238"/>
      <c r="STM771" s="238"/>
      <c r="STN771" s="238"/>
      <c r="STO771" s="238"/>
      <c r="STP771" s="238"/>
      <c r="STQ771" s="238"/>
      <c r="STR771" s="238"/>
      <c r="STS771" s="238"/>
      <c r="STT771" s="238"/>
      <c r="STU771" s="238"/>
      <c r="STV771" s="238"/>
      <c r="STW771" s="238"/>
      <c r="STX771" s="238"/>
      <c r="STY771" s="238"/>
      <c r="STZ771" s="238"/>
      <c r="SUA771" s="238"/>
      <c r="SUB771" s="238"/>
      <c r="SUC771" s="238"/>
      <c r="SUD771" s="238"/>
      <c r="SUE771" s="238"/>
      <c r="SUF771" s="238"/>
      <c r="SUG771" s="238"/>
      <c r="SUH771" s="238"/>
      <c r="SUI771" s="238"/>
      <c r="SUJ771" s="238"/>
      <c r="SUK771" s="238"/>
      <c r="SUL771" s="238"/>
      <c r="SUM771" s="238"/>
      <c r="SUN771" s="238"/>
      <c r="SUO771" s="238"/>
      <c r="SUP771" s="238"/>
      <c r="SUQ771" s="238"/>
      <c r="SUR771" s="238"/>
      <c r="SUS771" s="238"/>
      <c r="SUT771" s="238"/>
      <c r="SUU771" s="238"/>
      <c r="SUV771" s="238"/>
      <c r="SUW771" s="238"/>
      <c r="SUX771" s="238"/>
      <c r="SUY771" s="238"/>
      <c r="SUZ771" s="238"/>
      <c r="SVA771" s="238"/>
      <c r="SVB771" s="238"/>
      <c r="SVC771" s="238"/>
      <c r="SVD771" s="238"/>
      <c r="SVE771" s="238"/>
      <c r="SVF771" s="238"/>
      <c r="SVG771" s="238"/>
      <c r="SVH771" s="238"/>
      <c r="SVI771" s="238"/>
      <c r="SVJ771" s="238"/>
      <c r="SVK771" s="238"/>
      <c r="SVL771" s="238"/>
      <c r="SVM771" s="238"/>
      <c r="SVN771" s="238"/>
      <c r="SVO771" s="238"/>
      <c r="SVP771" s="238"/>
      <c r="SVQ771" s="238"/>
      <c r="SVR771" s="238"/>
      <c r="SVS771" s="238"/>
      <c r="SVT771" s="238"/>
      <c r="SVU771" s="238"/>
      <c r="SVV771" s="238"/>
      <c r="SVW771" s="238"/>
      <c r="SVX771" s="238"/>
      <c r="SVY771" s="238"/>
      <c r="SVZ771" s="238"/>
      <c r="SWA771" s="238"/>
      <c r="SWB771" s="238"/>
      <c r="SWC771" s="238"/>
      <c r="SWD771" s="238"/>
      <c r="SWE771" s="238"/>
      <c r="SWF771" s="238"/>
      <c r="SWG771" s="238"/>
      <c r="SWH771" s="238"/>
      <c r="SWI771" s="238"/>
      <c r="SWJ771" s="238"/>
      <c r="SWK771" s="238"/>
      <c r="SWL771" s="238"/>
      <c r="SWM771" s="238"/>
      <c r="SWN771" s="238"/>
      <c r="SWO771" s="238"/>
      <c r="SWP771" s="238"/>
      <c r="SWQ771" s="238"/>
      <c r="SWR771" s="238"/>
      <c r="SWS771" s="238"/>
      <c r="SWT771" s="238"/>
      <c r="SWU771" s="238"/>
      <c r="SWV771" s="238"/>
      <c r="SWW771" s="238"/>
      <c r="SWX771" s="238"/>
      <c r="SWY771" s="238"/>
      <c r="SWZ771" s="238"/>
      <c r="SXA771" s="238"/>
      <c r="SXB771" s="238"/>
      <c r="SXC771" s="238"/>
      <c r="SXD771" s="238"/>
      <c r="SXE771" s="238"/>
      <c r="SXF771" s="238"/>
      <c r="SXG771" s="238"/>
      <c r="SXH771" s="238"/>
      <c r="SXI771" s="238"/>
      <c r="SXJ771" s="238"/>
      <c r="SXK771" s="238"/>
      <c r="SXL771" s="238"/>
      <c r="SXM771" s="238"/>
      <c r="SXN771" s="238"/>
      <c r="SXO771" s="238"/>
      <c r="SXP771" s="238"/>
      <c r="SXQ771" s="238"/>
      <c r="SXR771" s="238"/>
      <c r="SXS771" s="238"/>
      <c r="SXT771" s="238"/>
      <c r="SXU771" s="238"/>
      <c r="SXV771" s="238"/>
      <c r="SXW771" s="238"/>
      <c r="SXX771" s="238"/>
      <c r="SXY771" s="238"/>
      <c r="SXZ771" s="238"/>
      <c r="SYA771" s="238"/>
      <c r="SYB771" s="238"/>
      <c r="SYC771" s="238"/>
      <c r="SYD771" s="238"/>
      <c r="SYE771" s="238"/>
      <c r="SYF771" s="238"/>
      <c r="SYG771" s="238"/>
      <c r="SYH771" s="238"/>
      <c r="SYI771" s="238"/>
      <c r="SYJ771" s="238"/>
      <c r="SYK771" s="238"/>
      <c r="SYL771" s="238"/>
      <c r="SYM771" s="238"/>
      <c r="SYN771" s="238"/>
      <c r="SYO771" s="238"/>
      <c r="SYP771" s="238"/>
      <c r="SYQ771" s="238"/>
      <c r="SYR771" s="238"/>
      <c r="SYS771" s="238"/>
      <c r="SYT771" s="238"/>
      <c r="SYU771" s="238"/>
      <c r="SYV771" s="238"/>
      <c r="SYW771" s="238"/>
      <c r="SYX771" s="238"/>
      <c r="SYY771" s="238"/>
      <c r="SYZ771" s="238"/>
      <c r="SZA771" s="238"/>
      <c r="SZB771" s="238"/>
      <c r="SZC771" s="238"/>
      <c r="SZD771" s="238"/>
      <c r="SZE771" s="238"/>
      <c r="SZF771" s="238"/>
      <c r="SZG771" s="238"/>
      <c r="SZH771" s="238"/>
      <c r="SZI771" s="238"/>
      <c r="SZJ771" s="238"/>
      <c r="SZK771" s="238"/>
      <c r="SZL771" s="238"/>
      <c r="SZM771" s="238"/>
      <c r="SZN771" s="238"/>
      <c r="SZO771" s="238"/>
      <c r="SZP771" s="238"/>
      <c r="SZQ771" s="238"/>
      <c r="SZR771" s="238"/>
      <c r="SZS771" s="238"/>
      <c r="SZT771" s="238"/>
      <c r="SZU771" s="238"/>
      <c r="SZV771" s="238"/>
      <c r="SZW771" s="238"/>
      <c r="SZX771" s="238"/>
      <c r="SZY771" s="238"/>
      <c r="SZZ771" s="238"/>
      <c r="TAA771" s="238"/>
      <c r="TAB771" s="238"/>
      <c r="TAC771" s="238"/>
      <c r="TAD771" s="238"/>
      <c r="TAE771" s="238"/>
      <c r="TAF771" s="238"/>
      <c r="TAG771" s="238"/>
      <c r="TAH771" s="238"/>
      <c r="TAI771" s="238"/>
      <c r="TAJ771" s="238"/>
      <c r="TAK771" s="238"/>
      <c r="TAL771" s="238"/>
      <c r="TAM771" s="238"/>
      <c r="TAN771" s="238"/>
      <c r="TAO771" s="238"/>
      <c r="TAP771" s="238"/>
      <c r="TAQ771" s="238"/>
      <c r="TAR771" s="238"/>
      <c r="TAS771" s="238"/>
      <c r="TAT771" s="238"/>
      <c r="TAU771" s="238"/>
      <c r="TAV771" s="238"/>
      <c r="TAW771" s="238"/>
      <c r="TAX771" s="238"/>
      <c r="TAY771" s="238"/>
      <c r="TAZ771" s="238"/>
      <c r="TBA771" s="238"/>
      <c r="TBB771" s="238"/>
      <c r="TBC771" s="238"/>
      <c r="TBD771" s="238"/>
      <c r="TBE771" s="238"/>
      <c r="TBF771" s="238"/>
      <c r="TBG771" s="238"/>
      <c r="TBH771" s="238"/>
      <c r="TBI771" s="238"/>
      <c r="TBJ771" s="238"/>
      <c r="TBK771" s="238"/>
      <c r="TBL771" s="238"/>
      <c r="TBM771" s="238"/>
      <c r="TBN771" s="238"/>
      <c r="TBO771" s="238"/>
      <c r="TBP771" s="238"/>
      <c r="TBQ771" s="238"/>
      <c r="TBR771" s="238"/>
      <c r="TBS771" s="238"/>
      <c r="TBT771" s="238"/>
      <c r="TBU771" s="238"/>
      <c r="TBV771" s="238"/>
      <c r="TBW771" s="238"/>
      <c r="TBX771" s="238"/>
      <c r="TBY771" s="238"/>
      <c r="TBZ771" s="238"/>
      <c r="TCA771" s="238"/>
      <c r="TCB771" s="238"/>
      <c r="TCC771" s="238"/>
      <c r="TCD771" s="238"/>
      <c r="TCE771" s="238"/>
      <c r="TCF771" s="238"/>
      <c r="TCG771" s="238"/>
      <c r="TCH771" s="238"/>
      <c r="TCI771" s="238"/>
      <c r="TCJ771" s="238"/>
      <c r="TCK771" s="238"/>
      <c r="TCL771" s="238"/>
      <c r="TCM771" s="238"/>
      <c r="TCN771" s="238"/>
      <c r="TCO771" s="238"/>
      <c r="TCP771" s="238"/>
      <c r="TCQ771" s="238"/>
      <c r="TCR771" s="238"/>
      <c r="TCS771" s="238"/>
      <c r="TCT771" s="238"/>
      <c r="TCU771" s="238"/>
      <c r="TCV771" s="238"/>
      <c r="TCW771" s="238"/>
      <c r="TCX771" s="238"/>
      <c r="TCY771" s="238"/>
      <c r="TCZ771" s="238"/>
      <c r="TDA771" s="238"/>
      <c r="TDB771" s="238"/>
      <c r="TDC771" s="238"/>
      <c r="TDD771" s="238"/>
      <c r="TDE771" s="238"/>
      <c r="TDF771" s="238"/>
      <c r="TDG771" s="238"/>
      <c r="TDH771" s="238"/>
      <c r="TDI771" s="238"/>
      <c r="TDJ771" s="238"/>
      <c r="TDK771" s="238"/>
      <c r="TDL771" s="238"/>
      <c r="TDM771" s="238"/>
      <c r="TDN771" s="238"/>
      <c r="TDO771" s="238"/>
      <c r="TDP771" s="238"/>
      <c r="TDQ771" s="238"/>
      <c r="TDR771" s="238"/>
      <c r="TDS771" s="238"/>
      <c r="TDT771" s="238"/>
      <c r="TDU771" s="238"/>
      <c r="TDV771" s="238"/>
      <c r="TDW771" s="238"/>
      <c r="TDX771" s="238"/>
      <c r="TDY771" s="238"/>
      <c r="TDZ771" s="238"/>
      <c r="TEA771" s="238"/>
      <c r="TEB771" s="238"/>
      <c r="TEC771" s="238"/>
      <c r="TED771" s="238"/>
      <c r="TEE771" s="238"/>
      <c r="TEF771" s="238"/>
      <c r="TEG771" s="238"/>
      <c r="TEH771" s="238"/>
      <c r="TEI771" s="238"/>
      <c r="TEJ771" s="238"/>
      <c r="TEK771" s="238"/>
      <c r="TEL771" s="238"/>
      <c r="TEM771" s="238"/>
      <c r="TEN771" s="238"/>
      <c r="TEO771" s="238"/>
      <c r="TEP771" s="238"/>
      <c r="TEQ771" s="238"/>
      <c r="TER771" s="238"/>
      <c r="TES771" s="238"/>
      <c r="TET771" s="238"/>
      <c r="TEU771" s="238"/>
      <c r="TEV771" s="238"/>
      <c r="TEW771" s="238"/>
      <c r="TEX771" s="238"/>
      <c r="TEY771" s="238"/>
      <c r="TEZ771" s="238"/>
      <c r="TFA771" s="238"/>
      <c r="TFB771" s="238"/>
      <c r="TFC771" s="238"/>
      <c r="TFD771" s="238"/>
      <c r="TFE771" s="238"/>
      <c r="TFF771" s="238"/>
      <c r="TFG771" s="238"/>
      <c r="TFH771" s="238"/>
      <c r="TFI771" s="238"/>
      <c r="TFJ771" s="238"/>
      <c r="TFK771" s="238"/>
      <c r="TFL771" s="238"/>
      <c r="TFM771" s="238"/>
      <c r="TFN771" s="238"/>
      <c r="TFO771" s="238"/>
      <c r="TFP771" s="238"/>
      <c r="TFQ771" s="238"/>
      <c r="TFR771" s="238"/>
      <c r="TFS771" s="238"/>
      <c r="TFT771" s="238"/>
      <c r="TFU771" s="238"/>
      <c r="TFV771" s="238"/>
      <c r="TFW771" s="238"/>
      <c r="TFX771" s="238"/>
      <c r="TFY771" s="238"/>
      <c r="TFZ771" s="238"/>
      <c r="TGA771" s="238"/>
      <c r="TGB771" s="238"/>
      <c r="TGC771" s="238"/>
      <c r="TGD771" s="238"/>
      <c r="TGE771" s="238"/>
      <c r="TGF771" s="238"/>
      <c r="TGG771" s="238"/>
      <c r="TGH771" s="238"/>
      <c r="TGI771" s="238"/>
      <c r="TGJ771" s="238"/>
      <c r="TGK771" s="238"/>
      <c r="TGL771" s="238"/>
      <c r="TGM771" s="238"/>
      <c r="TGN771" s="238"/>
      <c r="TGO771" s="238"/>
      <c r="TGP771" s="238"/>
      <c r="TGQ771" s="238"/>
      <c r="TGR771" s="238"/>
      <c r="TGS771" s="238"/>
      <c r="TGT771" s="238"/>
      <c r="TGU771" s="238"/>
      <c r="TGV771" s="238"/>
      <c r="TGW771" s="238"/>
      <c r="TGX771" s="238"/>
      <c r="TGY771" s="238"/>
      <c r="TGZ771" s="238"/>
      <c r="THA771" s="238"/>
      <c r="THB771" s="238"/>
      <c r="THC771" s="238"/>
      <c r="THD771" s="238"/>
      <c r="THE771" s="238"/>
      <c r="THF771" s="238"/>
      <c r="THG771" s="238"/>
      <c r="THH771" s="238"/>
      <c r="THI771" s="238"/>
      <c r="THJ771" s="238"/>
      <c r="THK771" s="238"/>
      <c r="THL771" s="238"/>
      <c r="THM771" s="238"/>
      <c r="THN771" s="238"/>
      <c r="THO771" s="238"/>
      <c r="THP771" s="238"/>
      <c r="THQ771" s="238"/>
      <c r="THR771" s="238"/>
      <c r="THS771" s="238"/>
      <c r="THT771" s="238"/>
      <c r="THU771" s="238"/>
      <c r="THV771" s="238"/>
      <c r="THW771" s="238"/>
      <c r="THX771" s="238"/>
      <c r="THY771" s="238"/>
      <c r="THZ771" s="238"/>
      <c r="TIA771" s="238"/>
      <c r="TIB771" s="238"/>
      <c r="TIC771" s="238"/>
      <c r="TID771" s="238"/>
      <c r="TIE771" s="238"/>
      <c r="TIF771" s="238"/>
      <c r="TIG771" s="238"/>
      <c r="TIH771" s="238"/>
      <c r="TII771" s="238"/>
      <c r="TIJ771" s="238"/>
      <c r="TIK771" s="238"/>
      <c r="TIL771" s="238"/>
      <c r="TIM771" s="238"/>
      <c r="TIN771" s="238"/>
      <c r="TIO771" s="238"/>
      <c r="TIP771" s="238"/>
      <c r="TIQ771" s="238"/>
      <c r="TIR771" s="238"/>
      <c r="TIS771" s="238"/>
      <c r="TIT771" s="238"/>
      <c r="TIU771" s="238"/>
      <c r="TIV771" s="238"/>
      <c r="TIW771" s="238"/>
      <c r="TIX771" s="238"/>
      <c r="TIY771" s="238"/>
      <c r="TIZ771" s="238"/>
      <c r="TJA771" s="238"/>
      <c r="TJB771" s="238"/>
      <c r="TJC771" s="238"/>
      <c r="TJD771" s="238"/>
      <c r="TJE771" s="238"/>
      <c r="TJF771" s="238"/>
      <c r="TJG771" s="238"/>
      <c r="TJH771" s="238"/>
      <c r="TJI771" s="238"/>
      <c r="TJJ771" s="238"/>
      <c r="TJK771" s="238"/>
      <c r="TJL771" s="238"/>
      <c r="TJM771" s="238"/>
      <c r="TJN771" s="238"/>
      <c r="TJO771" s="238"/>
      <c r="TJP771" s="238"/>
      <c r="TJQ771" s="238"/>
      <c r="TJR771" s="238"/>
      <c r="TJS771" s="238"/>
      <c r="TJT771" s="238"/>
      <c r="TJU771" s="238"/>
      <c r="TJV771" s="238"/>
      <c r="TJW771" s="238"/>
      <c r="TJX771" s="238"/>
      <c r="TJY771" s="238"/>
      <c r="TJZ771" s="238"/>
      <c r="TKA771" s="238"/>
      <c r="TKB771" s="238"/>
      <c r="TKC771" s="238"/>
      <c r="TKD771" s="238"/>
      <c r="TKE771" s="238"/>
      <c r="TKF771" s="238"/>
      <c r="TKG771" s="238"/>
      <c r="TKH771" s="238"/>
      <c r="TKI771" s="238"/>
      <c r="TKJ771" s="238"/>
      <c r="TKK771" s="238"/>
      <c r="TKL771" s="238"/>
      <c r="TKM771" s="238"/>
      <c r="TKN771" s="238"/>
      <c r="TKO771" s="238"/>
      <c r="TKP771" s="238"/>
      <c r="TKQ771" s="238"/>
      <c r="TKR771" s="238"/>
      <c r="TKS771" s="238"/>
      <c r="TKT771" s="238"/>
      <c r="TKU771" s="238"/>
      <c r="TKV771" s="238"/>
      <c r="TKW771" s="238"/>
      <c r="TKX771" s="238"/>
      <c r="TKY771" s="238"/>
      <c r="TKZ771" s="238"/>
      <c r="TLA771" s="238"/>
      <c r="TLB771" s="238"/>
      <c r="TLC771" s="238"/>
      <c r="TLD771" s="238"/>
      <c r="TLE771" s="238"/>
      <c r="TLF771" s="238"/>
      <c r="TLG771" s="238"/>
      <c r="TLH771" s="238"/>
      <c r="TLI771" s="238"/>
      <c r="TLJ771" s="238"/>
      <c r="TLK771" s="238"/>
      <c r="TLL771" s="238"/>
      <c r="TLM771" s="238"/>
      <c r="TLN771" s="238"/>
      <c r="TLO771" s="238"/>
      <c r="TLP771" s="238"/>
      <c r="TLQ771" s="238"/>
      <c r="TLR771" s="238"/>
      <c r="TLS771" s="238"/>
      <c r="TLT771" s="238"/>
      <c r="TLU771" s="238"/>
      <c r="TLV771" s="238"/>
      <c r="TLW771" s="238"/>
      <c r="TLX771" s="238"/>
      <c r="TLY771" s="238"/>
      <c r="TLZ771" s="238"/>
      <c r="TMA771" s="238"/>
      <c r="TMB771" s="238"/>
      <c r="TMC771" s="238"/>
      <c r="TMD771" s="238"/>
      <c r="TME771" s="238"/>
      <c r="TMF771" s="238"/>
      <c r="TMG771" s="238"/>
      <c r="TMH771" s="238"/>
      <c r="TMI771" s="238"/>
      <c r="TMJ771" s="238"/>
      <c r="TMK771" s="238"/>
      <c r="TML771" s="238"/>
      <c r="TMM771" s="238"/>
      <c r="TMN771" s="238"/>
      <c r="TMO771" s="238"/>
      <c r="TMP771" s="238"/>
      <c r="TMQ771" s="238"/>
      <c r="TMR771" s="238"/>
      <c r="TMS771" s="238"/>
      <c r="TMT771" s="238"/>
      <c r="TMU771" s="238"/>
      <c r="TMV771" s="238"/>
      <c r="TMW771" s="238"/>
      <c r="TMX771" s="238"/>
      <c r="TMY771" s="238"/>
      <c r="TMZ771" s="238"/>
      <c r="TNA771" s="238"/>
      <c r="TNB771" s="238"/>
      <c r="TNC771" s="238"/>
      <c r="TND771" s="238"/>
      <c r="TNE771" s="238"/>
      <c r="TNF771" s="238"/>
      <c r="TNG771" s="238"/>
      <c r="TNH771" s="238"/>
      <c r="TNI771" s="238"/>
      <c r="TNJ771" s="238"/>
      <c r="TNK771" s="238"/>
      <c r="TNL771" s="238"/>
      <c r="TNM771" s="238"/>
      <c r="TNN771" s="238"/>
      <c r="TNO771" s="238"/>
      <c r="TNP771" s="238"/>
      <c r="TNQ771" s="238"/>
      <c r="TNR771" s="238"/>
      <c r="TNS771" s="238"/>
      <c r="TNT771" s="238"/>
      <c r="TNU771" s="238"/>
      <c r="TNV771" s="238"/>
      <c r="TNW771" s="238"/>
      <c r="TNX771" s="238"/>
      <c r="TNY771" s="238"/>
      <c r="TNZ771" s="238"/>
      <c r="TOA771" s="238"/>
      <c r="TOB771" s="238"/>
      <c r="TOC771" s="238"/>
      <c r="TOD771" s="238"/>
      <c r="TOE771" s="238"/>
      <c r="TOF771" s="238"/>
      <c r="TOG771" s="238"/>
      <c r="TOH771" s="238"/>
      <c r="TOI771" s="238"/>
      <c r="TOJ771" s="238"/>
      <c r="TOK771" s="238"/>
      <c r="TOL771" s="238"/>
      <c r="TOM771" s="238"/>
      <c r="TON771" s="238"/>
      <c r="TOO771" s="238"/>
      <c r="TOP771" s="238"/>
      <c r="TOQ771" s="238"/>
      <c r="TOR771" s="238"/>
      <c r="TOS771" s="238"/>
      <c r="TOT771" s="238"/>
      <c r="TOU771" s="238"/>
      <c r="TOV771" s="238"/>
      <c r="TOW771" s="238"/>
      <c r="TOX771" s="238"/>
      <c r="TOY771" s="238"/>
      <c r="TOZ771" s="238"/>
      <c r="TPA771" s="238"/>
      <c r="TPB771" s="238"/>
      <c r="TPC771" s="238"/>
      <c r="TPD771" s="238"/>
      <c r="TPE771" s="238"/>
      <c r="TPF771" s="238"/>
      <c r="TPG771" s="238"/>
      <c r="TPH771" s="238"/>
      <c r="TPI771" s="238"/>
      <c r="TPJ771" s="238"/>
      <c r="TPK771" s="238"/>
      <c r="TPL771" s="238"/>
      <c r="TPM771" s="238"/>
      <c r="TPN771" s="238"/>
      <c r="TPO771" s="238"/>
      <c r="TPP771" s="238"/>
      <c r="TPQ771" s="238"/>
      <c r="TPR771" s="238"/>
      <c r="TPS771" s="238"/>
      <c r="TPT771" s="238"/>
      <c r="TPU771" s="238"/>
      <c r="TPV771" s="238"/>
      <c r="TPW771" s="238"/>
      <c r="TPX771" s="238"/>
      <c r="TPY771" s="238"/>
      <c r="TPZ771" s="238"/>
      <c r="TQA771" s="238"/>
      <c r="TQB771" s="238"/>
      <c r="TQC771" s="238"/>
      <c r="TQD771" s="238"/>
      <c r="TQE771" s="238"/>
      <c r="TQF771" s="238"/>
      <c r="TQG771" s="238"/>
      <c r="TQH771" s="238"/>
      <c r="TQI771" s="238"/>
      <c r="TQJ771" s="238"/>
      <c r="TQK771" s="238"/>
      <c r="TQL771" s="238"/>
      <c r="TQM771" s="238"/>
      <c r="TQN771" s="238"/>
      <c r="TQO771" s="238"/>
      <c r="TQP771" s="238"/>
      <c r="TQQ771" s="238"/>
      <c r="TQR771" s="238"/>
      <c r="TQS771" s="238"/>
      <c r="TQT771" s="238"/>
      <c r="TQU771" s="238"/>
      <c r="TQV771" s="238"/>
      <c r="TQW771" s="238"/>
      <c r="TQX771" s="238"/>
      <c r="TQY771" s="238"/>
      <c r="TQZ771" s="238"/>
      <c r="TRA771" s="238"/>
      <c r="TRB771" s="238"/>
      <c r="TRC771" s="238"/>
      <c r="TRD771" s="238"/>
      <c r="TRE771" s="238"/>
      <c r="TRF771" s="238"/>
      <c r="TRG771" s="238"/>
      <c r="TRH771" s="238"/>
      <c r="TRI771" s="238"/>
      <c r="TRJ771" s="238"/>
      <c r="TRK771" s="238"/>
      <c r="TRL771" s="238"/>
      <c r="TRM771" s="238"/>
      <c r="TRN771" s="238"/>
      <c r="TRO771" s="238"/>
      <c r="TRP771" s="238"/>
      <c r="TRQ771" s="238"/>
      <c r="TRR771" s="238"/>
      <c r="TRS771" s="238"/>
      <c r="TRT771" s="238"/>
      <c r="TRU771" s="238"/>
      <c r="TRV771" s="238"/>
      <c r="TRW771" s="238"/>
      <c r="TRX771" s="238"/>
      <c r="TRY771" s="238"/>
      <c r="TRZ771" s="238"/>
      <c r="TSA771" s="238"/>
      <c r="TSB771" s="238"/>
      <c r="TSC771" s="238"/>
      <c r="TSD771" s="238"/>
      <c r="TSE771" s="238"/>
      <c r="TSF771" s="238"/>
      <c r="TSG771" s="238"/>
      <c r="TSH771" s="238"/>
      <c r="TSI771" s="238"/>
      <c r="TSJ771" s="238"/>
      <c r="TSK771" s="238"/>
      <c r="TSL771" s="238"/>
      <c r="TSM771" s="238"/>
      <c r="TSN771" s="238"/>
      <c r="TSO771" s="238"/>
      <c r="TSP771" s="238"/>
      <c r="TSQ771" s="238"/>
      <c r="TSR771" s="238"/>
      <c r="TSS771" s="238"/>
      <c r="TST771" s="238"/>
      <c r="TSU771" s="238"/>
      <c r="TSV771" s="238"/>
      <c r="TSW771" s="238"/>
      <c r="TSX771" s="238"/>
      <c r="TSY771" s="238"/>
      <c r="TSZ771" s="238"/>
      <c r="TTA771" s="238"/>
      <c r="TTB771" s="238"/>
      <c r="TTC771" s="238"/>
      <c r="TTD771" s="238"/>
      <c r="TTE771" s="238"/>
      <c r="TTF771" s="238"/>
      <c r="TTG771" s="238"/>
      <c r="TTH771" s="238"/>
      <c r="TTI771" s="238"/>
      <c r="TTJ771" s="238"/>
      <c r="TTK771" s="238"/>
      <c r="TTL771" s="238"/>
      <c r="TTM771" s="238"/>
      <c r="TTN771" s="238"/>
      <c r="TTO771" s="238"/>
      <c r="TTP771" s="238"/>
      <c r="TTQ771" s="238"/>
      <c r="TTR771" s="238"/>
      <c r="TTS771" s="238"/>
      <c r="TTT771" s="238"/>
      <c r="TTU771" s="238"/>
      <c r="TTV771" s="238"/>
      <c r="TTW771" s="238"/>
      <c r="TTX771" s="238"/>
      <c r="TTY771" s="238"/>
      <c r="TTZ771" s="238"/>
      <c r="TUA771" s="238"/>
      <c r="TUB771" s="238"/>
      <c r="TUC771" s="238"/>
      <c r="TUD771" s="238"/>
      <c r="TUE771" s="238"/>
      <c r="TUF771" s="238"/>
      <c r="TUG771" s="238"/>
      <c r="TUH771" s="238"/>
      <c r="TUI771" s="238"/>
      <c r="TUJ771" s="238"/>
      <c r="TUK771" s="238"/>
      <c r="TUL771" s="238"/>
      <c r="TUM771" s="238"/>
      <c r="TUN771" s="238"/>
      <c r="TUO771" s="238"/>
      <c r="TUP771" s="238"/>
      <c r="TUQ771" s="238"/>
      <c r="TUR771" s="238"/>
      <c r="TUS771" s="238"/>
      <c r="TUT771" s="238"/>
      <c r="TUU771" s="238"/>
      <c r="TUV771" s="238"/>
      <c r="TUW771" s="238"/>
      <c r="TUX771" s="238"/>
      <c r="TUY771" s="238"/>
      <c r="TUZ771" s="238"/>
      <c r="TVA771" s="238"/>
      <c r="TVB771" s="238"/>
      <c r="TVC771" s="238"/>
      <c r="TVD771" s="238"/>
      <c r="TVE771" s="238"/>
      <c r="TVF771" s="238"/>
      <c r="TVG771" s="238"/>
      <c r="TVH771" s="238"/>
      <c r="TVI771" s="238"/>
      <c r="TVJ771" s="238"/>
      <c r="TVK771" s="238"/>
      <c r="TVL771" s="238"/>
      <c r="TVM771" s="238"/>
      <c r="TVN771" s="238"/>
      <c r="TVO771" s="238"/>
      <c r="TVP771" s="238"/>
      <c r="TVQ771" s="238"/>
      <c r="TVR771" s="238"/>
      <c r="TVS771" s="238"/>
      <c r="TVT771" s="238"/>
      <c r="TVU771" s="238"/>
      <c r="TVV771" s="238"/>
      <c r="TVW771" s="238"/>
      <c r="TVX771" s="238"/>
      <c r="TVY771" s="238"/>
      <c r="TVZ771" s="238"/>
      <c r="TWA771" s="238"/>
      <c r="TWB771" s="238"/>
      <c r="TWC771" s="238"/>
      <c r="TWD771" s="238"/>
      <c r="TWE771" s="238"/>
      <c r="TWF771" s="238"/>
      <c r="TWG771" s="238"/>
      <c r="TWH771" s="238"/>
      <c r="TWI771" s="238"/>
      <c r="TWJ771" s="238"/>
      <c r="TWK771" s="238"/>
      <c r="TWL771" s="238"/>
      <c r="TWM771" s="238"/>
      <c r="TWN771" s="238"/>
      <c r="TWO771" s="238"/>
      <c r="TWP771" s="238"/>
      <c r="TWQ771" s="238"/>
      <c r="TWR771" s="238"/>
      <c r="TWS771" s="238"/>
      <c r="TWT771" s="238"/>
      <c r="TWU771" s="238"/>
      <c r="TWV771" s="238"/>
      <c r="TWW771" s="238"/>
      <c r="TWX771" s="238"/>
      <c r="TWY771" s="238"/>
      <c r="TWZ771" s="238"/>
      <c r="TXA771" s="238"/>
      <c r="TXB771" s="238"/>
      <c r="TXC771" s="238"/>
      <c r="TXD771" s="238"/>
      <c r="TXE771" s="238"/>
      <c r="TXF771" s="238"/>
      <c r="TXG771" s="238"/>
      <c r="TXH771" s="238"/>
      <c r="TXI771" s="238"/>
      <c r="TXJ771" s="238"/>
      <c r="TXK771" s="238"/>
      <c r="TXL771" s="238"/>
      <c r="TXM771" s="238"/>
      <c r="TXN771" s="238"/>
      <c r="TXO771" s="238"/>
      <c r="TXP771" s="238"/>
      <c r="TXQ771" s="238"/>
      <c r="TXR771" s="238"/>
      <c r="TXS771" s="238"/>
      <c r="TXT771" s="238"/>
      <c r="TXU771" s="238"/>
      <c r="TXV771" s="238"/>
      <c r="TXW771" s="238"/>
      <c r="TXX771" s="238"/>
      <c r="TXY771" s="238"/>
      <c r="TXZ771" s="238"/>
      <c r="TYA771" s="238"/>
      <c r="TYB771" s="238"/>
      <c r="TYC771" s="238"/>
      <c r="TYD771" s="238"/>
      <c r="TYE771" s="238"/>
      <c r="TYF771" s="238"/>
      <c r="TYG771" s="238"/>
      <c r="TYH771" s="238"/>
      <c r="TYI771" s="238"/>
      <c r="TYJ771" s="238"/>
      <c r="TYK771" s="238"/>
      <c r="TYL771" s="238"/>
      <c r="TYM771" s="238"/>
      <c r="TYN771" s="238"/>
      <c r="TYO771" s="238"/>
      <c r="TYP771" s="238"/>
      <c r="TYQ771" s="238"/>
      <c r="TYR771" s="238"/>
      <c r="TYS771" s="238"/>
      <c r="TYT771" s="238"/>
      <c r="TYU771" s="238"/>
      <c r="TYV771" s="238"/>
      <c r="TYW771" s="238"/>
      <c r="TYX771" s="238"/>
      <c r="TYY771" s="238"/>
      <c r="TYZ771" s="238"/>
      <c r="TZA771" s="238"/>
      <c r="TZB771" s="238"/>
      <c r="TZC771" s="238"/>
      <c r="TZD771" s="238"/>
      <c r="TZE771" s="238"/>
      <c r="TZF771" s="238"/>
      <c r="TZG771" s="238"/>
      <c r="TZH771" s="238"/>
      <c r="TZI771" s="238"/>
      <c r="TZJ771" s="238"/>
      <c r="TZK771" s="238"/>
      <c r="TZL771" s="238"/>
      <c r="TZM771" s="238"/>
      <c r="TZN771" s="238"/>
      <c r="TZO771" s="238"/>
      <c r="TZP771" s="238"/>
      <c r="TZQ771" s="238"/>
      <c r="TZR771" s="238"/>
      <c r="TZS771" s="238"/>
      <c r="TZT771" s="238"/>
      <c r="TZU771" s="238"/>
      <c r="TZV771" s="238"/>
      <c r="TZW771" s="238"/>
      <c r="TZX771" s="238"/>
      <c r="TZY771" s="238"/>
      <c r="TZZ771" s="238"/>
      <c r="UAA771" s="238"/>
      <c r="UAB771" s="238"/>
      <c r="UAC771" s="238"/>
      <c r="UAD771" s="238"/>
      <c r="UAE771" s="238"/>
      <c r="UAF771" s="238"/>
      <c r="UAG771" s="238"/>
      <c r="UAH771" s="238"/>
      <c r="UAI771" s="238"/>
      <c r="UAJ771" s="238"/>
      <c r="UAK771" s="238"/>
      <c r="UAL771" s="238"/>
      <c r="UAM771" s="238"/>
      <c r="UAN771" s="238"/>
      <c r="UAO771" s="238"/>
      <c r="UAP771" s="238"/>
      <c r="UAQ771" s="238"/>
      <c r="UAR771" s="238"/>
      <c r="UAS771" s="238"/>
      <c r="UAT771" s="238"/>
      <c r="UAU771" s="238"/>
      <c r="UAV771" s="238"/>
      <c r="UAW771" s="238"/>
      <c r="UAX771" s="238"/>
      <c r="UAY771" s="238"/>
      <c r="UAZ771" s="238"/>
      <c r="UBA771" s="238"/>
      <c r="UBB771" s="238"/>
      <c r="UBC771" s="238"/>
      <c r="UBD771" s="238"/>
      <c r="UBE771" s="238"/>
      <c r="UBF771" s="238"/>
      <c r="UBG771" s="238"/>
      <c r="UBH771" s="238"/>
      <c r="UBI771" s="238"/>
      <c r="UBJ771" s="238"/>
      <c r="UBK771" s="238"/>
      <c r="UBL771" s="238"/>
      <c r="UBM771" s="238"/>
      <c r="UBN771" s="238"/>
      <c r="UBO771" s="238"/>
      <c r="UBP771" s="238"/>
      <c r="UBQ771" s="238"/>
      <c r="UBR771" s="238"/>
      <c r="UBS771" s="238"/>
      <c r="UBT771" s="238"/>
      <c r="UBU771" s="238"/>
      <c r="UBV771" s="238"/>
      <c r="UBW771" s="238"/>
      <c r="UBX771" s="238"/>
      <c r="UBY771" s="238"/>
      <c r="UBZ771" s="238"/>
      <c r="UCA771" s="238"/>
      <c r="UCB771" s="238"/>
      <c r="UCC771" s="238"/>
      <c r="UCD771" s="238"/>
      <c r="UCE771" s="238"/>
      <c r="UCF771" s="238"/>
      <c r="UCG771" s="238"/>
      <c r="UCH771" s="238"/>
      <c r="UCI771" s="238"/>
      <c r="UCJ771" s="238"/>
      <c r="UCK771" s="238"/>
      <c r="UCL771" s="238"/>
      <c r="UCM771" s="238"/>
      <c r="UCN771" s="238"/>
      <c r="UCO771" s="238"/>
      <c r="UCP771" s="238"/>
      <c r="UCQ771" s="238"/>
      <c r="UCR771" s="238"/>
      <c r="UCS771" s="238"/>
      <c r="UCT771" s="238"/>
      <c r="UCU771" s="238"/>
      <c r="UCV771" s="238"/>
      <c r="UCW771" s="238"/>
      <c r="UCX771" s="238"/>
      <c r="UCY771" s="238"/>
      <c r="UCZ771" s="238"/>
      <c r="UDA771" s="238"/>
      <c r="UDB771" s="238"/>
      <c r="UDC771" s="238"/>
      <c r="UDD771" s="238"/>
      <c r="UDE771" s="238"/>
      <c r="UDF771" s="238"/>
      <c r="UDG771" s="238"/>
      <c r="UDH771" s="238"/>
      <c r="UDI771" s="238"/>
      <c r="UDJ771" s="238"/>
      <c r="UDK771" s="238"/>
      <c r="UDL771" s="238"/>
      <c r="UDM771" s="238"/>
      <c r="UDN771" s="238"/>
      <c r="UDO771" s="238"/>
      <c r="UDP771" s="238"/>
      <c r="UDQ771" s="238"/>
      <c r="UDR771" s="238"/>
      <c r="UDS771" s="238"/>
      <c r="UDT771" s="238"/>
      <c r="UDU771" s="238"/>
      <c r="UDV771" s="238"/>
      <c r="UDW771" s="238"/>
      <c r="UDX771" s="238"/>
      <c r="UDY771" s="238"/>
      <c r="UDZ771" s="238"/>
      <c r="UEA771" s="238"/>
      <c r="UEB771" s="238"/>
      <c r="UEC771" s="238"/>
      <c r="UED771" s="238"/>
      <c r="UEE771" s="238"/>
      <c r="UEF771" s="238"/>
      <c r="UEG771" s="238"/>
      <c r="UEH771" s="238"/>
      <c r="UEI771" s="238"/>
      <c r="UEJ771" s="238"/>
      <c r="UEK771" s="238"/>
      <c r="UEL771" s="238"/>
      <c r="UEM771" s="238"/>
      <c r="UEN771" s="238"/>
      <c r="UEO771" s="238"/>
      <c r="UEP771" s="238"/>
      <c r="UEQ771" s="238"/>
      <c r="UER771" s="238"/>
      <c r="UES771" s="238"/>
      <c r="UET771" s="238"/>
      <c r="UEU771" s="238"/>
      <c r="UEV771" s="238"/>
      <c r="UEW771" s="238"/>
      <c r="UEX771" s="238"/>
      <c r="UEY771" s="238"/>
      <c r="UEZ771" s="238"/>
      <c r="UFA771" s="238"/>
      <c r="UFB771" s="238"/>
      <c r="UFC771" s="238"/>
      <c r="UFD771" s="238"/>
      <c r="UFE771" s="238"/>
      <c r="UFF771" s="238"/>
      <c r="UFG771" s="238"/>
      <c r="UFH771" s="238"/>
      <c r="UFI771" s="238"/>
      <c r="UFJ771" s="238"/>
      <c r="UFK771" s="238"/>
      <c r="UFL771" s="238"/>
      <c r="UFM771" s="238"/>
      <c r="UFN771" s="238"/>
      <c r="UFO771" s="238"/>
      <c r="UFP771" s="238"/>
      <c r="UFQ771" s="238"/>
      <c r="UFR771" s="238"/>
      <c r="UFS771" s="238"/>
      <c r="UFT771" s="238"/>
      <c r="UFU771" s="238"/>
      <c r="UFV771" s="238"/>
      <c r="UFW771" s="238"/>
      <c r="UFX771" s="238"/>
      <c r="UFY771" s="238"/>
      <c r="UFZ771" s="238"/>
      <c r="UGA771" s="238"/>
      <c r="UGB771" s="238"/>
      <c r="UGC771" s="238"/>
      <c r="UGD771" s="238"/>
      <c r="UGE771" s="238"/>
      <c r="UGF771" s="238"/>
      <c r="UGG771" s="238"/>
      <c r="UGH771" s="238"/>
      <c r="UGI771" s="238"/>
      <c r="UGJ771" s="238"/>
      <c r="UGK771" s="238"/>
      <c r="UGL771" s="238"/>
      <c r="UGM771" s="238"/>
      <c r="UGN771" s="238"/>
      <c r="UGO771" s="238"/>
      <c r="UGP771" s="238"/>
      <c r="UGQ771" s="238"/>
      <c r="UGR771" s="238"/>
      <c r="UGS771" s="238"/>
      <c r="UGT771" s="238"/>
      <c r="UGU771" s="238"/>
      <c r="UGV771" s="238"/>
      <c r="UGW771" s="238"/>
      <c r="UGX771" s="238"/>
      <c r="UGY771" s="238"/>
      <c r="UGZ771" s="238"/>
      <c r="UHA771" s="238"/>
      <c r="UHB771" s="238"/>
      <c r="UHC771" s="238"/>
      <c r="UHD771" s="238"/>
      <c r="UHE771" s="238"/>
      <c r="UHF771" s="238"/>
      <c r="UHG771" s="238"/>
      <c r="UHH771" s="238"/>
      <c r="UHI771" s="238"/>
      <c r="UHJ771" s="238"/>
      <c r="UHK771" s="238"/>
      <c r="UHL771" s="238"/>
      <c r="UHM771" s="238"/>
      <c r="UHN771" s="238"/>
      <c r="UHO771" s="238"/>
      <c r="UHP771" s="238"/>
      <c r="UHQ771" s="238"/>
      <c r="UHR771" s="238"/>
      <c r="UHS771" s="238"/>
      <c r="UHT771" s="238"/>
      <c r="UHU771" s="238"/>
      <c r="UHV771" s="238"/>
      <c r="UHW771" s="238"/>
      <c r="UHX771" s="238"/>
      <c r="UHY771" s="238"/>
      <c r="UHZ771" s="238"/>
      <c r="UIA771" s="238"/>
      <c r="UIB771" s="238"/>
      <c r="UIC771" s="238"/>
      <c r="UID771" s="238"/>
      <c r="UIE771" s="238"/>
      <c r="UIF771" s="238"/>
      <c r="UIG771" s="238"/>
      <c r="UIH771" s="238"/>
      <c r="UII771" s="238"/>
      <c r="UIJ771" s="238"/>
      <c r="UIK771" s="238"/>
      <c r="UIL771" s="238"/>
      <c r="UIM771" s="238"/>
      <c r="UIN771" s="238"/>
      <c r="UIO771" s="238"/>
      <c r="UIP771" s="238"/>
      <c r="UIQ771" s="238"/>
      <c r="UIR771" s="238"/>
      <c r="UIS771" s="238"/>
      <c r="UIT771" s="238"/>
      <c r="UIU771" s="238"/>
      <c r="UIV771" s="238"/>
      <c r="UIW771" s="238"/>
      <c r="UIX771" s="238"/>
      <c r="UIY771" s="238"/>
      <c r="UIZ771" s="238"/>
      <c r="UJA771" s="238"/>
      <c r="UJB771" s="238"/>
      <c r="UJC771" s="238"/>
      <c r="UJD771" s="238"/>
      <c r="UJE771" s="238"/>
      <c r="UJF771" s="238"/>
      <c r="UJG771" s="238"/>
      <c r="UJH771" s="238"/>
      <c r="UJI771" s="238"/>
      <c r="UJJ771" s="238"/>
      <c r="UJK771" s="238"/>
      <c r="UJL771" s="238"/>
      <c r="UJM771" s="238"/>
      <c r="UJN771" s="238"/>
      <c r="UJO771" s="238"/>
      <c r="UJP771" s="238"/>
      <c r="UJQ771" s="238"/>
      <c r="UJR771" s="238"/>
      <c r="UJS771" s="238"/>
      <c r="UJT771" s="238"/>
      <c r="UJU771" s="238"/>
      <c r="UJV771" s="238"/>
      <c r="UJW771" s="238"/>
      <c r="UJX771" s="238"/>
      <c r="UJY771" s="238"/>
      <c r="UJZ771" s="238"/>
      <c r="UKA771" s="238"/>
      <c r="UKB771" s="238"/>
      <c r="UKC771" s="238"/>
      <c r="UKD771" s="238"/>
      <c r="UKE771" s="238"/>
      <c r="UKF771" s="238"/>
      <c r="UKG771" s="238"/>
      <c r="UKH771" s="238"/>
      <c r="UKI771" s="238"/>
      <c r="UKJ771" s="238"/>
      <c r="UKK771" s="238"/>
      <c r="UKL771" s="238"/>
      <c r="UKM771" s="238"/>
      <c r="UKN771" s="238"/>
      <c r="UKO771" s="238"/>
      <c r="UKP771" s="238"/>
      <c r="UKQ771" s="238"/>
      <c r="UKR771" s="238"/>
      <c r="UKS771" s="238"/>
      <c r="UKT771" s="238"/>
      <c r="UKU771" s="238"/>
      <c r="UKV771" s="238"/>
      <c r="UKW771" s="238"/>
      <c r="UKX771" s="238"/>
      <c r="UKY771" s="238"/>
      <c r="UKZ771" s="238"/>
      <c r="ULA771" s="238"/>
      <c r="ULB771" s="238"/>
      <c r="ULC771" s="238"/>
      <c r="ULD771" s="238"/>
      <c r="ULE771" s="238"/>
      <c r="ULF771" s="238"/>
      <c r="ULG771" s="238"/>
      <c r="ULH771" s="238"/>
      <c r="ULI771" s="238"/>
      <c r="ULJ771" s="238"/>
      <c r="ULK771" s="238"/>
      <c r="ULL771" s="238"/>
      <c r="ULM771" s="238"/>
      <c r="ULN771" s="238"/>
      <c r="ULO771" s="238"/>
      <c r="ULP771" s="238"/>
      <c r="ULQ771" s="238"/>
      <c r="ULR771" s="238"/>
      <c r="ULS771" s="238"/>
      <c r="ULT771" s="238"/>
      <c r="ULU771" s="238"/>
      <c r="ULV771" s="238"/>
      <c r="ULW771" s="238"/>
      <c r="ULX771" s="238"/>
      <c r="ULY771" s="238"/>
      <c r="ULZ771" s="238"/>
      <c r="UMA771" s="238"/>
      <c r="UMB771" s="238"/>
      <c r="UMC771" s="238"/>
      <c r="UMD771" s="238"/>
      <c r="UME771" s="238"/>
      <c r="UMF771" s="238"/>
      <c r="UMG771" s="238"/>
      <c r="UMH771" s="238"/>
      <c r="UMI771" s="238"/>
      <c r="UMJ771" s="238"/>
      <c r="UMK771" s="238"/>
      <c r="UML771" s="238"/>
      <c r="UMM771" s="238"/>
      <c r="UMN771" s="238"/>
      <c r="UMO771" s="238"/>
      <c r="UMP771" s="238"/>
      <c r="UMQ771" s="238"/>
      <c r="UMR771" s="238"/>
      <c r="UMS771" s="238"/>
      <c r="UMT771" s="238"/>
      <c r="UMU771" s="238"/>
      <c r="UMV771" s="238"/>
      <c r="UMW771" s="238"/>
      <c r="UMX771" s="238"/>
      <c r="UMY771" s="238"/>
      <c r="UMZ771" s="238"/>
      <c r="UNA771" s="238"/>
      <c r="UNB771" s="238"/>
      <c r="UNC771" s="238"/>
      <c r="UND771" s="238"/>
      <c r="UNE771" s="238"/>
      <c r="UNF771" s="238"/>
      <c r="UNG771" s="238"/>
      <c r="UNH771" s="238"/>
      <c r="UNI771" s="238"/>
      <c r="UNJ771" s="238"/>
      <c r="UNK771" s="238"/>
      <c r="UNL771" s="238"/>
      <c r="UNM771" s="238"/>
      <c r="UNN771" s="238"/>
      <c r="UNO771" s="238"/>
      <c r="UNP771" s="238"/>
      <c r="UNQ771" s="238"/>
      <c r="UNR771" s="238"/>
      <c r="UNS771" s="238"/>
      <c r="UNT771" s="238"/>
      <c r="UNU771" s="238"/>
      <c r="UNV771" s="238"/>
      <c r="UNW771" s="238"/>
      <c r="UNX771" s="238"/>
      <c r="UNY771" s="238"/>
      <c r="UNZ771" s="238"/>
      <c r="UOA771" s="238"/>
      <c r="UOB771" s="238"/>
      <c r="UOC771" s="238"/>
      <c r="UOD771" s="238"/>
      <c r="UOE771" s="238"/>
      <c r="UOF771" s="238"/>
      <c r="UOG771" s="238"/>
      <c r="UOH771" s="238"/>
      <c r="UOI771" s="238"/>
      <c r="UOJ771" s="238"/>
      <c r="UOK771" s="238"/>
      <c r="UOL771" s="238"/>
      <c r="UOM771" s="238"/>
      <c r="UON771" s="238"/>
      <c r="UOO771" s="238"/>
      <c r="UOP771" s="238"/>
      <c r="UOQ771" s="238"/>
      <c r="UOR771" s="238"/>
      <c r="UOS771" s="238"/>
      <c r="UOT771" s="238"/>
      <c r="UOU771" s="238"/>
      <c r="UOV771" s="238"/>
      <c r="UOW771" s="238"/>
      <c r="UOX771" s="238"/>
      <c r="UOY771" s="238"/>
      <c r="UOZ771" s="238"/>
      <c r="UPA771" s="238"/>
      <c r="UPB771" s="238"/>
      <c r="UPC771" s="238"/>
      <c r="UPD771" s="238"/>
      <c r="UPE771" s="238"/>
      <c r="UPF771" s="238"/>
      <c r="UPG771" s="238"/>
      <c r="UPH771" s="238"/>
      <c r="UPI771" s="238"/>
      <c r="UPJ771" s="238"/>
      <c r="UPK771" s="238"/>
      <c r="UPL771" s="238"/>
      <c r="UPM771" s="238"/>
      <c r="UPN771" s="238"/>
      <c r="UPO771" s="238"/>
      <c r="UPP771" s="238"/>
      <c r="UPQ771" s="238"/>
      <c r="UPR771" s="238"/>
      <c r="UPS771" s="238"/>
      <c r="UPT771" s="238"/>
      <c r="UPU771" s="238"/>
      <c r="UPV771" s="238"/>
      <c r="UPW771" s="238"/>
      <c r="UPX771" s="238"/>
      <c r="UPY771" s="238"/>
      <c r="UPZ771" s="238"/>
      <c r="UQA771" s="238"/>
      <c r="UQB771" s="238"/>
      <c r="UQC771" s="238"/>
      <c r="UQD771" s="238"/>
      <c r="UQE771" s="238"/>
      <c r="UQF771" s="238"/>
      <c r="UQG771" s="238"/>
      <c r="UQH771" s="238"/>
      <c r="UQI771" s="238"/>
      <c r="UQJ771" s="238"/>
      <c r="UQK771" s="238"/>
      <c r="UQL771" s="238"/>
      <c r="UQM771" s="238"/>
      <c r="UQN771" s="238"/>
      <c r="UQO771" s="238"/>
      <c r="UQP771" s="238"/>
      <c r="UQQ771" s="238"/>
      <c r="UQR771" s="238"/>
      <c r="UQS771" s="238"/>
      <c r="UQT771" s="238"/>
      <c r="UQU771" s="238"/>
      <c r="UQV771" s="238"/>
      <c r="UQW771" s="238"/>
      <c r="UQX771" s="238"/>
      <c r="UQY771" s="238"/>
      <c r="UQZ771" s="238"/>
      <c r="URA771" s="238"/>
      <c r="URB771" s="238"/>
      <c r="URC771" s="238"/>
      <c r="URD771" s="238"/>
      <c r="URE771" s="238"/>
      <c r="URF771" s="238"/>
      <c r="URG771" s="238"/>
      <c r="URH771" s="238"/>
      <c r="URI771" s="238"/>
      <c r="URJ771" s="238"/>
      <c r="URK771" s="238"/>
      <c r="URL771" s="238"/>
      <c r="URM771" s="238"/>
      <c r="URN771" s="238"/>
      <c r="URO771" s="238"/>
      <c r="URP771" s="238"/>
      <c r="URQ771" s="238"/>
      <c r="URR771" s="238"/>
      <c r="URS771" s="238"/>
      <c r="URT771" s="238"/>
      <c r="URU771" s="238"/>
      <c r="URV771" s="238"/>
      <c r="URW771" s="238"/>
      <c r="URX771" s="238"/>
      <c r="URY771" s="238"/>
      <c r="URZ771" s="238"/>
      <c r="USA771" s="238"/>
      <c r="USB771" s="238"/>
      <c r="USC771" s="238"/>
      <c r="USD771" s="238"/>
      <c r="USE771" s="238"/>
      <c r="USF771" s="238"/>
      <c r="USG771" s="238"/>
      <c r="USH771" s="238"/>
      <c r="USI771" s="238"/>
      <c r="USJ771" s="238"/>
      <c r="USK771" s="238"/>
      <c r="USL771" s="238"/>
      <c r="USM771" s="238"/>
      <c r="USN771" s="238"/>
      <c r="USO771" s="238"/>
      <c r="USP771" s="238"/>
      <c r="USQ771" s="238"/>
      <c r="USR771" s="238"/>
      <c r="USS771" s="238"/>
      <c r="UST771" s="238"/>
      <c r="USU771" s="238"/>
      <c r="USV771" s="238"/>
      <c r="USW771" s="238"/>
      <c r="USX771" s="238"/>
      <c r="USY771" s="238"/>
      <c r="USZ771" s="238"/>
      <c r="UTA771" s="238"/>
      <c r="UTB771" s="238"/>
      <c r="UTC771" s="238"/>
      <c r="UTD771" s="238"/>
      <c r="UTE771" s="238"/>
      <c r="UTF771" s="238"/>
      <c r="UTG771" s="238"/>
      <c r="UTH771" s="238"/>
      <c r="UTI771" s="238"/>
      <c r="UTJ771" s="238"/>
      <c r="UTK771" s="238"/>
      <c r="UTL771" s="238"/>
      <c r="UTM771" s="238"/>
      <c r="UTN771" s="238"/>
      <c r="UTO771" s="238"/>
      <c r="UTP771" s="238"/>
      <c r="UTQ771" s="238"/>
      <c r="UTR771" s="238"/>
      <c r="UTS771" s="238"/>
      <c r="UTT771" s="238"/>
      <c r="UTU771" s="238"/>
      <c r="UTV771" s="238"/>
      <c r="UTW771" s="238"/>
      <c r="UTX771" s="238"/>
      <c r="UTY771" s="238"/>
      <c r="UTZ771" s="238"/>
      <c r="UUA771" s="238"/>
      <c r="UUB771" s="238"/>
      <c r="UUC771" s="238"/>
      <c r="UUD771" s="238"/>
      <c r="UUE771" s="238"/>
      <c r="UUF771" s="238"/>
      <c r="UUG771" s="238"/>
      <c r="UUH771" s="238"/>
      <c r="UUI771" s="238"/>
      <c r="UUJ771" s="238"/>
      <c r="UUK771" s="238"/>
      <c r="UUL771" s="238"/>
      <c r="UUM771" s="238"/>
      <c r="UUN771" s="238"/>
      <c r="UUO771" s="238"/>
      <c r="UUP771" s="238"/>
      <c r="UUQ771" s="238"/>
      <c r="UUR771" s="238"/>
      <c r="UUS771" s="238"/>
      <c r="UUT771" s="238"/>
      <c r="UUU771" s="238"/>
      <c r="UUV771" s="238"/>
      <c r="UUW771" s="238"/>
      <c r="UUX771" s="238"/>
      <c r="UUY771" s="238"/>
      <c r="UUZ771" s="238"/>
      <c r="UVA771" s="238"/>
      <c r="UVB771" s="238"/>
      <c r="UVC771" s="238"/>
      <c r="UVD771" s="238"/>
      <c r="UVE771" s="238"/>
      <c r="UVF771" s="238"/>
      <c r="UVG771" s="238"/>
      <c r="UVH771" s="238"/>
      <c r="UVI771" s="238"/>
      <c r="UVJ771" s="238"/>
      <c r="UVK771" s="238"/>
      <c r="UVL771" s="238"/>
      <c r="UVM771" s="238"/>
      <c r="UVN771" s="238"/>
      <c r="UVO771" s="238"/>
      <c r="UVP771" s="238"/>
      <c r="UVQ771" s="238"/>
      <c r="UVR771" s="238"/>
      <c r="UVS771" s="238"/>
      <c r="UVT771" s="238"/>
      <c r="UVU771" s="238"/>
      <c r="UVV771" s="238"/>
      <c r="UVW771" s="238"/>
      <c r="UVX771" s="238"/>
      <c r="UVY771" s="238"/>
      <c r="UVZ771" s="238"/>
      <c r="UWA771" s="238"/>
      <c r="UWB771" s="238"/>
      <c r="UWC771" s="238"/>
      <c r="UWD771" s="238"/>
      <c r="UWE771" s="238"/>
      <c r="UWF771" s="238"/>
      <c r="UWG771" s="238"/>
      <c r="UWH771" s="238"/>
      <c r="UWI771" s="238"/>
      <c r="UWJ771" s="238"/>
      <c r="UWK771" s="238"/>
      <c r="UWL771" s="238"/>
      <c r="UWM771" s="238"/>
      <c r="UWN771" s="238"/>
      <c r="UWO771" s="238"/>
      <c r="UWP771" s="238"/>
      <c r="UWQ771" s="238"/>
      <c r="UWR771" s="238"/>
      <c r="UWS771" s="238"/>
      <c r="UWT771" s="238"/>
      <c r="UWU771" s="238"/>
      <c r="UWV771" s="238"/>
      <c r="UWW771" s="238"/>
      <c r="UWX771" s="238"/>
      <c r="UWY771" s="238"/>
      <c r="UWZ771" s="238"/>
      <c r="UXA771" s="238"/>
      <c r="UXB771" s="238"/>
      <c r="UXC771" s="238"/>
      <c r="UXD771" s="238"/>
      <c r="UXE771" s="238"/>
      <c r="UXF771" s="238"/>
      <c r="UXG771" s="238"/>
      <c r="UXH771" s="238"/>
      <c r="UXI771" s="238"/>
      <c r="UXJ771" s="238"/>
      <c r="UXK771" s="238"/>
      <c r="UXL771" s="238"/>
      <c r="UXM771" s="238"/>
      <c r="UXN771" s="238"/>
      <c r="UXO771" s="238"/>
      <c r="UXP771" s="238"/>
      <c r="UXQ771" s="238"/>
      <c r="UXR771" s="238"/>
      <c r="UXS771" s="238"/>
      <c r="UXT771" s="238"/>
      <c r="UXU771" s="238"/>
      <c r="UXV771" s="238"/>
      <c r="UXW771" s="238"/>
      <c r="UXX771" s="238"/>
      <c r="UXY771" s="238"/>
      <c r="UXZ771" s="238"/>
      <c r="UYA771" s="238"/>
      <c r="UYB771" s="238"/>
      <c r="UYC771" s="238"/>
      <c r="UYD771" s="238"/>
      <c r="UYE771" s="238"/>
      <c r="UYF771" s="238"/>
      <c r="UYG771" s="238"/>
      <c r="UYH771" s="238"/>
      <c r="UYI771" s="238"/>
      <c r="UYJ771" s="238"/>
      <c r="UYK771" s="238"/>
      <c r="UYL771" s="238"/>
      <c r="UYM771" s="238"/>
      <c r="UYN771" s="238"/>
      <c r="UYO771" s="238"/>
      <c r="UYP771" s="238"/>
      <c r="UYQ771" s="238"/>
      <c r="UYR771" s="238"/>
      <c r="UYS771" s="238"/>
      <c r="UYT771" s="238"/>
      <c r="UYU771" s="238"/>
      <c r="UYV771" s="238"/>
      <c r="UYW771" s="238"/>
      <c r="UYX771" s="238"/>
      <c r="UYY771" s="238"/>
      <c r="UYZ771" s="238"/>
      <c r="UZA771" s="238"/>
      <c r="UZB771" s="238"/>
      <c r="UZC771" s="238"/>
      <c r="UZD771" s="238"/>
      <c r="UZE771" s="238"/>
      <c r="UZF771" s="238"/>
      <c r="UZG771" s="238"/>
      <c r="UZH771" s="238"/>
      <c r="UZI771" s="238"/>
      <c r="UZJ771" s="238"/>
      <c r="UZK771" s="238"/>
      <c r="UZL771" s="238"/>
      <c r="UZM771" s="238"/>
      <c r="UZN771" s="238"/>
      <c r="UZO771" s="238"/>
      <c r="UZP771" s="238"/>
      <c r="UZQ771" s="238"/>
      <c r="UZR771" s="238"/>
      <c r="UZS771" s="238"/>
      <c r="UZT771" s="238"/>
      <c r="UZU771" s="238"/>
      <c r="UZV771" s="238"/>
      <c r="UZW771" s="238"/>
      <c r="UZX771" s="238"/>
      <c r="UZY771" s="238"/>
      <c r="UZZ771" s="238"/>
      <c r="VAA771" s="238"/>
      <c r="VAB771" s="238"/>
      <c r="VAC771" s="238"/>
      <c r="VAD771" s="238"/>
      <c r="VAE771" s="238"/>
      <c r="VAF771" s="238"/>
      <c r="VAG771" s="238"/>
      <c r="VAH771" s="238"/>
      <c r="VAI771" s="238"/>
      <c r="VAJ771" s="238"/>
      <c r="VAK771" s="238"/>
      <c r="VAL771" s="238"/>
      <c r="VAM771" s="238"/>
      <c r="VAN771" s="238"/>
      <c r="VAO771" s="238"/>
      <c r="VAP771" s="238"/>
      <c r="VAQ771" s="238"/>
      <c r="VAR771" s="238"/>
      <c r="VAS771" s="238"/>
      <c r="VAT771" s="238"/>
      <c r="VAU771" s="238"/>
      <c r="VAV771" s="238"/>
      <c r="VAW771" s="238"/>
      <c r="VAX771" s="238"/>
      <c r="VAY771" s="238"/>
      <c r="VAZ771" s="238"/>
      <c r="VBA771" s="238"/>
      <c r="VBB771" s="238"/>
      <c r="VBC771" s="238"/>
      <c r="VBD771" s="238"/>
      <c r="VBE771" s="238"/>
      <c r="VBF771" s="238"/>
      <c r="VBG771" s="238"/>
      <c r="VBH771" s="238"/>
      <c r="VBI771" s="238"/>
      <c r="VBJ771" s="238"/>
      <c r="VBK771" s="238"/>
      <c r="VBL771" s="238"/>
      <c r="VBM771" s="238"/>
      <c r="VBN771" s="238"/>
      <c r="VBO771" s="238"/>
      <c r="VBP771" s="238"/>
      <c r="VBQ771" s="238"/>
      <c r="VBR771" s="238"/>
      <c r="VBS771" s="238"/>
      <c r="VBT771" s="238"/>
      <c r="VBU771" s="238"/>
      <c r="VBV771" s="238"/>
      <c r="VBW771" s="238"/>
      <c r="VBX771" s="238"/>
      <c r="VBY771" s="238"/>
      <c r="VBZ771" s="238"/>
      <c r="VCA771" s="238"/>
      <c r="VCB771" s="238"/>
      <c r="VCC771" s="238"/>
      <c r="VCD771" s="238"/>
      <c r="VCE771" s="238"/>
      <c r="VCF771" s="238"/>
      <c r="VCG771" s="238"/>
      <c r="VCH771" s="238"/>
      <c r="VCI771" s="238"/>
      <c r="VCJ771" s="238"/>
      <c r="VCK771" s="238"/>
      <c r="VCL771" s="238"/>
      <c r="VCM771" s="238"/>
      <c r="VCN771" s="238"/>
      <c r="VCO771" s="238"/>
      <c r="VCP771" s="238"/>
      <c r="VCQ771" s="238"/>
      <c r="VCR771" s="238"/>
      <c r="VCS771" s="238"/>
      <c r="VCT771" s="238"/>
      <c r="VCU771" s="238"/>
      <c r="VCV771" s="238"/>
      <c r="VCW771" s="238"/>
      <c r="VCX771" s="238"/>
      <c r="VCY771" s="238"/>
      <c r="VCZ771" s="238"/>
      <c r="VDA771" s="238"/>
      <c r="VDB771" s="238"/>
      <c r="VDC771" s="238"/>
      <c r="VDD771" s="238"/>
      <c r="VDE771" s="238"/>
      <c r="VDF771" s="238"/>
      <c r="VDG771" s="238"/>
      <c r="VDH771" s="238"/>
      <c r="VDI771" s="238"/>
      <c r="VDJ771" s="238"/>
      <c r="VDK771" s="238"/>
      <c r="VDL771" s="238"/>
      <c r="VDM771" s="238"/>
      <c r="VDN771" s="238"/>
      <c r="VDO771" s="238"/>
      <c r="VDP771" s="238"/>
      <c r="VDQ771" s="238"/>
      <c r="VDR771" s="238"/>
      <c r="VDS771" s="238"/>
      <c r="VDT771" s="238"/>
      <c r="VDU771" s="238"/>
      <c r="VDV771" s="238"/>
      <c r="VDW771" s="238"/>
      <c r="VDX771" s="238"/>
      <c r="VDY771" s="238"/>
      <c r="VDZ771" s="238"/>
      <c r="VEA771" s="238"/>
      <c r="VEB771" s="238"/>
      <c r="VEC771" s="238"/>
      <c r="VED771" s="238"/>
      <c r="VEE771" s="238"/>
      <c r="VEF771" s="238"/>
      <c r="VEG771" s="238"/>
      <c r="VEH771" s="238"/>
      <c r="VEI771" s="238"/>
      <c r="VEJ771" s="238"/>
      <c r="VEK771" s="238"/>
      <c r="VEL771" s="238"/>
      <c r="VEM771" s="238"/>
      <c r="VEN771" s="238"/>
      <c r="VEO771" s="238"/>
      <c r="VEP771" s="238"/>
      <c r="VEQ771" s="238"/>
      <c r="VER771" s="238"/>
      <c r="VES771" s="238"/>
      <c r="VET771" s="238"/>
      <c r="VEU771" s="238"/>
      <c r="VEV771" s="238"/>
      <c r="VEW771" s="238"/>
      <c r="VEX771" s="238"/>
      <c r="VEY771" s="238"/>
      <c r="VEZ771" s="238"/>
      <c r="VFA771" s="238"/>
      <c r="VFB771" s="238"/>
      <c r="VFC771" s="238"/>
      <c r="VFD771" s="238"/>
      <c r="VFE771" s="238"/>
      <c r="VFF771" s="238"/>
      <c r="VFG771" s="238"/>
      <c r="VFH771" s="238"/>
      <c r="VFI771" s="238"/>
      <c r="VFJ771" s="238"/>
      <c r="VFK771" s="238"/>
      <c r="VFL771" s="238"/>
      <c r="VFM771" s="238"/>
      <c r="VFN771" s="238"/>
      <c r="VFO771" s="238"/>
      <c r="VFP771" s="238"/>
      <c r="VFQ771" s="238"/>
      <c r="VFR771" s="238"/>
      <c r="VFS771" s="238"/>
      <c r="VFT771" s="238"/>
      <c r="VFU771" s="238"/>
      <c r="VFV771" s="238"/>
      <c r="VFW771" s="238"/>
      <c r="VFX771" s="238"/>
      <c r="VFY771" s="238"/>
      <c r="VFZ771" s="238"/>
      <c r="VGA771" s="238"/>
      <c r="VGB771" s="238"/>
      <c r="VGC771" s="238"/>
      <c r="VGD771" s="238"/>
      <c r="VGE771" s="238"/>
      <c r="VGF771" s="238"/>
      <c r="VGG771" s="238"/>
      <c r="VGH771" s="238"/>
      <c r="VGI771" s="238"/>
      <c r="VGJ771" s="238"/>
      <c r="VGK771" s="238"/>
      <c r="VGL771" s="238"/>
      <c r="VGM771" s="238"/>
      <c r="VGN771" s="238"/>
      <c r="VGO771" s="238"/>
      <c r="VGP771" s="238"/>
      <c r="VGQ771" s="238"/>
      <c r="VGR771" s="238"/>
      <c r="VGS771" s="238"/>
      <c r="VGT771" s="238"/>
      <c r="VGU771" s="238"/>
      <c r="VGV771" s="238"/>
      <c r="VGW771" s="238"/>
      <c r="VGX771" s="238"/>
      <c r="VGY771" s="238"/>
      <c r="VGZ771" s="238"/>
      <c r="VHA771" s="238"/>
      <c r="VHB771" s="238"/>
      <c r="VHC771" s="238"/>
      <c r="VHD771" s="238"/>
      <c r="VHE771" s="238"/>
      <c r="VHF771" s="238"/>
      <c r="VHG771" s="238"/>
      <c r="VHH771" s="238"/>
      <c r="VHI771" s="238"/>
      <c r="VHJ771" s="238"/>
      <c r="VHK771" s="238"/>
      <c r="VHL771" s="238"/>
      <c r="VHM771" s="238"/>
      <c r="VHN771" s="238"/>
      <c r="VHO771" s="238"/>
      <c r="VHP771" s="238"/>
      <c r="VHQ771" s="238"/>
      <c r="VHR771" s="238"/>
      <c r="VHS771" s="238"/>
      <c r="VHT771" s="238"/>
      <c r="VHU771" s="238"/>
      <c r="VHV771" s="238"/>
      <c r="VHW771" s="238"/>
      <c r="VHX771" s="238"/>
      <c r="VHY771" s="238"/>
      <c r="VHZ771" s="238"/>
      <c r="VIA771" s="238"/>
      <c r="VIB771" s="238"/>
      <c r="VIC771" s="238"/>
      <c r="VID771" s="238"/>
      <c r="VIE771" s="238"/>
      <c r="VIF771" s="238"/>
      <c r="VIG771" s="238"/>
      <c r="VIH771" s="238"/>
      <c r="VII771" s="238"/>
      <c r="VIJ771" s="238"/>
      <c r="VIK771" s="238"/>
      <c r="VIL771" s="238"/>
      <c r="VIM771" s="238"/>
      <c r="VIN771" s="238"/>
      <c r="VIO771" s="238"/>
      <c r="VIP771" s="238"/>
      <c r="VIQ771" s="238"/>
      <c r="VIR771" s="238"/>
      <c r="VIS771" s="238"/>
      <c r="VIT771" s="238"/>
      <c r="VIU771" s="238"/>
      <c r="VIV771" s="238"/>
      <c r="VIW771" s="238"/>
      <c r="VIX771" s="238"/>
      <c r="VIY771" s="238"/>
      <c r="VIZ771" s="238"/>
      <c r="VJA771" s="238"/>
      <c r="VJB771" s="238"/>
      <c r="VJC771" s="238"/>
      <c r="VJD771" s="238"/>
      <c r="VJE771" s="238"/>
      <c r="VJF771" s="238"/>
      <c r="VJG771" s="238"/>
      <c r="VJH771" s="238"/>
      <c r="VJI771" s="238"/>
      <c r="VJJ771" s="238"/>
      <c r="VJK771" s="238"/>
      <c r="VJL771" s="238"/>
      <c r="VJM771" s="238"/>
      <c r="VJN771" s="238"/>
      <c r="VJO771" s="238"/>
      <c r="VJP771" s="238"/>
      <c r="VJQ771" s="238"/>
      <c r="VJR771" s="238"/>
      <c r="VJS771" s="238"/>
      <c r="VJT771" s="238"/>
      <c r="VJU771" s="238"/>
      <c r="VJV771" s="238"/>
      <c r="VJW771" s="238"/>
      <c r="VJX771" s="238"/>
      <c r="VJY771" s="238"/>
      <c r="VJZ771" s="238"/>
      <c r="VKA771" s="238"/>
      <c r="VKB771" s="238"/>
      <c r="VKC771" s="238"/>
      <c r="VKD771" s="238"/>
      <c r="VKE771" s="238"/>
      <c r="VKF771" s="238"/>
      <c r="VKG771" s="238"/>
      <c r="VKH771" s="238"/>
      <c r="VKI771" s="238"/>
      <c r="VKJ771" s="238"/>
      <c r="VKK771" s="238"/>
      <c r="VKL771" s="238"/>
      <c r="VKM771" s="238"/>
      <c r="VKN771" s="238"/>
      <c r="VKO771" s="238"/>
      <c r="VKP771" s="238"/>
      <c r="VKQ771" s="238"/>
      <c r="VKR771" s="238"/>
      <c r="VKS771" s="238"/>
      <c r="VKT771" s="238"/>
      <c r="VKU771" s="238"/>
      <c r="VKV771" s="238"/>
      <c r="VKW771" s="238"/>
      <c r="VKX771" s="238"/>
      <c r="VKY771" s="238"/>
      <c r="VKZ771" s="238"/>
      <c r="VLA771" s="238"/>
      <c r="VLB771" s="238"/>
      <c r="VLC771" s="238"/>
      <c r="VLD771" s="238"/>
      <c r="VLE771" s="238"/>
      <c r="VLF771" s="238"/>
      <c r="VLG771" s="238"/>
      <c r="VLH771" s="238"/>
      <c r="VLI771" s="238"/>
      <c r="VLJ771" s="238"/>
      <c r="VLK771" s="238"/>
      <c r="VLL771" s="238"/>
      <c r="VLM771" s="238"/>
      <c r="VLN771" s="238"/>
      <c r="VLO771" s="238"/>
      <c r="VLP771" s="238"/>
      <c r="VLQ771" s="238"/>
      <c r="VLR771" s="238"/>
      <c r="VLS771" s="238"/>
      <c r="VLT771" s="238"/>
      <c r="VLU771" s="238"/>
      <c r="VLV771" s="238"/>
      <c r="VLW771" s="238"/>
      <c r="VLX771" s="238"/>
      <c r="VLY771" s="238"/>
      <c r="VLZ771" s="238"/>
      <c r="VMA771" s="238"/>
      <c r="VMB771" s="238"/>
      <c r="VMC771" s="238"/>
      <c r="VMD771" s="238"/>
      <c r="VME771" s="238"/>
      <c r="VMF771" s="238"/>
      <c r="VMG771" s="238"/>
      <c r="VMH771" s="238"/>
      <c r="VMI771" s="238"/>
      <c r="VMJ771" s="238"/>
      <c r="VMK771" s="238"/>
      <c r="VML771" s="238"/>
      <c r="VMM771" s="238"/>
      <c r="VMN771" s="238"/>
      <c r="VMO771" s="238"/>
      <c r="VMP771" s="238"/>
      <c r="VMQ771" s="238"/>
      <c r="VMR771" s="238"/>
      <c r="VMS771" s="238"/>
      <c r="VMT771" s="238"/>
      <c r="VMU771" s="238"/>
      <c r="VMV771" s="238"/>
      <c r="VMW771" s="238"/>
      <c r="VMX771" s="238"/>
      <c r="VMY771" s="238"/>
      <c r="VMZ771" s="238"/>
      <c r="VNA771" s="238"/>
      <c r="VNB771" s="238"/>
      <c r="VNC771" s="238"/>
      <c r="VND771" s="238"/>
      <c r="VNE771" s="238"/>
      <c r="VNF771" s="238"/>
      <c r="VNG771" s="238"/>
      <c r="VNH771" s="238"/>
      <c r="VNI771" s="238"/>
      <c r="VNJ771" s="238"/>
      <c r="VNK771" s="238"/>
      <c r="VNL771" s="238"/>
      <c r="VNM771" s="238"/>
      <c r="VNN771" s="238"/>
      <c r="VNO771" s="238"/>
      <c r="VNP771" s="238"/>
      <c r="VNQ771" s="238"/>
      <c r="VNR771" s="238"/>
      <c r="VNS771" s="238"/>
      <c r="VNT771" s="238"/>
      <c r="VNU771" s="238"/>
      <c r="VNV771" s="238"/>
      <c r="VNW771" s="238"/>
      <c r="VNX771" s="238"/>
      <c r="VNY771" s="238"/>
      <c r="VNZ771" s="238"/>
      <c r="VOA771" s="238"/>
      <c r="VOB771" s="238"/>
      <c r="VOC771" s="238"/>
      <c r="VOD771" s="238"/>
      <c r="VOE771" s="238"/>
      <c r="VOF771" s="238"/>
      <c r="VOG771" s="238"/>
      <c r="VOH771" s="238"/>
      <c r="VOI771" s="238"/>
      <c r="VOJ771" s="238"/>
      <c r="VOK771" s="238"/>
      <c r="VOL771" s="238"/>
      <c r="VOM771" s="238"/>
      <c r="VON771" s="238"/>
      <c r="VOO771" s="238"/>
      <c r="VOP771" s="238"/>
      <c r="VOQ771" s="238"/>
      <c r="VOR771" s="238"/>
      <c r="VOS771" s="238"/>
      <c r="VOT771" s="238"/>
      <c r="VOU771" s="238"/>
      <c r="VOV771" s="238"/>
      <c r="VOW771" s="238"/>
      <c r="VOX771" s="238"/>
      <c r="VOY771" s="238"/>
      <c r="VOZ771" s="238"/>
      <c r="VPA771" s="238"/>
      <c r="VPB771" s="238"/>
      <c r="VPC771" s="238"/>
      <c r="VPD771" s="238"/>
      <c r="VPE771" s="238"/>
      <c r="VPF771" s="238"/>
      <c r="VPG771" s="238"/>
      <c r="VPH771" s="238"/>
      <c r="VPI771" s="238"/>
      <c r="VPJ771" s="238"/>
      <c r="VPK771" s="238"/>
      <c r="VPL771" s="238"/>
      <c r="VPM771" s="238"/>
      <c r="VPN771" s="238"/>
      <c r="VPO771" s="238"/>
      <c r="VPP771" s="238"/>
      <c r="VPQ771" s="238"/>
      <c r="VPR771" s="238"/>
      <c r="VPS771" s="238"/>
      <c r="VPT771" s="238"/>
      <c r="VPU771" s="238"/>
      <c r="VPV771" s="238"/>
      <c r="VPW771" s="238"/>
      <c r="VPX771" s="238"/>
      <c r="VPY771" s="238"/>
      <c r="VPZ771" s="238"/>
      <c r="VQA771" s="238"/>
      <c r="VQB771" s="238"/>
      <c r="VQC771" s="238"/>
      <c r="VQD771" s="238"/>
      <c r="VQE771" s="238"/>
      <c r="VQF771" s="238"/>
      <c r="VQG771" s="238"/>
      <c r="VQH771" s="238"/>
      <c r="VQI771" s="238"/>
      <c r="VQJ771" s="238"/>
      <c r="VQK771" s="238"/>
      <c r="VQL771" s="238"/>
      <c r="VQM771" s="238"/>
      <c r="VQN771" s="238"/>
      <c r="VQO771" s="238"/>
      <c r="VQP771" s="238"/>
      <c r="VQQ771" s="238"/>
      <c r="VQR771" s="238"/>
      <c r="VQS771" s="238"/>
      <c r="VQT771" s="238"/>
      <c r="VQU771" s="238"/>
      <c r="VQV771" s="238"/>
      <c r="VQW771" s="238"/>
      <c r="VQX771" s="238"/>
      <c r="VQY771" s="238"/>
      <c r="VQZ771" s="238"/>
      <c r="VRA771" s="238"/>
      <c r="VRB771" s="238"/>
      <c r="VRC771" s="238"/>
      <c r="VRD771" s="238"/>
      <c r="VRE771" s="238"/>
      <c r="VRF771" s="238"/>
      <c r="VRG771" s="238"/>
      <c r="VRH771" s="238"/>
      <c r="VRI771" s="238"/>
      <c r="VRJ771" s="238"/>
      <c r="VRK771" s="238"/>
      <c r="VRL771" s="238"/>
      <c r="VRM771" s="238"/>
      <c r="VRN771" s="238"/>
      <c r="VRO771" s="238"/>
      <c r="VRP771" s="238"/>
      <c r="VRQ771" s="238"/>
      <c r="VRR771" s="238"/>
      <c r="VRS771" s="238"/>
      <c r="VRT771" s="238"/>
      <c r="VRU771" s="238"/>
      <c r="VRV771" s="238"/>
      <c r="VRW771" s="238"/>
      <c r="VRX771" s="238"/>
      <c r="VRY771" s="238"/>
      <c r="VRZ771" s="238"/>
      <c r="VSA771" s="238"/>
      <c r="VSB771" s="238"/>
      <c r="VSC771" s="238"/>
      <c r="VSD771" s="238"/>
      <c r="VSE771" s="238"/>
      <c r="VSF771" s="238"/>
      <c r="VSG771" s="238"/>
      <c r="VSH771" s="238"/>
      <c r="VSI771" s="238"/>
      <c r="VSJ771" s="238"/>
      <c r="VSK771" s="238"/>
      <c r="VSL771" s="238"/>
      <c r="VSM771" s="238"/>
      <c r="VSN771" s="238"/>
      <c r="VSO771" s="238"/>
      <c r="VSP771" s="238"/>
      <c r="VSQ771" s="238"/>
      <c r="VSR771" s="238"/>
      <c r="VSS771" s="238"/>
      <c r="VST771" s="238"/>
      <c r="VSU771" s="238"/>
      <c r="VSV771" s="238"/>
      <c r="VSW771" s="238"/>
      <c r="VSX771" s="238"/>
      <c r="VSY771" s="238"/>
      <c r="VSZ771" s="238"/>
      <c r="VTA771" s="238"/>
      <c r="VTB771" s="238"/>
      <c r="VTC771" s="238"/>
      <c r="VTD771" s="238"/>
      <c r="VTE771" s="238"/>
      <c r="VTF771" s="238"/>
      <c r="VTG771" s="238"/>
      <c r="VTH771" s="238"/>
      <c r="VTI771" s="238"/>
      <c r="VTJ771" s="238"/>
      <c r="VTK771" s="238"/>
      <c r="VTL771" s="238"/>
      <c r="VTM771" s="238"/>
      <c r="VTN771" s="238"/>
      <c r="VTO771" s="238"/>
      <c r="VTP771" s="238"/>
      <c r="VTQ771" s="238"/>
      <c r="VTR771" s="238"/>
      <c r="VTS771" s="238"/>
      <c r="VTT771" s="238"/>
      <c r="VTU771" s="238"/>
      <c r="VTV771" s="238"/>
      <c r="VTW771" s="238"/>
      <c r="VTX771" s="238"/>
      <c r="VTY771" s="238"/>
      <c r="VTZ771" s="238"/>
      <c r="VUA771" s="238"/>
      <c r="VUB771" s="238"/>
      <c r="VUC771" s="238"/>
      <c r="VUD771" s="238"/>
      <c r="VUE771" s="238"/>
      <c r="VUF771" s="238"/>
      <c r="VUG771" s="238"/>
      <c r="VUH771" s="238"/>
      <c r="VUI771" s="238"/>
      <c r="VUJ771" s="238"/>
      <c r="VUK771" s="238"/>
      <c r="VUL771" s="238"/>
      <c r="VUM771" s="238"/>
      <c r="VUN771" s="238"/>
      <c r="VUO771" s="238"/>
      <c r="VUP771" s="238"/>
      <c r="VUQ771" s="238"/>
      <c r="VUR771" s="238"/>
      <c r="VUS771" s="238"/>
      <c r="VUT771" s="238"/>
      <c r="VUU771" s="238"/>
      <c r="VUV771" s="238"/>
      <c r="VUW771" s="238"/>
      <c r="VUX771" s="238"/>
      <c r="VUY771" s="238"/>
      <c r="VUZ771" s="238"/>
      <c r="VVA771" s="238"/>
      <c r="VVB771" s="238"/>
      <c r="VVC771" s="238"/>
      <c r="VVD771" s="238"/>
      <c r="VVE771" s="238"/>
      <c r="VVF771" s="238"/>
      <c r="VVG771" s="238"/>
      <c r="VVH771" s="238"/>
      <c r="VVI771" s="238"/>
      <c r="VVJ771" s="238"/>
      <c r="VVK771" s="238"/>
      <c r="VVL771" s="238"/>
      <c r="VVM771" s="238"/>
      <c r="VVN771" s="238"/>
      <c r="VVO771" s="238"/>
      <c r="VVP771" s="238"/>
      <c r="VVQ771" s="238"/>
      <c r="VVR771" s="238"/>
      <c r="VVS771" s="238"/>
      <c r="VVT771" s="238"/>
      <c r="VVU771" s="238"/>
      <c r="VVV771" s="238"/>
      <c r="VVW771" s="238"/>
      <c r="VVX771" s="238"/>
      <c r="VVY771" s="238"/>
      <c r="VVZ771" s="238"/>
      <c r="VWA771" s="238"/>
      <c r="VWB771" s="238"/>
      <c r="VWC771" s="238"/>
      <c r="VWD771" s="238"/>
      <c r="VWE771" s="238"/>
      <c r="VWF771" s="238"/>
      <c r="VWG771" s="238"/>
      <c r="VWH771" s="238"/>
      <c r="VWI771" s="238"/>
      <c r="VWJ771" s="238"/>
      <c r="VWK771" s="238"/>
      <c r="VWL771" s="238"/>
      <c r="VWM771" s="238"/>
      <c r="VWN771" s="238"/>
      <c r="VWO771" s="238"/>
      <c r="VWP771" s="238"/>
      <c r="VWQ771" s="238"/>
      <c r="VWR771" s="238"/>
      <c r="VWS771" s="238"/>
      <c r="VWT771" s="238"/>
      <c r="VWU771" s="238"/>
      <c r="VWV771" s="238"/>
      <c r="VWW771" s="238"/>
      <c r="VWX771" s="238"/>
      <c r="VWY771" s="238"/>
      <c r="VWZ771" s="238"/>
      <c r="VXA771" s="238"/>
      <c r="VXB771" s="238"/>
      <c r="VXC771" s="238"/>
      <c r="VXD771" s="238"/>
      <c r="VXE771" s="238"/>
      <c r="VXF771" s="238"/>
      <c r="VXG771" s="238"/>
      <c r="VXH771" s="238"/>
      <c r="VXI771" s="238"/>
      <c r="VXJ771" s="238"/>
      <c r="VXK771" s="238"/>
      <c r="VXL771" s="238"/>
      <c r="VXM771" s="238"/>
      <c r="VXN771" s="238"/>
      <c r="VXO771" s="238"/>
      <c r="VXP771" s="238"/>
      <c r="VXQ771" s="238"/>
      <c r="VXR771" s="238"/>
      <c r="VXS771" s="238"/>
      <c r="VXT771" s="238"/>
      <c r="VXU771" s="238"/>
      <c r="VXV771" s="238"/>
      <c r="VXW771" s="238"/>
      <c r="VXX771" s="238"/>
      <c r="VXY771" s="238"/>
      <c r="VXZ771" s="238"/>
      <c r="VYA771" s="238"/>
      <c r="VYB771" s="238"/>
      <c r="VYC771" s="238"/>
      <c r="VYD771" s="238"/>
      <c r="VYE771" s="238"/>
      <c r="VYF771" s="238"/>
      <c r="VYG771" s="238"/>
      <c r="VYH771" s="238"/>
      <c r="VYI771" s="238"/>
      <c r="VYJ771" s="238"/>
      <c r="VYK771" s="238"/>
      <c r="VYL771" s="238"/>
      <c r="VYM771" s="238"/>
      <c r="VYN771" s="238"/>
      <c r="VYO771" s="238"/>
      <c r="VYP771" s="238"/>
      <c r="VYQ771" s="238"/>
      <c r="VYR771" s="238"/>
      <c r="VYS771" s="238"/>
      <c r="VYT771" s="238"/>
      <c r="VYU771" s="238"/>
      <c r="VYV771" s="238"/>
      <c r="VYW771" s="238"/>
      <c r="VYX771" s="238"/>
      <c r="VYY771" s="238"/>
      <c r="VYZ771" s="238"/>
      <c r="VZA771" s="238"/>
      <c r="VZB771" s="238"/>
      <c r="VZC771" s="238"/>
      <c r="VZD771" s="238"/>
      <c r="VZE771" s="238"/>
      <c r="VZF771" s="238"/>
      <c r="VZG771" s="238"/>
      <c r="VZH771" s="238"/>
      <c r="VZI771" s="238"/>
      <c r="VZJ771" s="238"/>
      <c r="VZK771" s="238"/>
      <c r="VZL771" s="238"/>
      <c r="VZM771" s="238"/>
      <c r="VZN771" s="238"/>
      <c r="VZO771" s="238"/>
      <c r="VZP771" s="238"/>
      <c r="VZQ771" s="238"/>
      <c r="VZR771" s="238"/>
      <c r="VZS771" s="238"/>
      <c r="VZT771" s="238"/>
      <c r="VZU771" s="238"/>
      <c r="VZV771" s="238"/>
      <c r="VZW771" s="238"/>
      <c r="VZX771" s="238"/>
      <c r="VZY771" s="238"/>
      <c r="VZZ771" s="238"/>
      <c r="WAA771" s="238"/>
      <c r="WAB771" s="238"/>
      <c r="WAC771" s="238"/>
      <c r="WAD771" s="238"/>
      <c r="WAE771" s="238"/>
      <c r="WAF771" s="238"/>
      <c r="WAG771" s="238"/>
      <c r="WAH771" s="238"/>
      <c r="WAI771" s="238"/>
      <c r="WAJ771" s="238"/>
      <c r="WAK771" s="238"/>
      <c r="WAL771" s="238"/>
      <c r="WAM771" s="238"/>
      <c r="WAN771" s="238"/>
      <c r="WAO771" s="238"/>
      <c r="WAP771" s="238"/>
      <c r="WAQ771" s="238"/>
      <c r="WAR771" s="238"/>
      <c r="WAS771" s="238"/>
      <c r="WAT771" s="238"/>
      <c r="WAU771" s="238"/>
      <c r="WAV771" s="238"/>
      <c r="WAW771" s="238"/>
      <c r="WAX771" s="238"/>
      <c r="WAY771" s="238"/>
      <c r="WAZ771" s="238"/>
      <c r="WBA771" s="238"/>
      <c r="WBB771" s="238"/>
      <c r="WBC771" s="238"/>
      <c r="WBD771" s="238"/>
      <c r="WBE771" s="238"/>
      <c r="WBF771" s="238"/>
      <c r="WBG771" s="238"/>
      <c r="WBH771" s="238"/>
      <c r="WBI771" s="238"/>
      <c r="WBJ771" s="238"/>
      <c r="WBK771" s="238"/>
      <c r="WBL771" s="238"/>
      <c r="WBM771" s="238"/>
      <c r="WBN771" s="238"/>
      <c r="WBO771" s="238"/>
      <c r="WBP771" s="238"/>
      <c r="WBQ771" s="238"/>
      <c r="WBR771" s="238"/>
      <c r="WBS771" s="238"/>
      <c r="WBT771" s="238"/>
      <c r="WBU771" s="238"/>
      <c r="WBV771" s="238"/>
      <c r="WBW771" s="238"/>
      <c r="WBX771" s="238"/>
      <c r="WBY771" s="238"/>
      <c r="WBZ771" s="238"/>
      <c r="WCA771" s="238"/>
      <c r="WCB771" s="238"/>
      <c r="WCC771" s="238"/>
      <c r="WCD771" s="238"/>
      <c r="WCE771" s="238"/>
      <c r="WCF771" s="238"/>
      <c r="WCG771" s="238"/>
      <c r="WCH771" s="238"/>
      <c r="WCI771" s="238"/>
      <c r="WCJ771" s="238"/>
      <c r="WCK771" s="238"/>
      <c r="WCL771" s="238"/>
      <c r="WCM771" s="238"/>
      <c r="WCN771" s="238"/>
      <c r="WCO771" s="238"/>
      <c r="WCP771" s="238"/>
      <c r="WCQ771" s="238"/>
      <c r="WCR771" s="238"/>
      <c r="WCS771" s="238"/>
      <c r="WCT771" s="238"/>
      <c r="WCU771" s="238"/>
      <c r="WCV771" s="238"/>
      <c r="WCW771" s="238"/>
      <c r="WCX771" s="238"/>
      <c r="WCY771" s="238"/>
      <c r="WCZ771" s="238"/>
      <c r="WDA771" s="238"/>
      <c r="WDB771" s="238"/>
      <c r="WDC771" s="238"/>
      <c r="WDD771" s="238"/>
      <c r="WDE771" s="238"/>
      <c r="WDF771" s="238"/>
      <c r="WDG771" s="238"/>
      <c r="WDH771" s="238"/>
      <c r="WDI771" s="238"/>
      <c r="WDJ771" s="238"/>
      <c r="WDK771" s="238"/>
      <c r="WDL771" s="238"/>
      <c r="WDM771" s="238"/>
      <c r="WDN771" s="238"/>
      <c r="WDO771" s="238"/>
      <c r="WDP771" s="238"/>
      <c r="WDQ771" s="238"/>
      <c r="WDR771" s="238"/>
      <c r="WDS771" s="238"/>
      <c r="WDT771" s="238"/>
      <c r="WDU771" s="238"/>
      <c r="WDV771" s="238"/>
      <c r="WDW771" s="238"/>
      <c r="WDX771" s="238"/>
      <c r="WDY771" s="238"/>
      <c r="WDZ771" s="238"/>
      <c r="WEA771" s="238"/>
      <c r="WEB771" s="238"/>
      <c r="WEC771" s="238"/>
      <c r="WED771" s="238"/>
      <c r="WEE771" s="238"/>
      <c r="WEF771" s="238"/>
      <c r="WEG771" s="238"/>
      <c r="WEH771" s="238"/>
      <c r="WEI771" s="238"/>
      <c r="WEJ771" s="238"/>
      <c r="WEK771" s="238"/>
      <c r="WEL771" s="238"/>
      <c r="WEM771" s="238"/>
      <c r="WEN771" s="238"/>
      <c r="WEO771" s="238"/>
      <c r="WEP771" s="238"/>
      <c r="WEQ771" s="238"/>
      <c r="WER771" s="238"/>
      <c r="WES771" s="238"/>
      <c r="WET771" s="238"/>
      <c r="WEU771" s="238"/>
      <c r="WEV771" s="238"/>
      <c r="WEW771" s="238"/>
      <c r="WEX771" s="238"/>
      <c r="WEY771" s="238"/>
      <c r="WEZ771" s="238"/>
      <c r="WFA771" s="238"/>
      <c r="WFB771" s="238"/>
      <c r="WFC771" s="238"/>
      <c r="WFD771" s="238"/>
      <c r="WFE771" s="238"/>
      <c r="WFF771" s="238"/>
      <c r="WFG771" s="238"/>
      <c r="WFH771" s="238"/>
      <c r="WFI771" s="238"/>
      <c r="WFJ771" s="238"/>
      <c r="WFK771" s="238"/>
      <c r="WFL771" s="238"/>
      <c r="WFM771" s="238"/>
      <c r="WFN771" s="238"/>
      <c r="WFO771" s="238"/>
      <c r="WFP771" s="238"/>
      <c r="WFQ771" s="238"/>
      <c r="WFR771" s="238"/>
      <c r="WFS771" s="238"/>
      <c r="WFT771" s="238"/>
      <c r="WFU771" s="238"/>
      <c r="WFV771" s="238"/>
      <c r="WFW771" s="238"/>
      <c r="WFX771" s="238"/>
      <c r="WFY771" s="238"/>
      <c r="WFZ771" s="238"/>
      <c r="WGA771" s="238"/>
      <c r="WGB771" s="238"/>
      <c r="WGC771" s="238"/>
      <c r="WGD771" s="238"/>
      <c r="WGE771" s="238"/>
      <c r="WGF771" s="238"/>
      <c r="WGG771" s="238"/>
      <c r="WGH771" s="238"/>
      <c r="WGI771" s="238"/>
      <c r="WGJ771" s="238"/>
      <c r="WGK771" s="238"/>
      <c r="WGL771" s="238"/>
      <c r="WGM771" s="238"/>
      <c r="WGN771" s="238"/>
      <c r="WGO771" s="238"/>
      <c r="WGP771" s="238"/>
      <c r="WGQ771" s="238"/>
      <c r="WGR771" s="238"/>
      <c r="WGS771" s="238"/>
      <c r="WGT771" s="238"/>
      <c r="WGU771" s="238"/>
      <c r="WGV771" s="238"/>
      <c r="WGW771" s="238"/>
      <c r="WGX771" s="238"/>
      <c r="WGY771" s="238"/>
      <c r="WGZ771" s="238"/>
      <c r="WHA771" s="238"/>
      <c r="WHB771" s="238"/>
      <c r="WHC771" s="238"/>
      <c r="WHD771" s="238"/>
      <c r="WHE771" s="238"/>
      <c r="WHF771" s="238"/>
      <c r="WHG771" s="238"/>
      <c r="WHH771" s="238"/>
      <c r="WHI771" s="238"/>
      <c r="WHJ771" s="238"/>
      <c r="WHK771" s="238"/>
      <c r="WHL771" s="238"/>
      <c r="WHM771" s="238"/>
      <c r="WHN771" s="238"/>
      <c r="WHO771" s="238"/>
      <c r="WHP771" s="238"/>
      <c r="WHQ771" s="238"/>
      <c r="WHR771" s="238"/>
      <c r="WHS771" s="238"/>
      <c r="WHT771" s="238"/>
      <c r="WHU771" s="238"/>
      <c r="WHV771" s="238"/>
      <c r="WHW771" s="238"/>
      <c r="WHX771" s="238"/>
      <c r="WHY771" s="238"/>
      <c r="WHZ771" s="238"/>
      <c r="WIA771" s="238"/>
      <c r="WIB771" s="238"/>
      <c r="WIC771" s="238"/>
      <c r="WID771" s="238"/>
      <c r="WIE771" s="238"/>
      <c r="WIF771" s="238"/>
      <c r="WIG771" s="238"/>
      <c r="WIH771" s="238"/>
      <c r="WII771" s="238"/>
      <c r="WIJ771" s="238"/>
      <c r="WIK771" s="238"/>
      <c r="WIL771" s="238"/>
      <c r="WIM771" s="238"/>
      <c r="WIN771" s="238"/>
      <c r="WIO771" s="238"/>
      <c r="WIP771" s="238"/>
      <c r="WIQ771" s="238"/>
      <c r="WIR771" s="238"/>
      <c r="WIS771" s="238"/>
      <c r="WIT771" s="238"/>
      <c r="WIU771" s="238"/>
      <c r="WIV771" s="238"/>
      <c r="WIW771" s="238"/>
      <c r="WIX771" s="238"/>
      <c r="WIY771" s="238"/>
      <c r="WIZ771" s="238"/>
      <c r="WJA771" s="238"/>
      <c r="WJB771" s="238"/>
      <c r="WJC771" s="238"/>
      <c r="WJD771" s="238"/>
      <c r="WJE771" s="238"/>
      <c r="WJF771" s="238"/>
      <c r="WJG771" s="238"/>
      <c r="WJH771" s="238"/>
      <c r="WJI771" s="238"/>
      <c r="WJJ771" s="238"/>
      <c r="WJK771" s="238"/>
      <c r="WJL771" s="238"/>
      <c r="WJM771" s="238"/>
      <c r="WJN771" s="238"/>
      <c r="WJO771" s="238"/>
      <c r="WJP771" s="238"/>
      <c r="WJQ771" s="238"/>
      <c r="WJR771" s="238"/>
      <c r="WJS771" s="238"/>
      <c r="WJT771" s="238"/>
      <c r="WJU771" s="238"/>
      <c r="WJV771" s="238"/>
      <c r="WJW771" s="238"/>
      <c r="WJX771" s="238"/>
      <c r="WJY771" s="238"/>
      <c r="WJZ771" s="238"/>
      <c r="WKA771" s="238"/>
      <c r="WKB771" s="238"/>
      <c r="WKC771" s="238"/>
      <c r="WKD771" s="238"/>
      <c r="WKE771" s="238"/>
      <c r="WKF771" s="238"/>
      <c r="WKG771" s="238"/>
      <c r="WKH771" s="238"/>
      <c r="WKI771" s="238"/>
      <c r="WKJ771" s="238"/>
      <c r="WKK771" s="238"/>
      <c r="WKL771" s="238"/>
      <c r="WKM771" s="238"/>
      <c r="WKN771" s="238"/>
      <c r="WKO771" s="238"/>
      <c r="WKP771" s="238"/>
      <c r="WKQ771" s="238"/>
      <c r="WKR771" s="238"/>
      <c r="WKS771" s="238"/>
      <c r="WKT771" s="238"/>
      <c r="WKU771" s="238"/>
      <c r="WKV771" s="238"/>
      <c r="WKW771" s="238"/>
      <c r="WKX771" s="238"/>
      <c r="WKY771" s="238"/>
      <c r="WKZ771" s="238"/>
      <c r="WLA771" s="238"/>
      <c r="WLB771" s="238"/>
      <c r="WLC771" s="238"/>
      <c r="WLD771" s="238"/>
      <c r="WLE771" s="238"/>
      <c r="WLF771" s="238"/>
      <c r="WLG771" s="238"/>
      <c r="WLH771" s="238"/>
      <c r="WLI771" s="238"/>
      <c r="WLJ771" s="238"/>
      <c r="WLK771" s="238"/>
      <c r="WLL771" s="238"/>
      <c r="WLM771" s="238"/>
      <c r="WLN771" s="238"/>
      <c r="WLO771" s="238"/>
      <c r="WLP771" s="238"/>
      <c r="WLQ771" s="238"/>
      <c r="WLR771" s="238"/>
      <c r="WLS771" s="238"/>
      <c r="WLT771" s="238"/>
      <c r="WLU771" s="238"/>
      <c r="WLV771" s="238"/>
      <c r="WLW771" s="238"/>
      <c r="WLX771" s="238"/>
      <c r="WLY771" s="238"/>
      <c r="WLZ771" s="238"/>
      <c r="WMA771" s="238"/>
      <c r="WMB771" s="238"/>
      <c r="WMC771" s="238"/>
      <c r="WMD771" s="238"/>
      <c r="WME771" s="238"/>
      <c r="WMF771" s="238"/>
      <c r="WMG771" s="238"/>
      <c r="WMH771" s="238"/>
      <c r="WMI771" s="238"/>
      <c r="WMJ771" s="238"/>
      <c r="WMK771" s="238"/>
      <c r="WML771" s="238"/>
      <c r="WMM771" s="238"/>
      <c r="WMN771" s="238"/>
      <c r="WMO771" s="238"/>
      <c r="WMP771" s="238"/>
      <c r="WMQ771" s="238"/>
      <c r="WMR771" s="238"/>
      <c r="WMS771" s="238"/>
      <c r="WMT771" s="238"/>
      <c r="WMU771" s="238"/>
      <c r="WMV771" s="238"/>
      <c r="WMW771" s="238"/>
      <c r="WMX771" s="238"/>
      <c r="WMY771" s="238"/>
      <c r="WMZ771" s="238"/>
      <c r="WNA771" s="238"/>
      <c r="WNB771" s="238"/>
      <c r="WNC771" s="238"/>
      <c r="WND771" s="238"/>
      <c r="WNE771" s="238"/>
      <c r="WNF771" s="238"/>
      <c r="WNG771" s="238"/>
      <c r="WNH771" s="238"/>
      <c r="WNI771" s="238"/>
      <c r="WNJ771" s="238"/>
      <c r="WNK771" s="238"/>
      <c r="WNL771" s="238"/>
      <c r="WNM771" s="238"/>
      <c r="WNN771" s="238"/>
      <c r="WNO771" s="238"/>
      <c r="WNP771" s="238"/>
      <c r="WNQ771" s="238"/>
      <c r="WNR771" s="238"/>
      <c r="WNS771" s="238"/>
      <c r="WNT771" s="238"/>
      <c r="WNU771" s="238"/>
      <c r="WNV771" s="238"/>
      <c r="WNW771" s="238"/>
      <c r="WNX771" s="238"/>
      <c r="WNY771" s="238"/>
      <c r="WNZ771" s="238"/>
      <c r="WOA771" s="238"/>
      <c r="WOB771" s="238"/>
      <c r="WOC771" s="238"/>
      <c r="WOD771" s="238"/>
      <c r="WOE771" s="238"/>
      <c r="WOF771" s="238"/>
      <c r="WOG771" s="238"/>
      <c r="WOH771" s="238"/>
      <c r="WOI771" s="238"/>
      <c r="WOJ771" s="238"/>
      <c r="WOK771" s="238"/>
      <c r="WOL771" s="238"/>
      <c r="WOM771" s="238"/>
      <c r="WON771" s="238"/>
      <c r="WOO771" s="238"/>
      <c r="WOP771" s="238"/>
      <c r="WOQ771" s="238"/>
      <c r="WOR771" s="238"/>
      <c r="WOS771" s="238"/>
      <c r="WOT771" s="238"/>
      <c r="WOU771" s="238"/>
      <c r="WOV771" s="238"/>
      <c r="WOW771" s="238"/>
      <c r="WOX771" s="238"/>
      <c r="WOY771" s="238"/>
      <c r="WOZ771" s="238"/>
      <c r="WPA771" s="238"/>
      <c r="WPB771" s="238"/>
      <c r="WPC771" s="238"/>
      <c r="WPD771" s="238"/>
      <c r="WPE771" s="238"/>
      <c r="WPF771" s="238"/>
      <c r="WPG771" s="238"/>
      <c r="WPH771" s="238"/>
      <c r="WPI771" s="238"/>
      <c r="WPJ771" s="238"/>
      <c r="WPK771" s="238"/>
      <c r="WPL771" s="238"/>
      <c r="WPM771" s="238"/>
      <c r="WPN771" s="238"/>
      <c r="WPO771" s="238"/>
      <c r="WPP771" s="238"/>
      <c r="WPQ771" s="238"/>
      <c r="WPR771" s="238"/>
      <c r="WPS771" s="238"/>
      <c r="WPT771" s="238"/>
      <c r="WPU771" s="238"/>
      <c r="WPV771" s="238"/>
      <c r="WPW771" s="238"/>
      <c r="WPX771" s="238"/>
      <c r="WPY771" s="238"/>
      <c r="WPZ771" s="238"/>
      <c r="WQA771" s="238"/>
      <c r="WQB771" s="238"/>
      <c r="WQC771" s="238"/>
      <c r="WQD771" s="238"/>
      <c r="WQE771" s="238"/>
      <c r="WQF771" s="238"/>
      <c r="WQG771" s="238"/>
      <c r="WQH771" s="238"/>
      <c r="WQI771" s="238"/>
      <c r="WQJ771" s="238"/>
      <c r="WQK771" s="238"/>
      <c r="WQL771" s="238"/>
      <c r="WQM771" s="238"/>
      <c r="WQN771" s="238"/>
      <c r="WQO771" s="238"/>
      <c r="WQP771" s="238"/>
      <c r="WQQ771" s="238"/>
      <c r="WQR771" s="238"/>
      <c r="WQS771" s="238"/>
      <c r="WQT771" s="238"/>
      <c r="WQU771" s="238"/>
      <c r="WQV771" s="238"/>
      <c r="WQW771" s="238"/>
      <c r="WQX771" s="238"/>
      <c r="WQY771" s="238"/>
      <c r="WQZ771" s="238"/>
      <c r="WRA771" s="238"/>
      <c r="WRB771" s="238"/>
      <c r="WRC771" s="238"/>
      <c r="WRD771" s="238"/>
      <c r="WRE771" s="238"/>
      <c r="WRF771" s="238"/>
      <c r="WRG771" s="238"/>
      <c r="WRH771" s="238"/>
      <c r="WRI771" s="238"/>
      <c r="WRJ771" s="238"/>
      <c r="WRK771" s="238"/>
      <c r="WRL771" s="238"/>
      <c r="WRM771" s="238"/>
      <c r="WRN771" s="238"/>
      <c r="WRO771" s="238"/>
      <c r="WRP771" s="238"/>
      <c r="WRQ771" s="238"/>
      <c r="WRR771" s="238"/>
      <c r="WRS771" s="238"/>
      <c r="WRT771" s="238"/>
      <c r="WRU771" s="238"/>
      <c r="WRV771" s="238"/>
      <c r="WRW771" s="238"/>
      <c r="WRX771" s="238"/>
      <c r="WRY771" s="238"/>
      <c r="WRZ771" s="238"/>
      <c r="WSA771" s="238"/>
      <c r="WSB771" s="238"/>
      <c r="WSC771" s="238"/>
      <c r="WSD771" s="238"/>
      <c r="WSE771" s="238"/>
      <c r="WSF771" s="238"/>
      <c r="WSG771" s="238"/>
      <c r="WSH771" s="238"/>
      <c r="WSI771" s="238"/>
      <c r="WSJ771" s="238"/>
      <c r="WSK771" s="238"/>
      <c r="WSL771" s="238"/>
      <c r="WSM771" s="238"/>
      <c r="WSN771" s="238"/>
      <c r="WSO771" s="238"/>
      <c r="WSP771" s="238"/>
      <c r="WSQ771" s="238"/>
      <c r="WSR771" s="238"/>
      <c r="WSS771" s="238"/>
      <c r="WST771" s="238"/>
      <c r="WSU771" s="238"/>
      <c r="WSV771" s="238"/>
      <c r="WSW771" s="238"/>
      <c r="WSX771" s="238"/>
      <c r="WSY771" s="238"/>
      <c r="WSZ771" s="238"/>
      <c r="WTA771" s="238"/>
      <c r="WTB771" s="238"/>
      <c r="WTC771" s="238"/>
      <c r="WTD771" s="238"/>
      <c r="WTE771" s="238"/>
      <c r="WTF771" s="238"/>
      <c r="WTG771" s="238"/>
      <c r="WTH771" s="238"/>
      <c r="WTI771" s="238"/>
      <c r="WTJ771" s="238"/>
      <c r="WTK771" s="238"/>
      <c r="WTL771" s="238"/>
      <c r="WTM771" s="238"/>
      <c r="WTN771" s="238"/>
      <c r="WTO771" s="238"/>
      <c r="WTP771" s="238"/>
      <c r="WTQ771" s="238"/>
      <c r="WTR771" s="238"/>
      <c r="WTS771" s="238"/>
      <c r="WTT771" s="238"/>
      <c r="WTU771" s="238"/>
      <c r="WTV771" s="238"/>
      <c r="WTW771" s="238"/>
      <c r="WTX771" s="238"/>
      <c r="WTY771" s="238"/>
      <c r="WTZ771" s="238"/>
      <c r="WUA771" s="238"/>
      <c r="WUB771" s="238"/>
      <c r="WUC771" s="238"/>
      <c r="WUD771" s="238"/>
      <c r="WUE771" s="238"/>
      <c r="WUF771" s="238"/>
      <c r="WUG771" s="238"/>
      <c r="WUH771" s="238"/>
      <c r="WUI771" s="238"/>
      <c r="WUJ771" s="238"/>
      <c r="WUK771" s="238"/>
      <c r="WUL771" s="238"/>
      <c r="WUM771" s="238"/>
      <c r="WUN771" s="238"/>
      <c r="WUO771" s="238"/>
      <c r="WUP771" s="238"/>
      <c r="WUQ771" s="238"/>
      <c r="WUR771" s="238"/>
      <c r="WUS771" s="238"/>
      <c r="WUT771" s="238"/>
      <c r="WUU771" s="238"/>
      <c r="WUV771" s="238"/>
      <c r="WUW771" s="238"/>
      <c r="WUX771" s="238"/>
      <c r="WUY771" s="238"/>
      <c r="WUZ771" s="238"/>
      <c r="WVA771" s="238"/>
      <c r="WVB771" s="238"/>
      <c r="WVC771" s="238"/>
      <c r="WVD771" s="238"/>
      <c r="WVE771" s="238"/>
      <c r="WVF771" s="238"/>
      <c r="WVG771" s="238"/>
      <c r="WVH771" s="238"/>
      <c r="WVI771" s="238"/>
      <c r="WVJ771" s="238"/>
      <c r="WVK771" s="238"/>
      <c r="WVL771" s="238"/>
      <c r="WVM771" s="238"/>
      <c r="WVN771" s="238"/>
      <c r="WVO771" s="238"/>
      <c r="WVP771" s="238"/>
      <c r="WVQ771" s="238"/>
      <c r="WVR771" s="238"/>
      <c r="WVS771" s="238"/>
      <c r="WVT771" s="238"/>
      <c r="WVU771" s="238"/>
      <c r="WVV771" s="238"/>
      <c r="WVW771" s="238"/>
      <c r="WVX771" s="238"/>
      <c r="WVY771" s="238"/>
      <c r="WVZ771" s="238"/>
      <c r="WWA771" s="238"/>
      <c r="WWB771" s="238"/>
      <c r="WWC771" s="238"/>
      <c r="WWD771" s="238"/>
      <c r="WWE771" s="238"/>
      <c r="WWF771" s="238"/>
      <c r="WWG771" s="238"/>
      <c r="WWH771" s="238"/>
      <c r="WWI771" s="238"/>
      <c r="WWJ771" s="238"/>
      <c r="WWK771" s="238"/>
      <c r="WWL771" s="238"/>
      <c r="WWM771" s="238"/>
      <c r="WWN771" s="238"/>
      <c r="WWO771" s="238"/>
      <c r="WWP771" s="238"/>
      <c r="WWQ771" s="238"/>
      <c r="WWR771" s="238"/>
      <c r="WWS771" s="238"/>
      <c r="WWT771" s="238"/>
      <c r="WWU771" s="238"/>
      <c r="WWV771" s="238"/>
      <c r="WWW771" s="238"/>
      <c r="WWX771" s="238"/>
      <c r="WWY771" s="238"/>
      <c r="WWZ771" s="238"/>
      <c r="WXA771" s="238"/>
      <c r="WXB771" s="238"/>
      <c r="WXC771" s="238"/>
      <c r="WXD771" s="238"/>
      <c r="WXE771" s="238"/>
      <c r="WXF771" s="238"/>
      <c r="WXG771" s="238"/>
      <c r="WXH771" s="238"/>
      <c r="WXI771" s="238"/>
      <c r="WXJ771" s="238"/>
      <c r="WXK771" s="238"/>
      <c r="WXL771" s="238"/>
      <c r="WXM771" s="238"/>
      <c r="WXN771" s="238"/>
      <c r="WXO771" s="238"/>
      <c r="WXP771" s="238"/>
      <c r="WXQ771" s="238"/>
      <c r="WXR771" s="238"/>
      <c r="WXS771" s="238"/>
      <c r="WXT771" s="238"/>
      <c r="WXU771" s="238"/>
      <c r="WXV771" s="238"/>
      <c r="WXW771" s="238"/>
      <c r="WXX771" s="238"/>
      <c r="WXY771" s="238"/>
      <c r="WXZ771" s="238"/>
      <c r="WYA771" s="238"/>
      <c r="WYB771" s="238"/>
      <c r="WYC771" s="238"/>
      <c r="WYD771" s="238"/>
      <c r="WYE771" s="238"/>
      <c r="WYF771" s="238"/>
      <c r="WYG771" s="238"/>
      <c r="WYH771" s="238"/>
      <c r="WYI771" s="238"/>
      <c r="WYJ771" s="238"/>
      <c r="WYK771" s="238"/>
      <c r="WYL771" s="238"/>
      <c r="WYM771" s="238"/>
      <c r="WYN771" s="238"/>
      <c r="WYO771" s="238"/>
      <c r="WYP771" s="238"/>
      <c r="WYQ771" s="238"/>
      <c r="WYR771" s="238"/>
      <c r="WYS771" s="238"/>
      <c r="WYT771" s="238"/>
      <c r="WYU771" s="238"/>
      <c r="WYV771" s="238"/>
      <c r="WYW771" s="238"/>
      <c r="WYX771" s="238"/>
      <c r="WYY771" s="238"/>
      <c r="WYZ771" s="238"/>
      <c r="WZA771" s="238"/>
      <c r="WZB771" s="238"/>
      <c r="WZC771" s="238"/>
      <c r="WZD771" s="238"/>
      <c r="WZE771" s="238"/>
      <c r="WZF771" s="238"/>
      <c r="WZG771" s="238"/>
      <c r="WZH771" s="238"/>
      <c r="WZI771" s="238"/>
      <c r="WZJ771" s="238"/>
      <c r="WZK771" s="238"/>
      <c r="WZL771" s="238"/>
      <c r="WZM771" s="238"/>
      <c r="WZN771" s="238"/>
      <c r="WZO771" s="238"/>
      <c r="WZP771" s="238"/>
      <c r="WZQ771" s="238"/>
      <c r="WZR771" s="238"/>
      <c r="WZS771" s="238"/>
      <c r="WZT771" s="238"/>
      <c r="WZU771" s="238"/>
      <c r="WZV771" s="238"/>
      <c r="WZW771" s="238"/>
      <c r="WZX771" s="238"/>
      <c r="WZY771" s="238"/>
      <c r="WZZ771" s="238"/>
      <c r="XAA771" s="238"/>
      <c r="XAB771" s="238"/>
      <c r="XAC771" s="238"/>
      <c r="XAD771" s="238"/>
      <c r="XAE771" s="238"/>
      <c r="XAF771" s="238"/>
      <c r="XAG771" s="238"/>
      <c r="XAH771" s="238"/>
      <c r="XAI771" s="238"/>
      <c r="XAJ771" s="238"/>
      <c r="XAK771" s="238"/>
      <c r="XAL771" s="238"/>
      <c r="XAM771" s="238"/>
      <c r="XAN771" s="238"/>
      <c r="XAO771" s="238"/>
      <c r="XAP771" s="238"/>
      <c r="XAQ771" s="238"/>
      <c r="XAR771" s="238"/>
      <c r="XAS771" s="238"/>
      <c r="XAT771" s="238"/>
      <c r="XAU771" s="238"/>
      <c r="XAV771" s="238"/>
      <c r="XAW771" s="238"/>
      <c r="XAX771" s="238"/>
      <c r="XAY771" s="238"/>
      <c r="XAZ771" s="238"/>
      <c r="XBA771" s="238"/>
      <c r="XBB771" s="238"/>
      <c r="XBC771" s="238"/>
      <c r="XBD771" s="238"/>
      <c r="XBE771" s="238"/>
      <c r="XBF771" s="238"/>
      <c r="XBG771" s="238"/>
      <c r="XBH771" s="238"/>
      <c r="XBI771" s="238"/>
      <c r="XBJ771" s="238"/>
      <c r="XBK771" s="238"/>
      <c r="XBL771" s="238"/>
      <c r="XBM771" s="238"/>
      <c r="XBN771" s="238"/>
      <c r="XBO771" s="238"/>
      <c r="XBP771" s="238"/>
      <c r="XBQ771" s="238"/>
      <c r="XBR771" s="238"/>
      <c r="XBS771" s="238"/>
      <c r="XBT771" s="238"/>
      <c r="XBU771" s="238"/>
      <c r="XBV771" s="238"/>
      <c r="XBW771" s="238"/>
      <c r="XBX771" s="238"/>
      <c r="XBY771" s="238"/>
      <c r="XBZ771" s="238"/>
      <c r="XCA771" s="238"/>
      <c r="XCB771" s="238"/>
      <c r="XCC771" s="238"/>
      <c r="XCD771" s="238"/>
      <c r="XCE771" s="238"/>
      <c r="XCF771" s="238"/>
      <c r="XCG771" s="238"/>
      <c r="XCH771" s="238"/>
      <c r="XCI771" s="238"/>
      <c r="XCJ771" s="238"/>
      <c r="XCK771" s="238"/>
      <c r="XCL771" s="238"/>
      <c r="XCM771" s="238"/>
      <c r="XCN771" s="238"/>
      <c r="XCO771" s="238"/>
      <c r="XCP771" s="238"/>
      <c r="XCQ771" s="238"/>
      <c r="XCR771" s="238"/>
      <c r="XCS771" s="238"/>
      <c r="XCT771" s="238"/>
      <c r="XCU771" s="238"/>
      <c r="XCV771" s="238"/>
      <c r="XCW771" s="238"/>
      <c r="XCX771" s="238"/>
      <c r="XCY771" s="238"/>
      <c r="XCZ771" s="238"/>
      <c r="XDA771" s="238"/>
      <c r="XDB771" s="238"/>
      <c r="XDC771" s="238"/>
      <c r="XDD771" s="238"/>
      <c r="XDE771" s="238"/>
      <c r="XDF771" s="238"/>
      <c r="XDG771" s="238"/>
      <c r="XDH771" s="238"/>
      <c r="XDI771" s="238"/>
      <c r="XDJ771" s="238"/>
      <c r="XDK771" s="238"/>
      <c r="XDL771" s="238"/>
      <c r="XDM771" s="238"/>
      <c r="XDN771" s="238"/>
      <c r="XDO771" s="238"/>
      <c r="XDP771" s="238"/>
      <c r="XDQ771" s="238"/>
      <c r="XDR771" s="238"/>
      <c r="XDS771" s="238"/>
      <c r="XDT771" s="238"/>
      <c r="XDU771" s="238"/>
      <c r="XDV771" s="238"/>
      <c r="XDW771" s="238"/>
      <c r="XDX771" s="238"/>
      <c r="XDY771" s="238"/>
      <c r="XDZ771" s="238"/>
      <c r="XEA771" s="238"/>
      <c r="XEB771" s="238"/>
      <c r="XEC771" s="238"/>
      <c r="XED771" s="238"/>
      <c r="XEE771" s="238"/>
      <c r="XEF771" s="238"/>
      <c r="XEG771" s="238"/>
      <c r="XEH771" s="238"/>
      <c r="XEI771" s="238"/>
      <c r="XEJ771" s="238"/>
      <c r="XEK771" s="238"/>
      <c r="XEL771" s="238"/>
      <c r="XEM771" s="238"/>
      <c r="XEN771" s="238"/>
      <c r="XEO771" s="238"/>
      <c r="XEP771" s="238"/>
      <c r="XEQ771" s="238"/>
      <c r="XER771" s="238"/>
      <c r="XES771" s="238"/>
      <c r="XET771" s="238"/>
      <c r="XEU771" s="238"/>
      <c r="XEV771" s="238"/>
      <c r="XEW771" s="238"/>
      <c r="XEX771" s="238"/>
      <c r="XEY771" s="238"/>
      <c r="XEZ771" s="238"/>
      <c r="XFA771" s="238"/>
      <c r="XFB771" s="238"/>
      <c r="XFC771" s="238"/>
      <c r="XFD771" s="238"/>
    </row>
    <row r="772" spans="1:16384" s="238" customFormat="1" hidden="1">
      <c r="A772" s="213"/>
      <c r="B772" s="429"/>
      <c r="C772" s="236"/>
      <c r="D772" s="236"/>
      <c r="E772" s="236"/>
      <c r="F772" s="236"/>
      <c r="G772" s="236"/>
      <c r="H772" s="236"/>
      <c r="M772" s="10"/>
      <c r="N772" s="10"/>
      <c r="O772" s="19"/>
      <c r="P772" s="214"/>
      <c r="Q772" s="215"/>
      <c r="R772" s="242"/>
      <c r="S772" s="239"/>
      <c r="T772" s="25"/>
      <c r="U772" s="25"/>
      <c r="V772" s="25"/>
      <c r="W772" s="25"/>
      <c r="X772" s="25"/>
      <c r="Y772" s="25"/>
      <c r="Z772" s="25"/>
      <c r="AA772" s="25"/>
      <c r="AB772" s="216"/>
      <c r="AC772" s="216"/>
      <c r="AD772" s="216"/>
      <c r="AE772" s="217"/>
      <c r="AF772" s="217"/>
      <c r="AG772" s="217"/>
      <c r="AH772" s="217"/>
      <c r="AI772" s="217"/>
      <c r="AJ772" s="217"/>
      <c r="AK772" s="217"/>
      <c r="AL772" s="217"/>
      <c r="AM772" s="217"/>
      <c r="AN772" s="217"/>
      <c r="AO772" s="217"/>
      <c r="AP772" s="217"/>
      <c r="AQ772" s="217"/>
      <c r="AR772" s="217"/>
      <c r="AS772" s="217"/>
      <c r="AT772" s="217"/>
      <c r="AU772" s="217"/>
      <c r="AV772" s="217"/>
      <c r="AW772" s="217"/>
      <c r="AX772" s="217"/>
      <c r="AY772" s="217"/>
      <c r="AZ772" s="217"/>
      <c r="BA772" s="217"/>
      <c r="BB772" s="217"/>
      <c r="BC772" s="217"/>
      <c r="BD772" s="217"/>
      <c r="BE772" s="217"/>
      <c r="BF772" s="217"/>
      <c r="BG772" s="217"/>
      <c r="BH772" s="217"/>
      <c r="BI772" s="217"/>
      <c r="BJ772" s="217"/>
      <c r="BK772" s="217"/>
      <c r="BL772" s="217"/>
      <c r="BM772" s="240"/>
      <c r="BN772" s="240"/>
      <c r="BO772" s="240"/>
      <c r="BP772" s="240"/>
      <c r="BQ772" s="316"/>
      <c r="BR772" s="316"/>
      <c r="BS772" s="316"/>
      <c r="BT772" s="316"/>
      <c r="BU772" s="316"/>
      <c r="BV772" s="316"/>
      <c r="BW772" s="316"/>
      <c r="BX772" s="316"/>
      <c r="BY772" s="316"/>
      <c r="BZ772" s="316"/>
      <c r="CA772" s="316"/>
      <c r="CB772" s="316"/>
      <c r="CC772" s="316"/>
      <c r="CD772" s="316"/>
      <c r="CE772" s="316"/>
      <c r="CF772" s="316"/>
      <c r="CG772" s="316"/>
      <c r="CH772" s="316"/>
      <c r="CI772" s="316"/>
      <c r="CJ772" s="316"/>
      <c r="CK772" s="316"/>
      <c r="CL772" s="316"/>
      <c r="CM772" s="316"/>
      <c r="CN772" s="316"/>
      <c r="CO772" s="316"/>
      <c r="CP772" s="316"/>
      <c r="CQ772" s="316"/>
      <c r="CR772" s="316"/>
      <c r="CS772" s="316"/>
      <c r="CT772" s="316"/>
      <c r="CU772" s="316"/>
      <c r="CV772" s="240"/>
      <c r="CW772" s="240"/>
      <c r="CX772" s="240"/>
      <c r="CY772" s="316"/>
      <c r="CZ772" s="316"/>
      <c r="DA772" s="316"/>
      <c r="DB772" s="426"/>
      <c r="DC772" s="426"/>
      <c r="DD772" s="426"/>
      <c r="DE772" s="316"/>
      <c r="DF772" s="316"/>
      <c r="DG772" s="316"/>
      <c r="DH772" s="316"/>
      <c r="DI772" s="316"/>
      <c r="DJ772" s="217"/>
      <c r="DK772" s="217"/>
      <c r="DL772" s="25"/>
      <c r="DM772" s="242"/>
    </row>
    <row r="773" spans="1:16384" s="238" customFormat="1" ht="18.75" hidden="1" customHeight="1">
      <c r="A773" s="10"/>
      <c r="B773" s="393"/>
      <c r="C773" s="356"/>
      <c r="D773" s="356"/>
      <c r="E773" s="358"/>
      <c r="F773" s="358"/>
      <c r="G773" s="356"/>
      <c r="H773" s="356"/>
      <c r="I773" s="356"/>
      <c r="J773" s="356"/>
      <c r="K773" s="341"/>
      <c r="L773" s="206"/>
      <c r="M773" s="166"/>
      <c r="N773" s="166"/>
      <c r="O773" s="166"/>
      <c r="P773" s="166"/>
      <c r="Q773" s="166"/>
      <c r="R773" s="344"/>
      <c r="S773" s="352"/>
      <c r="T773" s="166"/>
      <c r="U773" s="166"/>
      <c r="V773" s="166"/>
      <c r="W773" s="166"/>
      <c r="X773" s="166"/>
      <c r="Y773" s="166"/>
      <c r="Z773" s="166"/>
      <c r="AA773" s="166"/>
      <c r="AB773" s="315" t="s">
        <v>695</v>
      </c>
      <c r="AC773" s="315"/>
      <c r="AD773" s="315"/>
      <c r="AE773" s="315"/>
      <c r="AF773" s="315"/>
      <c r="AG773" s="315"/>
      <c r="AH773" s="315"/>
      <c r="AI773" s="315"/>
      <c r="AJ773" s="315"/>
      <c r="AK773" s="315"/>
      <c r="AL773" s="315"/>
      <c r="AM773" s="315"/>
      <c r="AN773" s="315"/>
      <c r="AO773" s="315"/>
      <c r="AP773" s="315"/>
      <c r="AQ773" s="315"/>
      <c r="AR773" s="315"/>
      <c r="AS773" s="315"/>
      <c r="AT773" s="315"/>
      <c r="AU773" s="315"/>
      <c r="AV773" s="315"/>
      <c r="AW773" s="315"/>
      <c r="AX773" s="315"/>
      <c r="AY773" s="315"/>
      <c r="AZ773" s="315"/>
      <c r="BA773" s="315"/>
      <c r="BB773" s="315"/>
      <c r="BC773" s="315"/>
      <c r="BD773" s="315"/>
      <c r="BE773" s="315"/>
      <c r="BF773" s="315"/>
      <c r="BG773" s="315"/>
      <c r="BH773" s="315"/>
      <c r="BI773" s="315"/>
      <c r="BJ773" s="315"/>
      <c r="BK773" s="315"/>
      <c r="BL773" s="315"/>
      <c r="BM773" s="315"/>
      <c r="BN773" s="315"/>
      <c r="BO773" s="315"/>
      <c r="BP773" s="315"/>
      <c r="BQ773" s="346"/>
      <c r="BR773" s="346"/>
      <c r="BS773" s="346"/>
      <c r="BT773" s="346"/>
      <c r="BU773" s="346"/>
      <c r="BV773" s="346"/>
      <c r="BW773" s="346"/>
      <c r="BX773" s="346"/>
      <c r="BY773" s="346"/>
      <c r="BZ773" s="346"/>
      <c r="CA773" s="346"/>
      <c r="CB773" s="346"/>
      <c r="CC773" s="346"/>
      <c r="CD773" s="346"/>
      <c r="CE773" s="346"/>
      <c r="CF773" s="346"/>
      <c r="CG773" s="346"/>
      <c r="CH773" s="346"/>
      <c r="CI773" s="346"/>
      <c r="CJ773" s="346"/>
      <c r="CK773" s="346"/>
      <c r="CL773" s="346"/>
      <c r="CM773" s="346"/>
      <c r="CN773" s="346"/>
      <c r="CO773" s="346"/>
      <c r="CP773" s="346"/>
      <c r="CQ773" s="346"/>
      <c r="CR773" s="346"/>
      <c r="CS773" s="346"/>
      <c r="CT773" s="346"/>
      <c r="CU773" s="346"/>
      <c r="CV773" s="352"/>
      <c r="CW773" s="352"/>
      <c r="CX773" s="352"/>
      <c r="CY773" s="315"/>
      <c r="CZ773" s="315"/>
      <c r="DA773" s="315"/>
      <c r="DB773" s="315"/>
      <c r="DC773" s="315"/>
      <c r="DD773" s="315"/>
      <c r="DE773" s="315"/>
      <c r="DF773" s="315"/>
      <c r="DG773" s="315"/>
      <c r="DH773" s="315"/>
      <c r="DI773" s="315"/>
      <c r="DJ773" s="315"/>
      <c r="DK773" s="315"/>
      <c r="DL773" s="315"/>
      <c r="DM773" s="352"/>
    </row>
    <row r="774" spans="1:16384" s="238" customFormat="1" hidden="1">
      <c r="A774" s="10"/>
      <c r="B774" s="393"/>
      <c r="C774" s="356"/>
      <c r="D774" s="356"/>
      <c r="E774" s="358"/>
      <c r="F774" s="358"/>
      <c r="G774" s="356"/>
      <c r="H774" s="356"/>
      <c r="K774" s="13"/>
      <c r="L774" s="1"/>
      <c r="M774" s="1"/>
      <c r="N774" s="1"/>
      <c r="O774" s="10"/>
      <c r="P774" s="24"/>
      <c r="Q774" s="24"/>
      <c r="R774" s="345"/>
      <c r="S774" s="247"/>
      <c r="T774" s="2"/>
      <c r="U774" s="2"/>
      <c r="V774" s="2"/>
      <c r="W774" s="2"/>
      <c r="X774" s="2"/>
      <c r="Y774" s="2"/>
      <c r="Z774" s="2"/>
      <c r="AA774" s="2"/>
      <c r="AB774" s="24"/>
      <c r="AC774" s="24"/>
      <c r="AD774" s="24"/>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345"/>
      <c r="BR774" s="345"/>
      <c r="BS774" s="345"/>
      <c r="BT774" s="345"/>
      <c r="BU774" s="345"/>
      <c r="BV774" s="345"/>
      <c r="BW774" s="345"/>
      <c r="BX774" s="345"/>
      <c r="BY774" s="345"/>
      <c r="BZ774" s="345"/>
      <c r="CA774" s="345"/>
      <c r="CB774" s="345"/>
      <c r="CC774" s="345"/>
      <c r="CD774" s="345"/>
      <c r="CE774" s="345"/>
      <c r="CF774" s="345"/>
      <c r="CG774" s="345"/>
      <c r="CH774" s="345"/>
      <c r="CI774" s="345"/>
      <c r="CJ774" s="345"/>
      <c r="CK774" s="345"/>
      <c r="CL774" s="345"/>
      <c r="CM774" s="345"/>
      <c r="CN774" s="345"/>
      <c r="CO774" s="345"/>
      <c r="CP774" s="345"/>
      <c r="CQ774" s="345"/>
      <c r="CR774" s="345"/>
      <c r="CS774" s="345"/>
      <c r="CT774" s="345"/>
      <c r="CU774" s="345"/>
      <c r="CV774" s="247"/>
      <c r="CW774" s="247"/>
      <c r="CX774" s="247"/>
      <c r="CY774" s="2"/>
      <c r="CZ774" s="2"/>
      <c r="DA774" s="2"/>
      <c r="DB774" s="2"/>
      <c r="DC774" s="2"/>
      <c r="DD774" s="2"/>
      <c r="DE774" s="2"/>
      <c r="DF774" s="2"/>
      <c r="DG774" s="2"/>
      <c r="DH774" s="2"/>
      <c r="DI774" s="2"/>
      <c r="DJ774" s="2"/>
      <c r="DK774" s="2"/>
      <c r="DL774" s="2"/>
      <c r="DM774" s="359"/>
    </row>
    <row r="775" spans="1:16384" s="238" customFormat="1" hidden="1">
      <c r="A775" s="10"/>
      <c r="B775" s="393"/>
      <c r="C775" s="356"/>
      <c r="D775" s="356"/>
      <c r="E775" s="358"/>
      <c r="F775" s="358"/>
      <c r="G775" s="356"/>
      <c r="H775" s="356"/>
      <c r="I775" s="356"/>
      <c r="J775" s="356"/>
      <c r="K775" s="342"/>
      <c r="L775" s="1"/>
      <c r="M775" s="1"/>
      <c r="N775" s="1"/>
      <c r="O775" s="10"/>
      <c r="P775" s="24"/>
      <c r="Q775" s="24"/>
      <c r="R775" s="345"/>
      <c r="S775" s="247"/>
      <c r="T775" s="2"/>
      <c r="U775" s="2"/>
      <c r="V775" s="2"/>
      <c r="W775" s="2"/>
      <c r="X775" s="2"/>
      <c r="Y775" s="2"/>
      <c r="Z775" s="2"/>
      <c r="AA775" s="2"/>
      <c r="AB775" s="24"/>
      <c r="AC775" s="24"/>
      <c r="AD775" s="24"/>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345"/>
      <c r="BR775" s="345"/>
      <c r="BS775" s="345"/>
      <c r="BT775" s="345"/>
      <c r="BU775" s="345"/>
      <c r="BV775" s="345"/>
      <c r="BW775" s="345"/>
      <c r="BX775" s="345"/>
      <c r="BY775" s="345"/>
      <c r="BZ775" s="345"/>
      <c r="CA775" s="345"/>
      <c r="CB775" s="345"/>
      <c r="CC775" s="345"/>
      <c r="CD775" s="345"/>
      <c r="CE775" s="345"/>
      <c r="CF775" s="345"/>
      <c r="CG775" s="345"/>
      <c r="CH775" s="345"/>
      <c r="CI775" s="345"/>
      <c r="CJ775" s="345"/>
      <c r="CK775" s="345"/>
      <c r="CL775" s="345"/>
      <c r="CM775" s="345"/>
      <c r="CN775" s="345"/>
      <c r="CO775" s="345"/>
      <c r="CP775" s="345"/>
      <c r="CQ775" s="345"/>
      <c r="CR775" s="345"/>
      <c r="CS775" s="345"/>
      <c r="CT775" s="345"/>
      <c r="CU775" s="345"/>
      <c r="CV775" s="247"/>
      <c r="CW775" s="247"/>
      <c r="CX775" s="247"/>
      <c r="CY775" s="2"/>
      <c r="CZ775" s="2"/>
      <c r="DA775" s="2"/>
      <c r="DB775" s="2"/>
      <c r="DC775" s="2"/>
      <c r="DD775" s="2"/>
      <c r="DE775" s="2"/>
      <c r="DF775" s="2"/>
      <c r="DG775" s="2"/>
      <c r="DH775" s="2"/>
      <c r="DI775" s="2"/>
      <c r="DJ775" s="2"/>
      <c r="DK775" s="2"/>
      <c r="DL775" s="2"/>
      <c r="DM775" s="359"/>
    </row>
    <row r="776" spans="1:16384" s="238" customFormat="1" hidden="1">
      <c r="A776" s="10"/>
      <c r="C776" s="356"/>
      <c r="D776" s="356"/>
      <c r="E776" s="359"/>
      <c r="F776" s="359"/>
      <c r="G776" s="356"/>
      <c r="H776" s="356"/>
      <c r="I776" s="356"/>
      <c r="J776" s="356"/>
      <c r="K776" s="342"/>
      <c r="L776" s="128"/>
      <c r="M776" s="128"/>
      <c r="N776" s="128"/>
      <c r="O776" s="10"/>
      <c r="P776" s="24"/>
      <c r="Q776" s="24"/>
      <c r="R776" s="345"/>
      <c r="S776" s="247"/>
      <c r="T776" s="2"/>
      <c r="U776" s="2"/>
      <c r="V776" s="2"/>
      <c r="W776" s="2"/>
      <c r="X776" s="2"/>
      <c r="Y776" s="2"/>
      <c r="Z776" s="2"/>
      <c r="AA776" s="2"/>
      <c r="AB776" s="24"/>
      <c r="AC776" s="24"/>
      <c r="AD776" s="24"/>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345"/>
      <c r="BR776" s="345"/>
      <c r="BS776" s="345"/>
      <c r="BT776" s="345"/>
      <c r="BU776" s="345"/>
      <c r="BV776" s="345"/>
      <c r="BW776" s="345"/>
      <c r="BX776" s="345"/>
      <c r="BY776" s="345"/>
      <c r="BZ776" s="345"/>
      <c r="CA776" s="345"/>
      <c r="CB776" s="345"/>
      <c r="CC776" s="345"/>
      <c r="CD776" s="345"/>
      <c r="CE776" s="345"/>
      <c r="CF776" s="345"/>
      <c r="CG776" s="345"/>
      <c r="CH776" s="345"/>
      <c r="CI776" s="345"/>
      <c r="CJ776" s="345"/>
      <c r="CK776" s="345"/>
      <c r="CL776" s="345"/>
      <c r="CM776" s="345"/>
      <c r="CN776" s="345"/>
      <c r="CO776" s="345"/>
      <c r="CP776" s="345"/>
      <c r="CQ776" s="345"/>
      <c r="CR776" s="345"/>
      <c r="CS776" s="345"/>
      <c r="CT776" s="345"/>
      <c r="CU776" s="345"/>
      <c r="CV776" s="247"/>
      <c r="CW776" s="247"/>
      <c r="CX776" s="247"/>
      <c r="CY776" s="2"/>
      <c r="CZ776" s="2"/>
      <c r="DA776" s="2"/>
      <c r="DB776" s="2"/>
      <c r="DC776" s="2"/>
      <c r="DD776" s="2"/>
      <c r="DE776" s="2"/>
      <c r="DF776" s="2"/>
      <c r="DG776" s="2"/>
      <c r="DH776" s="2"/>
      <c r="DI776" s="2"/>
      <c r="DJ776" s="2"/>
      <c r="DK776" s="2"/>
      <c r="DL776" s="2"/>
      <c r="DM776" s="359"/>
    </row>
    <row r="777" spans="1:16384" s="238" customFormat="1" hidden="1">
      <c r="A777" s="10"/>
      <c r="C777" s="244"/>
      <c r="E777" s="246"/>
      <c r="F777" s="359"/>
      <c r="I777" s="356"/>
      <c r="J777" s="356"/>
      <c r="K777" s="342"/>
      <c r="L777" s="1"/>
      <c r="M777" s="1"/>
      <c r="N777" s="1"/>
      <c r="O777" s="10"/>
      <c r="P777" s="24"/>
      <c r="Q777" s="24"/>
      <c r="R777" s="345"/>
      <c r="S777" s="247"/>
      <c r="T777" s="2"/>
      <c r="U777" s="2"/>
      <c r="V777" s="2"/>
      <c r="W777" s="2"/>
      <c r="X777" s="2"/>
      <c r="Y777" s="2"/>
      <c r="Z777" s="2"/>
      <c r="AA777" s="2"/>
      <c r="AB777" s="24"/>
      <c r="AC777" s="24"/>
      <c r="AD777" s="24"/>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345"/>
      <c r="BR777" s="345"/>
      <c r="BS777" s="345"/>
      <c r="BT777" s="345"/>
      <c r="BU777" s="345"/>
      <c r="BV777" s="345"/>
      <c r="BW777" s="345"/>
      <c r="BX777" s="345"/>
      <c r="BY777" s="345"/>
      <c r="BZ777" s="345"/>
      <c r="CA777" s="345"/>
      <c r="CB777" s="345"/>
      <c r="CC777" s="345"/>
      <c r="CD777" s="345"/>
      <c r="CE777" s="345"/>
      <c r="CF777" s="345"/>
      <c r="CG777" s="345"/>
      <c r="CH777" s="345"/>
      <c r="CI777" s="345"/>
      <c r="CJ777" s="345"/>
      <c r="CK777" s="345"/>
      <c r="CL777" s="345"/>
      <c r="CM777" s="345"/>
      <c r="CN777" s="345"/>
      <c r="CO777" s="345"/>
      <c r="CP777" s="345"/>
      <c r="CQ777" s="345"/>
      <c r="CR777" s="345"/>
      <c r="CS777" s="345"/>
      <c r="CT777" s="345"/>
      <c r="CU777" s="345"/>
      <c r="CV777" s="247"/>
      <c r="CW777" s="247"/>
      <c r="CX777" s="247"/>
      <c r="CY777" s="2"/>
      <c r="CZ777" s="2"/>
      <c r="DA777" s="2"/>
      <c r="DB777" s="2"/>
      <c r="DC777" s="2"/>
      <c r="DD777" s="2"/>
      <c r="DE777" s="2"/>
      <c r="DF777" s="2"/>
      <c r="DG777" s="2"/>
      <c r="DH777" s="2"/>
      <c r="DI777" s="2"/>
      <c r="DJ777" s="2"/>
      <c r="DK777" s="2"/>
      <c r="DL777" s="2"/>
      <c r="DM777" s="359"/>
    </row>
    <row r="778" spans="1:16384" s="238" customFormat="1" ht="18.75" hidden="1" customHeight="1">
      <c r="A778" s="10"/>
      <c r="B778" s="393"/>
      <c r="C778" s="356"/>
      <c r="D778" s="356"/>
      <c r="E778" s="358"/>
      <c r="F778" s="358"/>
      <c r="G778" s="356"/>
      <c r="H778" s="356"/>
      <c r="I778" s="356"/>
      <c r="J778" s="356"/>
      <c r="K778" s="341"/>
      <c r="L778" s="206"/>
      <c r="M778" s="203"/>
      <c r="N778" s="203"/>
      <c r="O778" s="203"/>
      <c r="P778" s="203"/>
      <c r="Q778" s="203"/>
      <c r="R778" s="346"/>
      <c r="S778" s="378"/>
      <c r="T778" s="203"/>
      <c r="U778" s="203"/>
      <c r="V778" s="203"/>
      <c r="W778" s="203"/>
      <c r="X778" s="203"/>
      <c r="Y778" s="203"/>
      <c r="Z778" s="203"/>
      <c r="AA778" s="203"/>
      <c r="AB778" s="315" t="s">
        <v>696</v>
      </c>
      <c r="AC778" s="315"/>
      <c r="AD778" s="315"/>
      <c r="AE778" s="315"/>
      <c r="AF778" s="315"/>
      <c r="AG778" s="315"/>
      <c r="AH778" s="315"/>
      <c r="AI778" s="315"/>
      <c r="AJ778" s="315"/>
      <c r="AK778" s="315"/>
      <c r="AL778" s="315"/>
      <c r="AM778" s="315"/>
      <c r="AN778" s="315"/>
      <c r="AO778" s="315"/>
      <c r="AP778" s="315"/>
      <c r="AQ778" s="315"/>
      <c r="AR778" s="315"/>
      <c r="AS778" s="315"/>
      <c r="AT778" s="315"/>
      <c r="AU778" s="315"/>
      <c r="AV778" s="315"/>
      <c r="AW778" s="315"/>
      <c r="AX778" s="315"/>
      <c r="AY778" s="315"/>
      <c r="AZ778" s="315"/>
      <c r="BA778" s="315"/>
      <c r="BB778" s="315"/>
      <c r="BC778" s="315"/>
      <c r="BD778" s="315"/>
      <c r="BE778" s="315"/>
      <c r="BF778" s="315"/>
      <c r="BG778" s="315"/>
      <c r="BH778" s="315"/>
      <c r="BI778" s="315"/>
      <c r="BJ778" s="315"/>
      <c r="BK778" s="315"/>
      <c r="BL778" s="315"/>
      <c r="BM778" s="315"/>
      <c r="BN778" s="315"/>
      <c r="BO778" s="315"/>
      <c r="BP778" s="315"/>
      <c r="BQ778" s="346"/>
      <c r="BR778" s="346"/>
      <c r="BS778" s="346"/>
      <c r="BT778" s="346"/>
      <c r="BU778" s="346"/>
      <c r="BV778" s="346"/>
      <c r="BW778" s="346"/>
      <c r="BX778" s="346"/>
      <c r="BY778" s="346"/>
      <c r="BZ778" s="346"/>
      <c r="CA778" s="346"/>
      <c r="CB778" s="346"/>
      <c r="CC778" s="346"/>
      <c r="CD778" s="346"/>
      <c r="CE778" s="346"/>
      <c r="CF778" s="346"/>
      <c r="CG778" s="346"/>
      <c r="CH778" s="346"/>
      <c r="CI778" s="346"/>
      <c r="CJ778" s="346"/>
      <c r="CK778" s="346"/>
      <c r="CL778" s="346"/>
      <c r="CM778" s="346"/>
      <c r="CN778" s="346"/>
      <c r="CO778" s="346"/>
      <c r="CP778" s="346"/>
      <c r="CQ778" s="346"/>
      <c r="CR778" s="346"/>
      <c r="CS778" s="346"/>
      <c r="CT778" s="346"/>
      <c r="CU778" s="346"/>
      <c r="CV778" s="352"/>
      <c r="CW778" s="352"/>
      <c r="CX778" s="352"/>
      <c r="CY778" s="315"/>
      <c r="CZ778" s="315"/>
      <c r="DA778" s="315"/>
      <c r="DB778" s="315"/>
      <c r="DC778" s="315"/>
      <c r="DD778" s="315"/>
      <c r="DE778" s="315"/>
      <c r="DF778" s="315"/>
      <c r="DG778" s="315"/>
      <c r="DH778" s="315"/>
      <c r="DI778" s="315"/>
      <c r="DJ778" s="315"/>
      <c r="DK778" s="315"/>
      <c r="DL778" s="315"/>
      <c r="DM778" s="352"/>
    </row>
    <row r="779" spans="1:16384" s="238" customFormat="1" hidden="1">
      <c r="A779" s="10"/>
      <c r="C779" s="244"/>
      <c r="E779" s="246"/>
      <c r="F779" s="359"/>
      <c r="K779" s="13"/>
      <c r="L779" s="1"/>
      <c r="M779" s="1"/>
      <c r="N779" s="1"/>
      <c r="O779" s="10"/>
      <c r="P779" s="24"/>
      <c r="Q779" s="24"/>
      <c r="R779" s="345"/>
      <c r="S779" s="247"/>
      <c r="T779" s="2"/>
      <c r="U779" s="2"/>
      <c r="V779" s="2"/>
      <c r="W779" s="2"/>
      <c r="X779" s="2"/>
      <c r="Y779" s="2"/>
      <c r="Z779" s="2"/>
      <c r="AA779" s="2"/>
      <c r="AB779" s="24"/>
      <c r="AC779" s="24"/>
      <c r="AD779" s="24"/>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345"/>
      <c r="BR779" s="345"/>
      <c r="BS779" s="345"/>
      <c r="BT779" s="345"/>
      <c r="BU779" s="345"/>
      <c r="BV779" s="345"/>
      <c r="BW779" s="345"/>
      <c r="BX779" s="345"/>
      <c r="BY779" s="345"/>
      <c r="BZ779" s="345"/>
      <c r="CA779" s="345"/>
      <c r="CB779" s="345"/>
      <c r="CC779" s="345"/>
      <c r="CD779" s="345"/>
      <c r="CE779" s="345"/>
      <c r="CF779" s="345"/>
      <c r="CG779" s="345"/>
      <c r="CH779" s="345"/>
      <c r="CI779" s="345"/>
      <c r="CJ779" s="345"/>
      <c r="CK779" s="345"/>
      <c r="CL779" s="345"/>
      <c r="CM779" s="345"/>
      <c r="CN779" s="345"/>
      <c r="CO779" s="345"/>
      <c r="CP779" s="345"/>
      <c r="CQ779" s="345"/>
      <c r="CR779" s="345"/>
      <c r="CS779" s="345"/>
      <c r="CT779" s="345"/>
      <c r="CU779" s="345"/>
      <c r="CV779" s="247"/>
      <c r="CW779" s="247"/>
      <c r="CX779" s="247"/>
      <c r="CY779" s="2"/>
      <c r="CZ779" s="2"/>
      <c r="DA779" s="2"/>
      <c r="DB779" s="2"/>
      <c r="DC779" s="2"/>
      <c r="DD779" s="2"/>
      <c r="DE779" s="2"/>
      <c r="DF779" s="2"/>
      <c r="DG779" s="2"/>
      <c r="DH779" s="2"/>
      <c r="DI779" s="2"/>
      <c r="DJ779" s="2"/>
      <c r="DK779" s="2"/>
      <c r="DL779" s="2"/>
      <c r="DM779" s="359"/>
    </row>
    <row r="780" spans="1:16384" s="238" customFormat="1" hidden="1">
      <c r="A780" s="10"/>
      <c r="C780" s="244"/>
      <c r="E780" s="246"/>
      <c r="F780" s="359"/>
      <c r="K780" s="343"/>
      <c r="L780" s="231"/>
      <c r="M780" s="1"/>
      <c r="N780" s="1"/>
      <c r="O780" s="10"/>
      <c r="P780" s="24"/>
      <c r="Q780" s="24"/>
      <c r="R780" s="347"/>
      <c r="S780" s="247"/>
      <c r="T780" s="2"/>
      <c r="U780" s="2"/>
      <c r="V780" s="2"/>
      <c r="W780" s="2"/>
      <c r="X780" s="2"/>
      <c r="Y780" s="2"/>
      <c r="Z780" s="2"/>
      <c r="AA780" s="2"/>
      <c r="AB780" s="24"/>
      <c r="AC780" s="24"/>
      <c r="AD780" s="24"/>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47"/>
      <c r="BN780" s="247"/>
      <c r="BO780" s="247"/>
      <c r="BP780" s="247"/>
      <c r="BQ780" s="345"/>
      <c r="BR780" s="345"/>
      <c r="BS780" s="345"/>
      <c r="BT780" s="345"/>
      <c r="BU780" s="345"/>
      <c r="BV780" s="345"/>
      <c r="BW780" s="345"/>
      <c r="BX780" s="345"/>
      <c r="BY780" s="345"/>
      <c r="BZ780" s="345"/>
      <c r="CA780" s="345"/>
      <c r="CB780" s="345"/>
      <c r="CC780" s="345"/>
      <c r="CD780" s="345"/>
      <c r="CE780" s="345"/>
      <c r="CF780" s="345"/>
      <c r="CG780" s="345"/>
      <c r="CH780" s="345"/>
      <c r="CI780" s="345"/>
      <c r="CJ780" s="345"/>
      <c r="CK780" s="345"/>
      <c r="CL780" s="345"/>
      <c r="CM780" s="345"/>
      <c r="CN780" s="345"/>
      <c r="CO780" s="345"/>
      <c r="CP780" s="345"/>
      <c r="CQ780" s="345"/>
      <c r="CR780" s="345"/>
      <c r="CS780" s="345"/>
      <c r="CT780" s="345"/>
      <c r="CU780" s="345"/>
      <c r="CV780" s="247"/>
      <c r="CW780" s="247"/>
      <c r="CX780" s="247"/>
      <c r="CY780" s="2"/>
      <c r="CZ780" s="2"/>
      <c r="DA780" s="2"/>
      <c r="DB780" s="2"/>
      <c r="DC780" s="2"/>
      <c r="DD780" s="2"/>
      <c r="DE780" s="2"/>
      <c r="DF780" s="2"/>
      <c r="DG780" s="2"/>
      <c r="DH780" s="2"/>
      <c r="DI780" s="2"/>
      <c r="DJ780" s="2"/>
      <c r="DK780" s="2"/>
      <c r="DL780" s="2"/>
      <c r="DM780" s="359"/>
    </row>
    <row r="781" spans="1:16384" s="238" customFormat="1" ht="10.5" customHeight="1">
      <c r="A781" s="10"/>
      <c r="C781" s="244"/>
      <c r="E781" s="246"/>
      <c r="F781" s="359"/>
      <c r="K781" s="343"/>
      <c r="L781" s="231"/>
      <c r="M781" s="1"/>
      <c r="N781" s="1"/>
      <c r="O781" s="10"/>
      <c r="P781" s="24"/>
      <c r="Q781" s="24"/>
      <c r="R781" s="347"/>
      <c r="S781" s="247"/>
      <c r="T781" s="2"/>
      <c r="U781" s="2"/>
      <c r="V781" s="2"/>
      <c r="W781" s="2"/>
      <c r="X781" s="2"/>
      <c r="Y781" s="2"/>
      <c r="Z781" s="2"/>
      <c r="AA781" s="2"/>
      <c r="AB781" s="24"/>
      <c r="AC781" s="24"/>
      <c r="AD781" s="24"/>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47"/>
      <c r="BN781" s="247"/>
      <c r="BO781" s="247"/>
      <c r="BP781" s="247"/>
      <c r="BQ781" s="345"/>
      <c r="BR781" s="345"/>
      <c r="BS781" s="345"/>
      <c r="BT781" s="345"/>
      <c r="BU781" s="345"/>
      <c r="BV781" s="345"/>
      <c r="BW781" s="345"/>
      <c r="BX781" s="345"/>
      <c r="BY781" s="345"/>
      <c r="BZ781" s="345"/>
      <c r="CA781" s="345"/>
      <c r="CB781" s="345"/>
      <c r="CC781" s="345"/>
      <c r="CD781" s="345"/>
      <c r="CE781" s="345"/>
      <c r="CF781" s="345"/>
      <c r="CG781" s="345"/>
      <c r="CH781" s="345"/>
      <c r="CI781" s="345"/>
      <c r="CJ781" s="345"/>
      <c r="CK781" s="345"/>
      <c r="CL781" s="345"/>
      <c r="CM781" s="345"/>
      <c r="CN781" s="345"/>
      <c r="CO781" s="345"/>
      <c r="CP781" s="345"/>
      <c r="CQ781" s="345"/>
      <c r="CR781" s="345"/>
      <c r="CS781" s="345"/>
      <c r="CT781" s="345"/>
      <c r="CU781" s="345"/>
      <c r="CV781" s="247"/>
      <c r="CW781" s="247"/>
      <c r="CX781" s="247"/>
      <c r="CY781" s="2"/>
      <c r="CZ781" s="2"/>
      <c r="DA781" s="2"/>
      <c r="DB781" s="2"/>
      <c r="DC781" s="2"/>
      <c r="DD781" s="2"/>
      <c r="DE781" s="2"/>
      <c r="DF781" s="2"/>
      <c r="DG781" s="2"/>
      <c r="DH781" s="2"/>
      <c r="DI781" s="2"/>
      <c r="DJ781" s="2"/>
      <c r="DK781" s="2"/>
      <c r="DL781" s="2"/>
      <c r="DM781" s="359"/>
    </row>
    <row r="782" spans="1:16384" ht="22.5" customHeight="1">
      <c r="B782" s="539" t="s">
        <v>1297</v>
      </c>
      <c r="C782" s="539"/>
      <c r="D782" s="541" t="s">
        <v>1204</v>
      </c>
      <c r="E782" s="542"/>
      <c r="F782" s="542"/>
      <c r="G782" s="542"/>
      <c r="H782" s="542"/>
      <c r="I782" s="542"/>
      <c r="J782" s="542"/>
      <c r="K782" s="542"/>
      <c r="L782" s="542"/>
      <c r="M782" s="543"/>
      <c r="N782" s="543"/>
      <c r="O782" s="543"/>
      <c r="P782" s="543"/>
      <c r="Q782" s="543"/>
      <c r="R782" s="542"/>
      <c r="S782" s="542"/>
      <c r="T782" s="543"/>
      <c r="U782" s="543"/>
      <c r="V782" s="543"/>
      <c r="W782" s="543"/>
      <c r="X782" s="543"/>
      <c r="Y782" s="543"/>
      <c r="Z782" s="543"/>
      <c r="AA782" s="543"/>
      <c r="AB782" s="543"/>
      <c r="AC782" s="543"/>
      <c r="AD782" s="543"/>
      <c r="AE782" s="543"/>
      <c r="AF782" s="543"/>
      <c r="AG782" s="543"/>
      <c r="AH782" s="543"/>
      <c r="AI782" s="543"/>
      <c r="AJ782" s="543"/>
      <c r="AK782" s="543"/>
      <c r="AL782" s="543"/>
      <c r="AM782" s="543"/>
      <c r="AN782" s="543"/>
      <c r="AO782" s="543"/>
      <c r="AP782" s="543"/>
      <c r="AQ782" s="543"/>
      <c r="AR782" s="543"/>
      <c r="AS782" s="543"/>
      <c r="AT782" s="543"/>
      <c r="AU782" s="543"/>
      <c r="AV782" s="543"/>
      <c r="AW782" s="543"/>
      <c r="AX782" s="543"/>
      <c r="AY782" s="543"/>
      <c r="AZ782" s="543"/>
      <c r="BA782" s="543"/>
      <c r="BB782" s="543"/>
      <c r="BC782" s="541"/>
      <c r="BD782" s="541"/>
      <c r="BE782" s="541"/>
      <c r="BF782" s="541"/>
      <c r="BG782" s="208"/>
      <c r="BH782" s="455" t="s">
        <v>695</v>
      </c>
      <c r="BI782" s="455"/>
      <c r="BJ782" s="455"/>
      <c r="BK782" s="455"/>
      <c r="BL782" s="455"/>
      <c r="BM782" s="455" t="s">
        <v>695</v>
      </c>
      <c r="BN782" s="455"/>
      <c r="BO782" s="455"/>
      <c r="BP782" s="455"/>
      <c r="BQ782" s="455"/>
      <c r="BR782" s="455"/>
      <c r="BS782" s="455"/>
      <c r="BT782" s="455"/>
      <c r="BU782" s="455"/>
      <c r="BV782" s="455"/>
      <c r="BW782" s="455"/>
      <c r="BX782" s="455"/>
      <c r="BY782" s="455"/>
      <c r="BZ782" s="455"/>
      <c r="CA782" s="455"/>
      <c r="CB782" s="455"/>
      <c r="CC782" s="455"/>
      <c r="CD782" s="455"/>
      <c r="CE782" s="455"/>
      <c r="CF782" s="455"/>
      <c r="CG782" s="455"/>
      <c r="CH782" s="455"/>
      <c r="CI782" s="455"/>
      <c r="CJ782" s="455"/>
      <c r="CK782" s="455"/>
      <c r="CL782" s="455"/>
      <c r="CM782" s="455"/>
      <c r="CN782" s="455"/>
      <c r="CO782" s="455"/>
      <c r="CP782" s="455"/>
      <c r="CQ782" s="455"/>
      <c r="CR782" s="455"/>
      <c r="CS782" s="455"/>
      <c r="CT782" s="455"/>
      <c r="CU782" s="455"/>
      <c r="CV782" s="455"/>
      <c r="CW782" s="455"/>
      <c r="CX782" s="455"/>
      <c r="CY782" s="455"/>
      <c r="CZ782" s="455"/>
      <c r="DA782" s="455"/>
      <c r="DB782" s="455"/>
      <c r="DC782" s="455"/>
      <c r="DD782" s="455"/>
      <c r="DE782" s="455"/>
      <c r="DF782" s="455"/>
      <c r="DG782" s="455"/>
      <c r="DH782" s="455"/>
      <c r="DI782" s="455"/>
      <c r="DJ782" s="455"/>
      <c r="DK782" s="455"/>
      <c r="DL782" s="455"/>
      <c r="DM782" s="455"/>
    </row>
    <row r="783" spans="1:16384">
      <c r="B783" s="539" t="s">
        <v>1203</v>
      </c>
      <c r="C783" s="539"/>
      <c r="D783" s="358"/>
      <c r="BC783" s="220"/>
      <c r="BD783" s="220"/>
      <c r="BE783" s="220"/>
      <c r="BF783" s="220"/>
      <c r="BG783" s="208"/>
      <c r="BH783" s="208"/>
      <c r="BI783" s="208"/>
      <c r="BJ783" s="208"/>
      <c r="BK783" s="208"/>
      <c r="BL783" s="208"/>
    </row>
    <row r="784" spans="1:16384">
      <c r="B784" s="393"/>
      <c r="C784" s="357"/>
      <c r="D784" s="358"/>
      <c r="BC784" s="220"/>
      <c r="BD784" s="220"/>
      <c r="BE784" s="220"/>
      <c r="BF784" s="220"/>
      <c r="BG784" s="208"/>
      <c r="BH784" s="208"/>
      <c r="BI784" s="208"/>
      <c r="BJ784" s="208"/>
      <c r="BK784" s="208"/>
      <c r="BL784" s="208"/>
    </row>
    <row r="785" spans="2:117">
      <c r="B785" s="393"/>
      <c r="C785" s="357"/>
      <c r="D785" s="358"/>
      <c r="BC785" s="220"/>
      <c r="BD785" s="220"/>
      <c r="BE785" s="220"/>
      <c r="BF785" s="220"/>
      <c r="BG785" s="208"/>
      <c r="BH785" s="208"/>
      <c r="BI785" s="208"/>
      <c r="BJ785" s="208"/>
      <c r="BK785" s="208"/>
      <c r="BL785" s="208"/>
    </row>
    <row r="786" spans="2:117">
      <c r="B786" s="540" t="s">
        <v>1345</v>
      </c>
      <c r="C786" s="540"/>
      <c r="D786" s="541" t="s">
        <v>633</v>
      </c>
      <c r="E786" s="541"/>
      <c r="F786" s="541"/>
      <c r="G786" s="541"/>
      <c r="H786" s="541"/>
      <c r="I786" s="541"/>
      <c r="J786" s="541"/>
      <c r="K786" s="541"/>
      <c r="L786" s="541"/>
      <c r="M786" s="541"/>
      <c r="N786" s="541"/>
      <c r="O786" s="541"/>
      <c r="P786" s="541"/>
      <c r="Q786" s="541"/>
      <c r="R786" s="541"/>
      <c r="S786" s="541"/>
      <c r="T786" s="541"/>
      <c r="U786" s="541"/>
      <c r="V786" s="541"/>
      <c r="W786" s="541"/>
      <c r="X786" s="541"/>
      <c r="Y786" s="541"/>
      <c r="Z786" s="541"/>
      <c r="AA786" s="541"/>
      <c r="AB786" s="541"/>
      <c r="AC786" s="541"/>
      <c r="AD786" s="541"/>
      <c r="AE786" s="541"/>
      <c r="AF786" s="541"/>
      <c r="AG786" s="541"/>
      <c r="AH786" s="541"/>
      <c r="AI786" s="541"/>
      <c r="AJ786" s="541"/>
      <c r="AK786" s="541"/>
      <c r="AL786" s="541"/>
      <c r="AM786" s="541"/>
      <c r="AN786" s="541"/>
      <c r="AO786" s="541"/>
      <c r="AP786" s="541"/>
      <c r="AQ786" s="541"/>
      <c r="AR786" s="541"/>
      <c r="AS786" s="541"/>
      <c r="AT786" s="541"/>
      <c r="AU786" s="541"/>
      <c r="AV786" s="541"/>
      <c r="AW786" s="541"/>
      <c r="AX786" s="541"/>
      <c r="AY786" s="541"/>
      <c r="AZ786" s="541"/>
      <c r="BA786" s="541"/>
      <c r="BB786" s="541"/>
      <c r="BC786" s="541"/>
      <c r="BD786" s="541"/>
      <c r="BE786" s="541"/>
      <c r="BF786" s="541"/>
      <c r="BG786" s="208"/>
      <c r="BH786" s="455" t="s">
        <v>696</v>
      </c>
      <c r="BI786" s="455"/>
      <c r="BJ786" s="455"/>
      <c r="BK786" s="455"/>
      <c r="BL786" s="455"/>
      <c r="BN786" s="455" t="s">
        <v>696</v>
      </c>
      <c r="BO786" s="455"/>
      <c r="BP786" s="455"/>
      <c r="CV786" s="455" t="s">
        <v>696</v>
      </c>
      <c r="CW786" s="455"/>
      <c r="CX786" s="455"/>
      <c r="CY786" s="466"/>
      <c r="CZ786" s="466"/>
      <c r="DA786" s="466"/>
      <c r="DB786" s="466"/>
      <c r="DC786" s="466"/>
      <c r="DD786" s="466"/>
      <c r="DE786" s="466"/>
      <c r="DF786" s="466"/>
      <c r="DG786" s="466"/>
      <c r="DH786" s="466"/>
      <c r="DI786" s="466"/>
      <c r="DJ786" s="466"/>
      <c r="DK786" s="466"/>
      <c r="DL786" s="466"/>
      <c r="DM786" s="455"/>
    </row>
    <row r="787" spans="2:117">
      <c r="B787" s="393"/>
      <c r="C787" s="357"/>
    </row>
    <row r="788" spans="2:117">
      <c r="B788" s="394"/>
      <c r="C788" s="245"/>
    </row>
  </sheetData>
  <autoFilter ref="A4:OA771" xr:uid="{00000000-0009-0000-0000-000001000000}">
    <filterColumn colId="2" showButton="0"/>
    <filterColumn colId="4" showButton="0"/>
    <filterColumn colId="18">
      <customFilters>
        <customFilter operator="notEqual" val=" "/>
      </customFilters>
    </filterColumn>
    <filterColumn colId="54" showButton="0"/>
    <filterColumn colId="56" showButton="0"/>
    <filterColumn colId="58" showButton="0"/>
    <filterColumn colId="60" showButton="0"/>
    <filterColumn colId="62" showButton="0"/>
  </autoFilter>
  <mergeCells count="536">
    <mergeCell ref="CL765:CT769"/>
    <mergeCell ref="CU765:CU771"/>
    <mergeCell ref="CL770:CL771"/>
    <mergeCell ref="CM770:CM771"/>
    <mergeCell ref="CN770:CN771"/>
    <mergeCell ref="CO770:CO771"/>
    <mergeCell ref="CP770:CP771"/>
    <mergeCell ref="CQ770:CQ771"/>
    <mergeCell ref="CR770:CR771"/>
    <mergeCell ref="CS770:CS771"/>
    <mergeCell ref="CT770:CT771"/>
    <mergeCell ref="B782:C782"/>
    <mergeCell ref="B783:C783"/>
    <mergeCell ref="B786:C786"/>
    <mergeCell ref="D782:BF782"/>
    <mergeCell ref="D786:BF786"/>
    <mergeCell ref="BH782:BL782"/>
    <mergeCell ref="BH786:BL786"/>
    <mergeCell ref="BK3:BL4"/>
    <mergeCell ref="BC3:BJ3"/>
    <mergeCell ref="BC4:BD4"/>
    <mergeCell ref="BE4:BF4"/>
    <mergeCell ref="BG4:BH4"/>
    <mergeCell ref="BI4:BJ4"/>
    <mergeCell ref="AT3:AT5"/>
    <mergeCell ref="AU3:AU5"/>
    <mergeCell ref="AV3:AV5"/>
    <mergeCell ref="AW3:AW5"/>
    <mergeCell ref="AX3:AX5"/>
    <mergeCell ref="AY3:AY5"/>
    <mergeCell ref="AZ3:AZ5"/>
    <mergeCell ref="BA3:BA5"/>
    <mergeCell ref="G674:G675"/>
    <mergeCell ref="A759:G759"/>
    <mergeCell ref="A763:H763"/>
    <mergeCell ref="C674:C675"/>
    <mergeCell ref="C643:C644"/>
    <mergeCell ref="A754:G754"/>
    <mergeCell ref="A755:G755"/>
    <mergeCell ref="A758:G758"/>
    <mergeCell ref="C558:E558"/>
    <mergeCell ref="A749:L749"/>
    <mergeCell ref="A750:G750"/>
    <mergeCell ref="A751:G751"/>
    <mergeCell ref="A752:G752"/>
    <mergeCell ref="G560:G561"/>
    <mergeCell ref="H674:H675"/>
    <mergeCell ref="D654:D655"/>
    <mergeCell ref="G654:G655"/>
    <mergeCell ref="H654:H655"/>
    <mergeCell ref="D560:D561"/>
    <mergeCell ref="D643:D644"/>
    <mergeCell ref="H643:H644"/>
    <mergeCell ref="G643:G644"/>
    <mergeCell ref="O719:O728"/>
    <mergeCell ref="J685:J693"/>
    <mergeCell ref="BB3:BB5"/>
    <mergeCell ref="P673:P684"/>
    <mergeCell ref="P208:P210"/>
    <mergeCell ref="P358:P360"/>
    <mergeCell ref="P347:P348"/>
    <mergeCell ref="P333:P334"/>
    <mergeCell ref="P126:P129"/>
    <mergeCell ref="P130:P134"/>
    <mergeCell ref="P139:P142"/>
    <mergeCell ref="P143:P147"/>
    <mergeCell ref="P148:P152"/>
    <mergeCell ref="P164:P168"/>
    <mergeCell ref="P169:P174"/>
    <mergeCell ref="P175:P179"/>
    <mergeCell ref="P180:P181"/>
    <mergeCell ref="P153:P156"/>
    <mergeCell ref="E560:E561"/>
    <mergeCell ref="F560:F561"/>
    <mergeCell ref="D674:D675"/>
    <mergeCell ref="C770:D771"/>
    <mergeCell ref="A757:G757"/>
    <mergeCell ref="A756:G756"/>
    <mergeCell ref="A760:H760"/>
    <mergeCell ref="A761:H761"/>
    <mergeCell ref="A762:H762"/>
    <mergeCell ref="A748:F748"/>
    <mergeCell ref="A746:F746"/>
    <mergeCell ref="A744:F744"/>
    <mergeCell ref="A764:H764"/>
    <mergeCell ref="C765:D765"/>
    <mergeCell ref="C766:D766"/>
    <mergeCell ref="C767:D767"/>
    <mergeCell ref="C768:D768"/>
    <mergeCell ref="C769:D769"/>
    <mergeCell ref="O729:O739"/>
    <mergeCell ref="A747:F747"/>
    <mergeCell ref="P729:P739"/>
    <mergeCell ref="P719:P728"/>
    <mergeCell ref="A719:A728"/>
    <mergeCell ref="A753:G753"/>
    <mergeCell ref="P363:P366"/>
    <mergeCell ref="P368:P375"/>
    <mergeCell ref="P453:P471"/>
    <mergeCell ref="G641:G642"/>
    <mergeCell ref="D453:D456"/>
    <mergeCell ref="A500:A510"/>
    <mergeCell ref="A496:A498"/>
    <mergeCell ref="C588:E588"/>
    <mergeCell ref="A511:A513"/>
    <mergeCell ref="A577:A580"/>
    <mergeCell ref="A492:A495"/>
    <mergeCell ref="F453:F456"/>
    <mergeCell ref="P653:P655"/>
    <mergeCell ref="O432:O435"/>
    <mergeCell ref="O436:O446"/>
    <mergeCell ref="O447:O451"/>
    <mergeCell ref="O514:O517"/>
    <mergeCell ref="O518:O521"/>
    <mergeCell ref="P135:P138"/>
    <mergeCell ref="P352:P354"/>
    <mergeCell ref="O673:O684"/>
    <mergeCell ref="O685:O693"/>
    <mergeCell ref="A592:A594"/>
    <mergeCell ref="A613:A626"/>
    <mergeCell ref="O653:O663"/>
    <mergeCell ref="O613:O626"/>
    <mergeCell ref="A639:A652"/>
    <mergeCell ref="C627:C628"/>
    <mergeCell ref="D627:D628"/>
    <mergeCell ref="E627:E628"/>
    <mergeCell ref="F627:F628"/>
    <mergeCell ref="G627:G628"/>
    <mergeCell ref="H627:H628"/>
    <mergeCell ref="O627:O628"/>
    <mergeCell ref="A673:A684"/>
    <mergeCell ref="J664:J672"/>
    <mergeCell ref="J673:J684"/>
    <mergeCell ref="C641:C642"/>
    <mergeCell ref="D641:D642"/>
    <mergeCell ref="A453:A471"/>
    <mergeCell ref="A602:A612"/>
    <mergeCell ref="A627:A638"/>
    <mergeCell ref="H641:H642"/>
    <mergeCell ref="O589:O594"/>
    <mergeCell ref="O553:O557"/>
    <mergeCell ref="C539:E539"/>
    <mergeCell ref="O488:O491"/>
    <mergeCell ref="O492:O495"/>
    <mergeCell ref="O595:O599"/>
    <mergeCell ref="H453:H456"/>
    <mergeCell ref="O453:O471"/>
    <mergeCell ref="O602:O612"/>
    <mergeCell ref="O565:O575"/>
    <mergeCell ref="O577:O580"/>
    <mergeCell ref="A420:A430"/>
    <mergeCell ref="A447:A451"/>
    <mergeCell ref="A541:A543"/>
    <mergeCell ref="O664:O672"/>
    <mergeCell ref="H560:H561"/>
    <mergeCell ref="O560:O562"/>
    <mergeCell ref="A664:A672"/>
    <mergeCell ref="A436:A446"/>
    <mergeCell ref="C639:C640"/>
    <mergeCell ref="C601:E601"/>
    <mergeCell ref="A488:A491"/>
    <mergeCell ref="A514:A517"/>
    <mergeCell ref="G453:G456"/>
    <mergeCell ref="A563:A564"/>
    <mergeCell ref="F472:F475"/>
    <mergeCell ref="O472:O482"/>
    <mergeCell ref="O483:O487"/>
    <mergeCell ref="A595:A599"/>
    <mergeCell ref="A518:A521"/>
    <mergeCell ref="A523:A528"/>
    <mergeCell ref="C453:C456"/>
    <mergeCell ref="A529:A533"/>
    <mergeCell ref="A560:A562"/>
    <mergeCell ref="A565:A575"/>
    <mergeCell ref="O529:O533"/>
    <mergeCell ref="O511:O513"/>
    <mergeCell ref="C534:E534"/>
    <mergeCell ref="O541:O543"/>
    <mergeCell ref="P627:P628"/>
    <mergeCell ref="C536:E536"/>
    <mergeCell ref="G553:G557"/>
    <mergeCell ref="J541:J543"/>
    <mergeCell ref="C547:E547"/>
    <mergeCell ref="C535:E535"/>
    <mergeCell ref="C560:C561"/>
    <mergeCell ref="C587:E587"/>
    <mergeCell ref="C582:E582"/>
    <mergeCell ref="O523:O528"/>
    <mergeCell ref="H3:H5"/>
    <mergeCell ref="I3:I6"/>
    <mergeCell ref="J3:J6"/>
    <mergeCell ref="C22:E22"/>
    <mergeCell ref="C29:E29"/>
    <mergeCell ref="O563:O564"/>
    <mergeCell ref="O496:O498"/>
    <mergeCell ref="O500:O510"/>
    <mergeCell ref="A352:A354"/>
    <mergeCell ref="C365:C366"/>
    <mergeCell ref="D365:D366"/>
    <mergeCell ref="E365:E366"/>
    <mergeCell ref="C367:E367"/>
    <mergeCell ref="C499:E499"/>
    <mergeCell ref="C559:E559"/>
    <mergeCell ref="E453:E456"/>
    <mergeCell ref="A432:A435"/>
    <mergeCell ref="C431:E431"/>
    <mergeCell ref="C379:E379"/>
    <mergeCell ref="C380:E380"/>
    <mergeCell ref="A472:A482"/>
    <mergeCell ref="A483:A487"/>
    <mergeCell ref="A553:A557"/>
    <mergeCell ref="G121:G124"/>
    <mergeCell ref="AO3:AO5"/>
    <mergeCell ref="AP3:AP5"/>
    <mergeCell ref="AQ3:AQ5"/>
    <mergeCell ref="AR3:AR5"/>
    <mergeCell ref="AS3:AS5"/>
    <mergeCell ref="O80:O83"/>
    <mergeCell ref="O78:O79"/>
    <mergeCell ref="G63:G73"/>
    <mergeCell ref="A3:A6"/>
    <mergeCell ref="B3:B6"/>
    <mergeCell ref="C7:E7"/>
    <mergeCell ref="C8:E8"/>
    <mergeCell ref="C9:E9"/>
    <mergeCell ref="A10:A20"/>
    <mergeCell ref="C35:E35"/>
    <mergeCell ref="C56:E56"/>
    <mergeCell ref="C43:E43"/>
    <mergeCell ref="C74:E74"/>
    <mergeCell ref="N3:N5"/>
    <mergeCell ref="K3:K4"/>
    <mergeCell ref="L3:L4"/>
    <mergeCell ref="M3:M5"/>
    <mergeCell ref="A63:A73"/>
    <mergeCell ref="A75:A76"/>
    <mergeCell ref="O135:O138"/>
    <mergeCell ref="P158:P163"/>
    <mergeCell ref="O139:O142"/>
    <mergeCell ref="O143:O147"/>
    <mergeCell ref="DM3:DM5"/>
    <mergeCell ref="O10:O20"/>
    <mergeCell ref="P3:P6"/>
    <mergeCell ref="O3:O5"/>
    <mergeCell ref="Q3:AA3"/>
    <mergeCell ref="DL3:DL6"/>
    <mergeCell ref="AB3:AD3"/>
    <mergeCell ref="P10:P20"/>
    <mergeCell ref="BM3:BP3"/>
    <mergeCell ref="AE3:AE5"/>
    <mergeCell ref="AF3:AF5"/>
    <mergeCell ref="AG3:AG5"/>
    <mergeCell ref="AH3:AH5"/>
    <mergeCell ref="AI3:AI5"/>
    <mergeCell ref="AJ3:AJ5"/>
    <mergeCell ref="AK3:AK5"/>
    <mergeCell ref="AL3:AL5"/>
    <mergeCell ref="AM3:AM5"/>
    <mergeCell ref="AN3:AN5"/>
    <mergeCell ref="P84:P94"/>
    <mergeCell ref="O95:O96"/>
    <mergeCell ref="O75:O76"/>
    <mergeCell ref="O63:O73"/>
    <mergeCell ref="O84:O94"/>
    <mergeCell ref="O267:O277"/>
    <mergeCell ref="O281:O291"/>
    <mergeCell ref="P312:P314"/>
    <mergeCell ref="P95:P96"/>
    <mergeCell ref="O104:O105"/>
    <mergeCell ref="O158:O163"/>
    <mergeCell ref="O164:O168"/>
    <mergeCell ref="O198:O200"/>
    <mergeCell ref="O191:O192"/>
    <mergeCell ref="O119:O120"/>
    <mergeCell ref="O121:O124"/>
    <mergeCell ref="P121:P124"/>
    <mergeCell ref="O201:O203"/>
    <mergeCell ref="P201:P203"/>
    <mergeCell ref="O130:O134"/>
    <mergeCell ref="O254:O256"/>
    <mergeCell ref="O312:O314"/>
    <mergeCell ref="O262:O263"/>
    <mergeCell ref="O297:O299"/>
    <mergeCell ref="O126:O129"/>
    <mergeCell ref="A201:A203"/>
    <mergeCell ref="A198:A200"/>
    <mergeCell ref="A169:A174"/>
    <mergeCell ref="A153:A156"/>
    <mergeCell ref="C362:E362"/>
    <mergeCell ref="A355:A357"/>
    <mergeCell ref="A347:A348"/>
    <mergeCell ref="C315:E315"/>
    <mergeCell ref="C346:E346"/>
    <mergeCell ref="C339:E339"/>
    <mergeCell ref="A358:A360"/>
    <mergeCell ref="C350:E350"/>
    <mergeCell ref="C351:E351"/>
    <mergeCell ref="C337:E337"/>
    <mergeCell ref="C342:E342"/>
    <mergeCell ref="C335:E335"/>
    <mergeCell ref="C125:E125"/>
    <mergeCell ref="A119:A120"/>
    <mergeCell ref="A121:A124"/>
    <mergeCell ref="A126:A129"/>
    <mergeCell ref="A130:A134"/>
    <mergeCell ref="A189:A190"/>
    <mergeCell ref="A175:A179"/>
    <mergeCell ref="A191:A192"/>
    <mergeCell ref="A84:A94"/>
    <mergeCell ref="A139:A142"/>
    <mergeCell ref="A148:A152"/>
    <mergeCell ref="A164:A168"/>
    <mergeCell ref="A78:A79"/>
    <mergeCell ref="A80:A83"/>
    <mergeCell ref="A95:A96"/>
    <mergeCell ref="A135:A138"/>
    <mergeCell ref="G249:G251"/>
    <mergeCell ref="G254:G256"/>
    <mergeCell ref="A143:A147"/>
    <mergeCell ref="A745:F745"/>
    <mergeCell ref="A653:A663"/>
    <mergeCell ref="A685:A693"/>
    <mergeCell ref="A706:A716"/>
    <mergeCell ref="A729:A739"/>
    <mergeCell ref="A740:A742"/>
    <mergeCell ref="A743:F743"/>
    <mergeCell ref="C717:E717"/>
    <mergeCell ref="A694:A704"/>
    <mergeCell ref="C654:C655"/>
    <mergeCell ref="A158:A163"/>
    <mergeCell ref="A187:A188"/>
    <mergeCell ref="A195:A197"/>
    <mergeCell ref="G233:G239"/>
    <mergeCell ref="G201:G203"/>
    <mergeCell ref="G245:G248"/>
    <mergeCell ref="G240:G244"/>
    <mergeCell ref="G3:G6"/>
    <mergeCell ref="C3:D4"/>
    <mergeCell ref="E3:F4"/>
    <mergeCell ref="C5:C6"/>
    <mergeCell ref="D5:D6"/>
    <mergeCell ref="E5:E6"/>
    <mergeCell ref="F5:F6"/>
    <mergeCell ref="C21:E21"/>
    <mergeCell ref="C62:E62"/>
    <mergeCell ref="A233:A239"/>
    <mergeCell ref="C157:E157"/>
    <mergeCell ref="C193:E193"/>
    <mergeCell ref="C321:E321"/>
    <mergeCell ref="A180:A181"/>
    <mergeCell ref="A183:A185"/>
    <mergeCell ref="A208:A210"/>
    <mergeCell ref="A213:A230"/>
    <mergeCell ref="A281:A291"/>
    <mergeCell ref="A258:A261"/>
    <mergeCell ref="A267:A277"/>
    <mergeCell ref="A264:A266"/>
    <mergeCell ref="A293:A295"/>
    <mergeCell ref="A297:A299"/>
    <mergeCell ref="A300:A310"/>
    <mergeCell ref="C319:E319"/>
    <mergeCell ref="C257:E257"/>
    <mergeCell ref="C296:E296"/>
    <mergeCell ref="C279:E279"/>
    <mergeCell ref="C280:E280"/>
    <mergeCell ref="C311:E311"/>
    <mergeCell ref="A245:A248"/>
    <mergeCell ref="A249:A251"/>
    <mergeCell ref="A240:A244"/>
    <mergeCell ref="C205:E205"/>
    <mergeCell ref="C206:E206"/>
    <mergeCell ref="C211:E211"/>
    <mergeCell ref="C292:E292"/>
    <mergeCell ref="C320:E320"/>
    <mergeCell ref="C212:E212"/>
    <mergeCell ref="C231:E231"/>
    <mergeCell ref="G183:G185"/>
    <mergeCell ref="G187:G188"/>
    <mergeCell ref="C204:E204"/>
    <mergeCell ref="J189:J190"/>
    <mergeCell ref="J195:J197"/>
    <mergeCell ref="J191:J192"/>
    <mergeCell ref="O148:O152"/>
    <mergeCell ref="O258:O261"/>
    <mergeCell ref="O300:O310"/>
    <mergeCell ref="F365:F366"/>
    <mergeCell ref="L365:L366"/>
    <mergeCell ref="M365:M366"/>
    <mergeCell ref="N365:N366"/>
    <mergeCell ref="O316:O318"/>
    <mergeCell ref="J316:J318"/>
    <mergeCell ref="G258:G259"/>
    <mergeCell ref="O153:O156"/>
    <mergeCell ref="O347:O348"/>
    <mergeCell ref="O233:O239"/>
    <mergeCell ref="O208:O210"/>
    <mergeCell ref="O183:O185"/>
    <mergeCell ref="O180:O181"/>
    <mergeCell ref="O333:O334"/>
    <mergeCell ref="O352:O354"/>
    <mergeCell ref="O175:O179"/>
    <mergeCell ref="O97:O103"/>
    <mergeCell ref="A97:A103"/>
    <mergeCell ref="A110:A113"/>
    <mergeCell ref="O110:O113"/>
    <mergeCell ref="A116:A118"/>
    <mergeCell ref="O116:O118"/>
    <mergeCell ref="A114:A115"/>
    <mergeCell ref="O114:O115"/>
    <mergeCell ref="A104:A105"/>
    <mergeCell ref="C108:E108"/>
    <mergeCell ref="A106:A107"/>
    <mergeCell ref="O106:O107"/>
    <mergeCell ref="C109:E109"/>
    <mergeCell ref="F104:F105"/>
    <mergeCell ref="DM365:DM366"/>
    <mergeCell ref="Q365:Q366"/>
    <mergeCell ref="R365:R366"/>
    <mergeCell ref="S365:S366"/>
    <mergeCell ref="T365:T366"/>
    <mergeCell ref="U365:U366"/>
    <mergeCell ref="V365:V366"/>
    <mergeCell ref="W365:W366"/>
    <mergeCell ref="X365:X366"/>
    <mergeCell ref="Y365:Y366"/>
    <mergeCell ref="Z365:Z366"/>
    <mergeCell ref="AA365:AA366"/>
    <mergeCell ref="DL365:DL366"/>
    <mergeCell ref="O187:O188"/>
    <mergeCell ref="P189:P190"/>
    <mergeCell ref="O189:O190"/>
    <mergeCell ref="P316:P318"/>
    <mergeCell ref="O331:O332"/>
    <mergeCell ref="O195:O197"/>
    <mergeCell ref="P191:P192"/>
    <mergeCell ref="O213:O230"/>
    <mergeCell ref="P258:P261"/>
    <mergeCell ref="P254:P256"/>
    <mergeCell ref="P262:P263"/>
    <mergeCell ref="O264:O266"/>
    <mergeCell ref="A363:A366"/>
    <mergeCell ref="H258:H259"/>
    <mergeCell ref="P240:P244"/>
    <mergeCell ref="P245:P248"/>
    <mergeCell ref="P249:P251"/>
    <mergeCell ref="P331:P332"/>
    <mergeCell ref="O240:O244"/>
    <mergeCell ref="O245:O248"/>
    <mergeCell ref="O249:O251"/>
    <mergeCell ref="O363:O366"/>
    <mergeCell ref="J365:J366"/>
    <mergeCell ref="K365:K366"/>
    <mergeCell ref="G365:G366"/>
    <mergeCell ref="H365:H366"/>
    <mergeCell ref="J312:J314"/>
    <mergeCell ref="C258:C259"/>
    <mergeCell ref="D258:D259"/>
    <mergeCell ref="A316:A318"/>
    <mergeCell ref="A331:A332"/>
    <mergeCell ref="A312:A314"/>
    <mergeCell ref="A333:A334"/>
    <mergeCell ref="A254:A256"/>
    <mergeCell ref="A262:A263"/>
    <mergeCell ref="B365:B366"/>
    <mergeCell ref="A368:A375"/>
    <mergeCell ref="O394:O407"/>
    <mergeCell ref="A394:A407"/>
    <mergeCell ref="A383:A393"/>
    <mergeCell ref="A408:A418"/>
    <mergeCell ref="P394:P407"/>
    <mergeCell ref="O420:O430"/>
    <mergeCell ref="B765:B771"/>
    <mergeCell ref="D639:D640"/>
    <mergeCell ref="E639:E640"/>
    <mergeCell ref="F639:F640"/>
    <mergeCell ref="G639:G640"/>
    <mergeCell ref="H639:H640"/>
    <mergeCell ref="P639:P646"/>
    <mergeCell ref="O639:O652"/>
    <mergeCell ref="O706:O716"/>
    <mergeCell ref="O740:O742"/>
    <mergeCell ref="P664:P672"/>
    <mergeCell ref="O368:O375"/>
    <mergeCell ref="O383:O393"/>
    <mergeCell ref="P685:P690"/>
    <mergeCell ref="O694:O704"/>
    <mergeCell ref="P613:P615"/>
    <mergeCell ref="P541:P543"/>
    <mergeCell ref="BN786:BP786"/>
    <mergeCell ref="BM782:DM782"/>
    <mergeCell ref="BZ3:BZ5"/>
    <mergeCell ref="CA3:CA5"/>
    <mergeCell ref="CB3:CB5"/>
    <mergeCell ref="CC3:CC5"/>
    <mergeCell ref="I365:I366"/>
    <mergeCell ref="J333:J334"/>
    <mergeCell ref="O358:O360"/>
    <mergeCell ref="O355:O357"/>
    <mergeCell ref="O169:O174"/>
    <mergeCell ref="J201:J203"/>
    <mergeCell ref="P355:P357"/>
    <mergeCell ref="BX3:BX5"/>
    <mergeCell ref="BY3:BY5"/>
    <mergeCell ref="CV786:DM786"/>
    <mergeCell ref="P183:P185"/>
    <mergeCell ref="P187:P188"/>
    <mergeCell ref="P195:P197"/>
    <mergeCell ref="O293:O295"/>
    <mergeCell ref="P264:P266"/>
    <mergeCell ref="P198:P200"/>
    <mergeCell ref="P213:P230"/>
    <mergeCell ref="P233:P239"/>
    <mergeCell ref="A1:CU1"/>
    <mergeCell ref="A2:CU2"/>
    <mergeCell ref="CT3:CU4"/>
    <mergeCell ref="CV3:CX3"/>
    <mergeCell ref="CH3:CH5"/>
    <mergeCell ref="CI3:CI5"/>
    <mergeCell ref="CJ3:CJ5"/>
    <mergeCell ref="CK3:CK5"/>
    <mergeCell ref="CL3:CS3"/>
    <mergeCell ref="CL4:CM4"/>
    <mergeCell ref="CN4:CO4"/>
    <mergeCell ref="CP4:CQ4"/>
    <mergeCell ref="CR4:CS4"/>
    <mergeCell ref="CD3:CD5"/>
    <mergeCell ref="CE3:CE5"/>
    <mergeCell ref="BQ3:BQ5"/>
    <mergeCell ref="BR3:BR5"/>
    <mergeCell ref="BS3:BS5"/>
    <mergeCell ref="BT3:BT5"/>
    <mergeCell ref="BU3:BU5"/>
    <mergeCell ref="BV3:BV5"/>
    <mergeCell ref="BW3:BW5"/>
    <mergeCell ref="CF3:CF5"/>
    <mergeCell ref="CG3:CG5"/>
  </mergeCells>
  <phoneticPr fontId="16" type="noConversion"/>
  <dataValidations count="20">
    <dataValidation type="list" allowBlank="1" showInputMessage="1" showErrorMessage="1" sqref="G32 G194:G200 F194:F203 F63:F73 D63:D73 F126:G156 D36:D42 F36:F42 D377:D378 G347:G348 D293:D295 D729:D742 G585:G586 D540:D546 D419:D430 G368:G376 F345:G345 D340:D341 F340:G341 D316:D318 D312:D314 F312:G314 D297:D310 G117:G120 F106:F107 D10:D20 D57:D61 G57:G58 F57:F61 F46:F55 D46:D55 F343:F344 D343:D345 G41:G42 J743 D281:D291 D23:D28 F293:G295 G645:G654 D338 G60 F23:F28 G30 G39 D232 G48:G49 G46 F316:G318 D336 F281:G291 D194:D203 F232:G232 G52:G55 F30:F34 F336:G336 D30:D34 F338:G338 G602:G615 F537:G538 D500:D533 G548:G551 F586 D537:D538 D586 G23:G27 F548:F557 F10:G20 G102:G107 F102:F104 F75:G101 D75:D107 F110:G116 D110:D124 F117:F124 D126:D156 G182 F158:G181 F182:F188 D158:D192 F189:G192 D368:D371 D207:D210 F642:F643 D260:D278 F297:G310 D347:D349 F347:F349 F322:G334 D322:D334 G719:G742 D363:D365 F363:G365 F368:F378 F419:F430 F483:F486 G411:G430 D488:D498 F488:F498 F500:G533 D548:D557 F540:G546 D641 F729:F742 F685:F688 D694:D716 F694:F716 F673:F676 F589:G599 F600 D589:D600 F602:F612 D602:D612 D213:D230 F213:G230 F381:G395 D432:D455 F432:G455 D627 D629:D639 F627 F629:G639 D560 D562:D581 F560 F562:G581 D718:D720 F207:G210 D352:D361 F352:G361 F398:F409 D653:D654 G619:G627 G258 G676:G716 G400:G408 D676:D688 D656:D670 F653:F670 D673:D674 G656:G674 G260:G277 G464:G498 D457:D486 D381:D409 D258 F258:F278 F461:F473 F719:F720" xr:uid="{00000000-0002-0000-0100-000000000000}">
      <formula1>"KQMĐ, NDCT, TLHD, BC, ĐP"</formula1>
    </dataValidation>
    <dataValidation type="list" allowBlank="1" showInputMessage="1" showErrorMessage="1" sqref="G278 G252:G254 G249 G245 G240 G233 G34" xr:uid="{00000000-0002-0000-0100-000001000000}">
      <formula1>"x"</formula1>
    </dataValidation>
    <dataValidation type="list" allowBlank="1" showInputMessage="1" showErrorMessage="1" sqref="D245:D256 D583:D585" xr:uid="{00000000-0002-0000-0100-000002000000}">
      <formula1>"KQMĐ, NDCT, TLHD, BC, ĐP, ATGT"</formula1>
    </dataValidation>
    <dataValidation type="list" allowBlank="1" showInputMessage="1" showErrorMessage="1" sqref="F245:F256 F585" xr:uid="{00000000-0002-0000-0100-000003000000}">
      <formula1>"KQMĐ, TLHD, NDCT, BC, ĐP, ATGT"</formula1>
    </dataValidation>
    <dataValidation type="list" allowBlank="1" showInputMessage="1" showErrorMessage="1" sqref="O529:O532 O600 O589:O595 O472:O488 O316:O317 O36:O42 O363 O213 O419:O428 O544:O546 O537:O538 O496 O344:O345 O333 O312:O314 O297:O300 O376:O378 O252:O256 O191 O121:O124 O548:O554 O63 O57:O61 O44:O55 O584:O586 O340:O341 O10:O20 O30:O34 O153 O278 O361 O338 O336 O347:O349 O207:O209 O201:O202 O281 O23:O28 O77:O78 O80:O82 O84:O102 O104:O107 O110 O114 O116:O117 O119 O126:O128 O130 O135 O139 O143 O148 O158 O164 O169 O175 O180 O182:O183 O186:O187 O189 O194:O195 O198:O199 O232:O240 O245 O249 O258:O259 O262 O264 O267 O352 O322:O331 O355 O358:O359 O432 O436:O445 O447:O450 O492 O500 O511 O514 O518 O522:O527 O540:O542 O560 O629:O639 O576:O581 O740 O293:O294 O381:O394 O452:O455 O563 O565 O653:O715 O602:O627 O719:O729" xr:uid="{00000000-0002-0000-0100-000004000000}">
      <formula1>"x,#"</formula1>
    </dataValidation>
    <dataValidation type="list" allowBlank="1" showInputMessage="1" showErrorMessage="1" sqref="M540:M546 M10:M20 M293:M295 M36:M42 M368:M378 M561:M581 M584:M586 M548:M557 M500:M533 M322:M334 M340:M341 M316:M318 M312:M314 M297:M310 M347:M349 M158:M192 M110:M124 M44:M55 M23:M28 M30:M34 M589:M600 M232:M291 M381:M430 M126:M156 M343:M345 M207:M210 M336 M338 M194:M203 M537:M538 M57:M73 M75:M107 M363:M366 M213:M230 M432:M498 M352:M361 M602:M716 M718:M742" xr:uid="{00000000-0002-0000-0100-000005000000}">
      <formula1>"Thể chất,  Nhận thức, Ngôn ngữ, TCKNXH, Thẩm mỹ"</formula1>
    </dataValidation>
    <dataValidation type="list" allowBlank="1" showInputMessage="1" showErrorMessage="1" sqref="K3 K787:K1048576 K750:K772 K774:K777 K779:K781 K783:K785 K5:K748" xr:uid="{00000000-0002-0000-0100-000006000000}">
      <formula1>"Lớp,Lớp-khối, Tổ"</formula1>
    </dataValidation>
    <dataValidation type="list" allowBlank="1" showInputMessage="1" showErrorMessage="1" sqref="L3 L787:L1048576 L5:L22 L24 L750:L772 L774:L777 L779:L781 L783:L785 L26:L748" xr:uid="{00000000-0002-0000-0100-000007000000}">
      <formula1>"Lớp học, Lớp học + sân chơi, Ngoài nhà trường, Phòng chức năng, Sân chơi"</formula1>
    </dataValidation>
    <dataValidation type="list" allowBlank="1" showInputMessage="1" showErrorMessage="1" sqref="AB156:AB158 AB6:AB147 AB180 AB193:AB203 AB473:AC533 AB577:AB581 AE655:BL663 AE730:BL742 AE26:BL61 AD63:AD157 AB189 AB169 AC149:AC197 AC63:AC147 AD164:AD197 AB183:AB187 AC432:AC446 AC560:AD564 AB562:AB575 AB191 AC448:AC471 AE381:BL381 AB409:AD430 AB164 AB175 AD432:AD471 AB433:AB471 BC5:BL6 AC6:AD62 AE6:BB6 AC199:AD203 AB213:AD230 AE202:BL203 AB232:AD256 AE226:BL230 AE234:BL256 AE421:BL430 AD489:AD533 AB537:AD557 AE524:BL533 AE554:BL557 AC566:AD581 AE577:BL581 AB718:AD742 AE707:BL716 BC8:BL9 AE11:BL20 AE64:BL73 AE75:BL76 AE78:BL79 AE81:BL83 AE85:BL96 AE98:BL107 AE111:BL115 AE117:BL120 AE122:BL124 AE127:BL129 AE131:BL142 AE144:BL147 AE149:BL156 AE159:BL168 AE170:BL179 AE181:BL188 AE190:BL192 AE195:BL197 AE199:BL200 BM192:BP198 AE214:BL218 AE220:BL224 BQ209:BV210 AE232:BL232 BQ215:BV230 AE258:BL266 AE268:BL278 AE282:BL295 AE297:BL299 AE301:BL319 AE322:BL325 AE327:BL349 AE362:BL366 AE371:BL378 AE384:BL393 AE433:BL435 AE437:BL446 AE448:BL452 AE460:BL471 AD473:BL487 AE489:BL498 AE501:BL513 AE515:BL521 AE537:BL546 AE548:BL552 BQ530:BV533 AE562:BL563 AE566:BL575 AE584:BL586 AE590:BL600 AE603:BL612 AE615:BL626 AE629:BL638 AE642:BL652 AE665:BL672 AE675:BL684 AE686:BL693 AE695:BL705 BQ655:BV663 AE719:BL728 BQ31:BV62 BM64:BP148 BM150:BP190 BQ203:BV203 BQ246:BV256 BQ422:BV430 BM432:BP447 BM449:BP491 BQ550:BV557 BM561:BP565 BN584:BV594 BQ708:BV716 BM384:BP408 AB383:AD407 BM258:BP382 BM584:BM663 CV595:DL595 AB584:AD716 CL5:CU5 CY5:DI5 BM567:BV581 BM6:BP62 BQ6:BV10 BQ12:BV25 BQ29:BV29 BQ65:BV74 BQ76:BV80 BQ82:BV84 BQ86:BV94 BQ96:BV97 BQ99:BV118 BQ120:BV121 BQ123:BV126 BQ128:BV130 BQ132:BV138 BQ145:BV148 BQ140:BV143 BQ150:BV163 BQ165:BV174 BQ176:BV181 BQ183:BV186 BQ188:BV190 BQ192:BV194 BQ196:BV198 BM200:BP203 BQ200:BV201 AB207:BP210 BM213:BP230 BQ213:BV213 BM232:BP256 BQ232:BV239 BQ241:BV244 BQ258:BV267 BQ269:BV281 BQ283:BV300 BQ302:BV335 BQ337:BV346 BQ348:BV351 BQ385:BV395 BQ420:BV420 BQ432:BV436 BQ438:BV447 BQ449:BV456 BQ458:BV472 BQ474:BV491 BM493:BP533 BQ493:BV500 BQ502:BV517 BQ519:BV528 BM537:BP557 BQ539:BV539 BQ541:BV547 BQ561:BV562 BQ564:BV565 BN595:BP663 BQ596:BV602 BQ604:BV613 BQ615:BV628 BQ630:BV640 BQ642:BV653 BM665:BP716 BQ666:BV673 BQ675:BV685 BQ687:BV694 BQ696:BV704 BQ706:BV706 BQ720:BV729 BQ731:BV742 BM383:DL383 BM664:DK664 BM63:DL63 CV12:CX12 CV31:CX33 CV720:CX720 CV65:CX65 CV86:CX86 CV99:CX99 CV104:CX104 CV111:CX111 CV132:CX132 CV135:CX135 CV159:CX159 CV170:CX170 CV577:CX577 CV249:CX249 CV269:CX269 CV278:CX278 CV657:CW657 CV302:CX302 CV322:CX322 CV345:CX345 CV283:CX283 CV583:CX584 CV385:CX385 CV410:CX410 CV422:CX422 CV708:CX708 CV461:CX463 CV438:CX438 CV483:CX483 CV688:CX688 CV502:CX502 CV511:CX511 CV258:CX263 CV524:CX524 CV630:CX630 CV398:CX399 CV596:CX596 CV616:CX618 CV643:CX644 CV666:CX666 CV676:CX676 CV731:CX731 CV697:CX697 CV604:CX604 CV234:CX234 BQ353:BV382 AE352:BL357 AB258:AD381 BQ397:BV418 AE397:BL419 BM410:BP430 BM719:BP742" xr:uid="{00000000-0002-0000-0100-000008000000}">
      <formula1>"ĐTT, TDS, HĐH, HĐG, HĐNT, VS-AN, HĐC, TQDN, LH"</formula1>
    </dataValidation>
    <dataValidation type="list" allowBlank="1" showInputMessage="1" showErrorMessage="1" sqref="AD158:AD163" xr:uid="{00000000-0002-0000-0100-000009000000}">
      <formula1>"ĐTT, TDS, HĐH, HĐG, HĐNT, VS-AN, HĐC, TQ, LH,SHHN"</formula1>
    </dataValidation>
    <dataValidation type="list" allowBlank="1" showInputMessage="1" showErrorMessage="1" sqref="AB148:AB155 AC198:AD198 AC148" xr:uid="{00000000-0002-0000-0100-00000A000000}">
      <formula1>"ĐTT, TDS, HĐH, HĐG, HĐNT, VS-AN, HĐC, TQDN, LH,SHHN"</formula1>
    </dataValidation>
    <dataValidation type="list" allowBlank="1" showInputMessage="1" showErrorMessage="1" sqref="AB382:AD382 AB432 AC447 AD488 AB560:AB561 AC565:AD565 BM149:BP149 BM191:BP191 BM199:BP199 BM448:BP448 BM492:BP492 BM566:BP566 CV312:CX312 CV433:CX433 CV496:CX496 CV567:CX567" xr:uid="{00000000-0002-0000-0100-00000C000000}">
      <formula1>"ĐTT, TDS, HĐH, HĐG, HĐNT, VS-AN, HĐC, SHHN, TQDN, LH"</formula1>
    </dataValidation>
    <dataValidation type="list" allowBlank="1" showInputMessage="1" showErrorMessage="1" sqref="AB472:AD472" xr:uid="{00000000-0002-0000-0100-00000D000000}">
      <formula1>"ĐTT, TDS, HĐH, HĐG, HĐNT, VS-AN, HĐC, TQDN, LH, HĐG/HĐC"</formula1>
    </dataValidation>
    <dataValidation type="list" allowBlank="1" showInputMessage="1" showErrorMessage="1" sqref="AB576" xr:uid="{00000000-0002-0000-0100-00000E000000}">
      <formula1>"ĐTT, TDS, HĐH, HĐG, HĐNT, VS-AN, HĐC, TQDN, LH, HĐH/HĐC"</formula1>
    </dataValidation>
    <dataValidation type="list" allowBlank="1" showInputMessage="1" showErrorMessage="1" sqref="L23 L25" xr:uid="{00000000-0002-0000-0100-00000F000000}">
      <formula1>"Lớp học, Lớp học + sân chơi, Ngoài nhà trường, Phòng thể chất, Phòng chức năng, Sân chơi"</formula1>
    </dataValidation>
    <dataValidation type="list" allowBlank="1" showInputMessage="1" showErrorMessage="1" sqref="AE729:BB729 AE7:BB10 AE62:BB63 AE74:BB74 AE21:BB25 AE80:BB80 AE77:BB77 AE97:BB97 AE84:BB84 AE706:BB706 AE108:BB110 AE116:BB116 AE125:BB126 AE143:BB143 AE121:BB121 AE148:BB148 AE157:BB158 AE169:BB169 AE180:BB180 AE189:BB189 AE198:BB198 AE201:BB201 AE204:BB205 AE211:BB213 AE219:BB219 AE225:BB225 AE231:BB231 AE193:BB194 AE233:BB233 AE279:BB281 AE296:BB296 AE300:BB300 AE320:BB321 AE326:BB326 AE350:BB351 AE267:BB267 AE367:BB370 AE379:BB380 AE358:BB361 AE382:BB383 AE130:BB130 AE431:BB432 AE447:BB447 AE436:BB436 AE453:BB459 AE472:BB472 AE488:BB488 AE499:BB500 AE514:BB514 AE534:BB535 AE547:BB547 AE553:BB553 AE522:BB523 AE558:BB561 AE564:BB565 AE587:BB589 AE601:BB602 AE627:BB628 AE639:BB641 AE576:BB576 AE653:BB654 AE664:BB664 AE673:BB674 AE685:BB685 AE694:BB694 AE420:BB420 AE717:BB718 AE394:BB396 AE613:BB614 BQ11:CK11 BQ730:CK730 BQ26:CK28 BQ64:CK64 BQ719:CK719 BQ707:CK707 BQ705:CK705 BQ695:CK695 BQ686:CK686 BQ674:CK674 BQ665:CK665 BQ654:CK654 BQ641:CK641 BQ629:CK629 BQ614:CK614 BQ603:CK603 BQ595:CK595 BQ566:CK566 BQ563:CK563 BQ548:CK549 BQ540:CK540 BQ537:CK538 BQ529:CK529 BQ518:CK518 BQ501:CK501 BQ492:CK492 BQ473:CK473 BQ457:CK457 BQ448:CK448 BQ437:CK437 BQ421:CK421 BQ419:CK419 BQ396:CK396 BQ384:CK384 BQ352:CK352 BQ347:CK347 BQ336:CK336 BQ301:CK301 BQ282:CK282 BQ268:CK268 BQ245:CK245 BQ240:CK240 BQ214:CK214 BQ207:CK208 BQ202:CK202 BQ199:CK199 BQ195:CK195 BQ191:CK191 BQ187:CK187 BQ182:CK182 BQ175:CK175 BQ164:CK164 BQ144:CK144 BQ85:CK85 BQ139:CK139 BQ131:CK131 BQ127:CK127 BQ122:CK122 BQ119:CK119 BQ98:CK98 BQ95:CK95 BQ30:CK30 BQ81:CK81 BQ75:CK75 BQ149:CK149" xr:uid="{00000000-0002-0000-0100-000010000000}">
      <formula1>"2,1,0"</formula1>
    </dataValidation>
    <dataValidation type="list" allowBlank="1" showInputMessage="1" showErrorMessage="1" sqref="BM409:BP409" xr:uid="{00000000-0002-0000-0100-000011000000}">
      <formula1>"ĐTT, TDS, HĐH, HĐG, HĐNT, VS-AN, HĐC, TQDN, LH, ĐTT/HĐC"</formula1>
    </dataValidation>
    <dataValidation type="list" allowBlank="1" showInputMessage="1" showErrorMessage="1" sqref="CV475:CX475" xr:uid="{00000000-0002-0000-0100-000012000000}">
      <formula1>"ĐTT, TDS, HĐH, HĐG, HĐNT, VS-AN, HĐC, HĐG/HĐC, TQDN, LH"</formula1>
    </dataValidation>
    <dataValidation type="list" allowBlank="1" showInputMessage="1" showErrorMessage="1" sqref="CX657" xr:uid="{00000000-0002-0000-0100-000013000000}">
      <formula1>"ĐTT, TDS, HĐH, HĐG, HĐNT, VS-AN, HĐC, HĐH/HĐG, TQDN, LH"</formula1>
    </dataValidation>
    <dataValidation type="list" allowBlank="1" showInputMessage="1" showErrorMessage="1" sqref="N10:N742" xr:uid="{00000000-0002-0000-0100-00000B000000}">
      <formula1>"#, 3T, 4T, 5T, 3+4T, 4+5T, 3+4+5T"</formula1>
    </dataValidation>
  </dataValidations>
  <hyperlinks>
    <hyperlink ref="J24" r:id="rId1" xr:uid="{00000000-0004-0000-0100-000000000000}"/>
    <hyperlink ref="J10" r:id="rId2" xr:uid="{00000000-0004-0000-0100-000001000000}"/>
    <hyperlink ref="J11" r:id="rId3" xr:uid="{00000000-0004-0000-0100-000002000000}"/>
    <hyperlink ref="J12" r:id="rId4" xr:uid="{00000000-0004-0000-0100-000003000000}"/>
    <hyperlink ref="J13" r:id="rId5" xr:uid="{00000000-0004-0000-0100-000004000000}"/>
    <hyperlink ref="J14" r:id="rId6" xr:uid="{00000000-0004-0000-0100-000005000000}"/>
    <hyperlink ref="J15" r:id="rId7" xr:uid="{00000000-0004-0000-0100-000006000000}"/>
    <hyperlink ref="J16" r:id="rId8" xr:uid="{00000000-0004-0000-0100-000007000000}"/>
    <hyperlink ref="J17" r:id="rId9" xr:uid="{00000000-0004-0000-0100-000008000000}"/>
    <hyperlink ref="J20" r:id="rId10" xr:uid="{00000000-0004-0000-0100-000009000000}"/>
    <hyperlink ref="J18" r:id="rId11" xr:uid="{00000000-0004-0000-0100-00000A000000}"/>
    <hyperlink ref="J19" r:id="rId12" xr:uid="{00000000-0004-0000-0100-00000B000000}"/>
  </hyperlinks>
  <pageMargins left="0.88" right="0.56000000000000005" top="0.74803149606299202" bottom="0.63" header="0.31496062992126" footer="0.31496062992126"/>
  <pageSetup paperSize="9" orientation="landscape" verticalDpi="0" r:id="rId1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KẾ HOẠCH CĐ ĐỘNG VẬT</vt:lpstr>
      <vt:lpstr>'KẾ HOẠCH CĐ ĐỘNG VẬT'!Print_Area</vt:lpstr>
      <vt:lpstr>'KẾ HOẠCH CĐ ĐỘNG VẬT'!Print_Titles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Admin</cp:lastModifiedBy>
  <cp:lastPrinted>2024-10-24T05:42:43Z</cp:lastPrinted>
  <dcterms:created xsi:type="dcterms:W3CDTF">2019-07-05T03:48:23Z</dcterms:created>
  <dcterms:modified xsi:type="dcterms:W3CDTF">2024-11-04T09:55:47Z</dcterms:modified>
</cp:coreProperties>
</file>