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codeName="ThisWorkbook" defaultThemeVersion="124226"/>
  <mc:AlternateContent xmlns:mc="http://schemas.openxmlformats.org/markup-compatibility/2006">
    <mc:Choice Requires="x15">
      <x15ac:absPath xmlns:x15ac="http://schemas.microsoft.com/office/spreadsheetml/2010/11/ac" url="C:\Users\Admin\Desktop\"/>
    </mc:Choice>
  </mc:AlternateContent>
  <xr:revisionPtr revIDLastSave="0" documentId="13_ncr:1_{8F05EA31-8783-4EC9-A613-EF35F14EFC33}" xr6:coauthVersionLast="46" xr6:coauthVersionMax="46" xr10:uidLastSave="{00000000-0000-0000-0000-000000000000}"/>
  <bookViews>
    <workbookView xWindow="945" yWindow="0" windowWidth="19545" windowHeight="10920" tabRatio="770" firstSheet="1" activeTab="2" xr2:uid="{00000000-000D-0000-FFFF-FFFF00000000}"/>
  </bookViews>
  <sheets>
    <sheet name="SGV" sheetId="41" state="veryHidden" r:id="rId1"/>
    <sheet name="ĐGTMN" sheetId="50" r:id="rId2"/>
    <sheet name="PHIẾU ĐÁNH GIÁ" sheetId="51" r:id="rId3"/>
  </sheets>
  <definedNames>
    <definedName name="_xlnm._FilterDatabase" localSheetId="1" hidden="1">ĐGTMN!#REF!</definedName>
    <definedName name="_xlnm.Print_Area" localSheetId="1">ĐGTMN!$A$1:$AG$101</definedName>
    <definedName name="_xlnm.Print_Area" localSheetId="2">'PHIẾU ĐÁNH GIÁ'!$A$1:$E$39</definedName>
    <definedName name="_xlnm.Print_Titles" localSheetId="1">ĐGTMN!$5:$7</definedName>
    <definedName name="_xlnm.Print_Titles" localSheetId="2">'PHIẾU ĐÁNH GIÁ'!$5:$6</definedName>
  </definedNames>
  <calcPr calcId="191029" iterateCount="1"/>
</workbook>
</file>

<file path=xl/calcChain.xml><?xml version="1.0" encoding="utf-8"?>
<calcChain xmlns="http://schemas.openxmlformats.org/spreadsheetml/2006/main">
  <c r="W97" i="50" l="1"/>
  <c r="W98" i="50" s="1"/>
  <c r="V97" i="50"/>
  <c r="V98" i="50" s="1"/>
  <c r="U97" i="50"/>
  <c r="U98" i="50" s="1"/>
  <c r="T97" i="50"/>
  <c r="T98" i="50" s="1"/>
  <c r="S97" i="50"/>
  <c r="S98" i="50" s="1"/>
  <c r="R97" i="50"/>
  <c r="R98" i="50" s="1"/>
  <c r="Q97" i="50"/>
  <c r="Q98" i="50" s="1"/>
  <c r="P97" i="50"/>
  <c r="P98" i="50" s="1"/>
  <c r="O97" i="50"/>
  <c r="O98" i="50" s="1"/>
  <c r="N97" i="50"/>
  <c r="N98" i="50" s="1"/>
  <c r="M97" i="50"/>
  <c r="M98" i="50" s="1"/>
  <c r="L97" i="50"/>
  <c r="L98" i="50" s="1"/>
  <c r="K97" i="50"/>
  <c r="K98" i="50" s="1"/>
  <c r="J97" i="50"/>
  <c r="J98" i="50" s="1"/>
  <c r="I97" i="50"/>
  <c r="I98" i="50" s="1"/>
  <c r="H97" i="50"/>
  <c r="H98" i="50" s="1"/>
  <c r="G97" i="50"/>
  <c r="G98" i="50" s="1"/>
  <c r="F97" i="50"/>
  <c r="F98" i="50" s="1"/>
  <c r="E97" i="50"/>
  <c r="E98" i="50" s="1"/>
  <c r="D97" i="50"/>
  <c r="D98" i="50" s="1"/>
  <c r="W96" i="50"/>
  <c r="V96" i="50"/>
  <c r="U96" i="50"/>
  <c r="T96" i="50"/>
  <c r="S96" i="50"/>
  <c r="R96" i="50"/>
  <c r="Q96" i="50"/>
  <c r="P96" i="50"/>
  <c r="O96" i="50"/>
  <c r="N96" i="50"/>
  <c r="M96" i="50"/>
  <c r="L96" i="50"/>
  <c r="K96" i="50"/>
  <c r="J96" i="50"/>
  <c r="I96" i="50"/>
  <c r="H96" i="50"/>
  <c r="G96" i="50"/>
  <c r="F96" i="50"/>
  <c r="E96" i="50"/>
  <c r="D96" i="50"/>
  <c r="W95" i="50"/>
  <c r="V95" i="50"/>
  <c r="U95" i="50"/>
  <c r="T95" i="50"/>
  <c r="S95" i="50"/>
  <c r="R95" i="50"/>
  <c r="Q95" i="50"/>
  <c r="P95" i="50"/>
  <c r="O95" i="50"/>
  <c r="N95" i="50"/>
  <c r="M95" i="50"/>
  <c r="L95" i="50"/>
  <c r="K95" i="50"/>
  <c r="J95" i="50"/>
  <c r="I95" i="50"/>
  <c r="H95" i="50"/>
  <c r="G95" i="50"/>
  <c r="F95" i="50"/>
  <c r="E95" i="50"/>
  <c r="D95" i="50"/>
  <c r="W94" i="50"/>
  <c r="W99" i="50" s="1"/>
  <c r="W100" i="50" s="1"/>
  <c r="V94" i="50"/>
  <c r="V99" i="50" s="1"/>
  <c r="V100" i="50" s="1"/>
  <c r="U94" i="50"/>
  <c r="U99" i="50" s="1"/>
  <c r="U100" i="50" s="1"/>
  <c r="T94" i="50"/>
  <c r="T99" i="50" s="1"/>
  <c r="T100" i="50" s="1"/>
  <c r="S94" i="50"/>
  <c r="S99" i="50" s="1"/>
  <c r="S100" i="50" s="1"/>
  <c r="R94" i="50"/>
  <c r="R99" i="50" s="1"/>
  <c r="R100" i="50" s="1"/>
  <c r="Q94" i="50"/>
  <c r="Q99" i="50" s="1"/>
  <c r="Q100" i="50" s="1"/>
  <c r="P94" i="50"/>
  <c r="P99" i="50" s="1"/>
  <c r="P100" i="50" s="1"/>
  <c r="O94" i="50"/>
  <c r="O99" i="50" s="1"/>
  <c r="O100" i="50" s="1"/>
  <c r="N94" i="50"/>
  <c r="N99" i="50" s="1"/>
  <c r="N100" i="50" s="1"/>
  <c r="M94" i="50"/>
  <c r="M99" i="50" s="1"/>
  <c r="M100" i="50" s="1"/>
  <c r="L94" i="50"/>
  <c r="L99" i="50" s="1"/>
  <c r="L100" i="50" s="1"/>
  <c r="K94" i="50"/>
  <c r="K99" i="50" s="1"/>
  <c r="K100" i="50" s="1"/>
  <c r="J94" i="50"/>
  <c r="J99" i="50" s="1"/>
  <c r="I94" i="50"/>
  <c r="I99" i="50" s="1"/>
  <c r="I100" i="50" s="1"/>
  <c r="H94" i="50"/>
  <c r="H99" i="50" s="1"/>
  <c r="H100" i="50" s="1"/>
  <c r="G94" i="50"/>
  <c r="G99" i="50" s="1"/>
  <c r="G100" i="50" s="1"/>
  <c r="F94" i="50"/>
  <c r="F99" i="50" s="1"/>
  <c r="F100" i="50" s="1"/>
  <c r="E94" i="50"/>
  <c r="E99" i="50" s="1"/>
  <c r="E100" i="50" s="1"/>
  <c r="D94" i="50"/>
  <c r="D99" i="50" s="1"/>
  <c r="D100" i="50" s="1"/>
  <c r="AD93" i="50"/>
  <c r="AB93" i="50"/>
  <c r="Z93" i="50"/>
  <c r="X93" i="50"/>
  <c r="AD92" i="50"/>
  <c r="AB92" i="50"/>
  <c r="Z92" i="50"/>
  <c r="X92" i="50"/>
  <c r="AD91" i="50"/>
  <c r="AB91" i="50"/>
  <c r="Z91" i="50"/>
  <c r="X91" i="50"/>
  <c r="AD90" i="50"/>
  <c r="AB90" i="50"/>
  <c r="Z90" i="50"/>
  <c r="X90" i="50"/>
  <c r="AD88" i="50"/>
  <c r="AB88" i="50"/>
  <c r="Z88" i="50"/>
  <c r="X88" i="50"/>
  <c r="AD85" i="50"/>
  <c r="AB85" i="50"/>
  <c r="Z85" i="50"/>
  <c r="X85" i="50"/>
  <c r="AD84" i="50"/>
  <c r="AB84" i="50"/>
  <c r="Z84" i="50"/>
  <c r="X84" i="50"/>
  <c r="AD82" i="50"/>
  <c r="AB82" i="50"/>
  <c r="Z82" i="50"/>
  <c r="X82" i="50"/>
  <c r="AD79" i="50"/>
  <c r="AB79" i="50"/>
  <c r="Z79" i="50"/>
  <c r="X79" i="50"/>
  <c r="AD75" i="50"/>
  <c r="AB75" i="50"/>
  <c r="Z75" i="50"/>
  <c r="X75" i="50"/>
  <c r="AD74" i="50"/>
  <c r="AB74" i="50"/>
  <c r="Z74" i="50"/>
  <c r="X74" i="50"/>
  <c r="AD72" i="50"/>
  <c r="AB72" i="50"/>
  <c r="Z72" i="50"/>
  <c r="X72" i="50"/>
  <c r="AD71" i="50"/>
  <c r="AB71" i="50"/>
  <c r="Z71" i="50"/>
  <c r="X71" i="50"/>
  <c r="AD70" i="50"/>
  <c r="AB70" i="50"/>
  <c r="Z70" i="50"/>
  <c r="X70" i="50"/>
  <c r="AD68" i="50"/>
  <c r="AB68" i="50"/>
  <c r="Z68" i="50"/>
  <c r="X68" i="50"/>
  <c r="AD67" i="50"/>
  <c r="AB67" i="50"/>
  <c r="Z67" i="50"/>
  <c r="X67" i="50"/>
  <c r="AD66" i="50"/>
  <c r="AB66" i="50"/>
  <c r="Z66" i="50"/>
  <c r="X66" i="50"/>
  <c r="AD65" i="50"/>
  <c r="AB65" i="50"/>
  <c r="Z65" i="50"/>
  <c r="X65" i="50"/>
  <c r="AD62" i="50"/>
  <c r="AB62" i="50"/>
  <c r="Z62" i="50"/>
  <c r="X62" i="50"/>
  <c r="AD60" i="50"/>
  <c r="AB60" i="50"/>
  <c r="Z60" i="50"/>
  <c r="X60" i="50"/>
  <c r="AD58" i="50"/>
  <c r="AB58" i="50"/>
  <c r="Z58" i="50"/>
  <c r="X58" i="50"/>
  <c r="AD56" i="50"/>
  <c r="AB56" i="50"/>
  <c r="Z56" i="50"/>
  <c r="X56" i="50"/>
  <c r="AD54" i="50"/>
  <c r="AB54" i="50"/>
  <c r="Z54" i="50"/>
  <c r="X54" i="50"/>
  <c r="AD52" i="50"/>
  <c r="AB52" i="50"/>
  <c r="Z52" i="50"/>
  <c r="X52" i="50"/>
  <c r="AD49" i="50"/>
  <c r="AB49" i="50"/>
  <c r="Z49" i="50"/>
  <c r="X49" i="50"/>
  <c r="AD46" i="50"/>
  <c r="AB46" i="50"/>
  <c r="Z46" i="50"/>
  <c r="X46" i="50"/>
  <c r="AD44" i="50"/>
  <c r="AB44" i="50"/>
  <c r="Z44" i="50"/>
  <c r="X44" i="50"/>
  <c r="AD42" i="50"/>
  <c r="AB42" i="50"/>
  <c r="Z42" i="50"/>
  <c r="X42" i="50"/>
  <c r="AD41" i="50"/>
  <c r="AB41" i="50"/>
  <c r="Z41" i="50"/>
  <c r="X41" i="50"/>
  <c r="AD40" i="50"/>
  <c r="AB40" i="50"/>
  <c r="Z40" i="50"/>
  <c r="X40" i="50"/>
  <c r="AD39" i="50"/>
  <c r="AB39" i="50"/>
  <c r="Z39" i="50"/>
  <c r="X39" i="50"/>
  <c r="AD38" i="50"/>
  <c r="AB38" i="50"/>
  <c r="Z38" i="50"/>
  <c r="X38" i="50"/>
  <c r="AD36" i="50"/>
  <c r="AB36" i="50"/>
  <c r="Z36" i="50"/>
  <c r="X36" i="50"/>
  <c r="AD35" i="50"/>
  <c r="AB35" i="50"/>
  <c r="Z35" i="50"/>
  <c r="X35" i="50"/>
  <c r="AD34" i="50"/>
  <c r="AB34" i="50"/>
  <c r="Z34" i="50"/>
  <c r="X34" i="50"/>
  <c r="AD31" i="50"/>
  <c r="AB31" i="50"/>
  <c r="Z31" i="50"/>
  <c r="X31" i="50"/>
  <c r="AD30" i="50"/>
  <c r="AB30" i="50"/>
  <c r="Z30" i="50"/>
  <c r="X30" i="50"/>
  <c r="AD29" i="50"/>
  <c r="AB29" i="50"/>
  <c r="Z29" i="50"/>
  <c r="X29" i="50"/>
  <c r="AD28" i="50"/>
  <c r="AB28" i="50"/>
  <c r="Z28" i="50"/>
  <c r="X28" i="50"/>
  <c r="AD27" i="50"/>
  <c r="AB27" i="50"/>
  <c r="Z27" i="50"/>
  <c r="X27" i="50"/>
  <c r="AD26" i="50"/>
  <c r="AB26" i="50"/>
  <c r="Z26" i="50"/>
  <c r="X26" i="50"/>
  <c r="AD25" i="50"/>
  <c r="AB25" i="50"/>
  <c r="Z25" i="50"/>
  <c r="X25" i="50"/>
  <c r="AD24" i="50"/>
  <c r="AB24" i="50"/>
  <c r="Z24" i="50"/>
  <c r="X24" i="50"/>
  <c r="AD23" i="50"/>
  <c r="AB23" i="50"/>
  <c r="Z23" i="50"/>
  <c r="X23" i="50"/>
  <c r="AD21" i="50"/>
  <c r="AB21" i="50"/>
  <c r="Z21" i="50"/>
  <c r="X21" i="50"/>
  <c r="AD19" i="50"/>
  <c r="AB19" i="50"/>
  <c r="Z19" i="50"/>
  <c r="X19" i="50"/>
  <c r="AD17" i="50"/>
  <c r="AB17" i="50"/>
  <c r="Z17" i="50"/>
  <c r="X17" i="50"/>
  <c r="AD15" i="50"/>
  <c r="AB15" i="50"/>
  <c r="Z15" i="50"/>
  <c r="X15" i="50"/>
  <c r="AD14" i="50"/>
  <c r="AB14" i="50"/>
  <c r="Z14" i="50"/>
  <c r="X14" i="50"/>
  <c r="AD11" i="50"/>
  <c r="AB11" i="50"/>
  <c r="Z11" i="50"/>
  <c r="X11" i="50"/>
  <c r="Y58" i="50" l="1"/>
  <c r="Y54" i="50"/>
  <c r="AC54" i="50"/>
  <c r="AC58" i="50"/>
  <c r="AA54" i="50"/>
  <c r="AE54" i="50"/>
  <c r="AA58" i="50"/>
  <c r="AE58" i="50"/>
  <c r="Y39" i="50"/>
  <c r="Y44" i="50"/>
  <c r="AA56" i="50"/>
  <c r="AA60" i="50"/>
  <c r="AA82" i="50"/>
  <c r="Y90" i="50"/>
  <c r="Y92" i="50"/>
  <c r="AA11" i="50"/>
  <c r="AA14" i="50"/>
  <c r="Y15" i="50"/>
  <c r="Y19" i="50"/>
  <c r="Y27" i="50"/>
  <c r="AA28" i="50"/>
  <c r="Y29" i="50"/>
  <c r="AA30" i="50"/>
  <c r="Y75" i="50"/>
  <c r="AA79" i="50"/>
  <c r="AC39" i="50"/>
  <c r="AC44" i="50"/>
  <c r="AC75" i="50"/>
  <c r="AE82" i="50"/>
  <c r="AA39" i="50"/>
  <c r="AE39" i="50"/>
  <c r="AA44" i="50"/>
  <c r="AE44" i="50"/>
  <c r="AA75" i="50"/>
  <c r="AE75" i="50"/>
  <c r="Y82" i="50"/>
  <c r="AC82" i="50"/>
  <c r="AC15" i="50"/>
  <c r="AC27" i="50"/>
  <c r="AC29" i="50"/>
  <c r="AC90" i="50"/>
  <c r="AC92" i="50"/>
  <c r="AC19" i="50"/>
  <c r="AA15" i="50"/>
  <c r="AE15" i="50"/>
  <c r="AA19" i="50"/>
  <c r="AE19" i="50"/>
  <c r="AA27" i="50"/>
  <c r="AE27" i="50"/>
  <c r="AA29" i="50"/>
  <c r="AE29" i="50"/>
  <c r="AA34" i="50"/>
  <c r="AA36" i="50"/>
  <c r="AA38" i="50"/>
  <c r="AA40" i="50"/>
  <c r="AA46" i="50"/>
  <c r="Y67" i="50"/>
  <c r="AA68" i="50"/>
  <c r="Y70" i="50"/>
  <c r="AA84" i="50"/>
  <c r="AA90" i="50"/>
  <c r="AE90" i="50"/>
  <c r="AA92" i="50"/>
  <c r="AE92" i="50"/>
  <c r="AE28" i="50"/>
  <c r="AE36" i="50"/>
  <c r="AE11" i="50"/>
  <c r="AE14" i="50"/>
  <c r="AE30" i="50"/>
  <c r="AE34" i="50"/>
  <c r="Y11" i="50"/>
  <c r="AC11" i="50"/>
  <c r="Y14" i="50"/>
  <c r="AC14" i="50"/>
  <c r="AA17" i="50"/>
  <c r="AA21" i="50"/>
  <c r="AA24" i="50"/>
  <c r="AA26" i="50"/>
  <c r="Y28" i="50"/>
  <c r="AC28" i="50"/>
  <c r="Y30" i="50"/>
  <c r="AC30" i="50"/>
  <c r="Y34" i="50"/>
  <c r="AC34" i="50"/>
  <c r="Y36" i="50"/>
  <c r="AC36" i="50"/>
  <c r="AA42" i="50"/>
  <c r="AA52" i="50"/>
  <c r="AA65" i="50"/>
  <c r="AA66" i="50"/>
  <c r="AA71" i="50"/>
  <c r="Y88" i="50"/>
  <c r="AA91" i="50"/>
  <c r="Y93" i="50"/>
  <c r="AC23" i="50"/>
  <c r="AE24" i="50"/>
  <c r="AC25" i="50"/>
  <c r="AE26" i="50"/>
  <c r="AC31" i="50"/>
  <c r="AC35" i="50"/>
  <c r="AE42" i="50"/>
  <c r="AC49" i="50"/>
  <c r="AE52" i="50"/>
  <c r="AE66" i="50"/>
  <c r="AE71" i="50"/>
  <c r="AE79" i="50"/>
  <c r="AC88" i="50"/>
  <c r="AC93" i="50"/>
  <c r="AA23" i="50"/>
  <c r="AE23" i="50"/>
  <c r="AC24" i="50"/>
  <c r="AA25" i="50"/>
  <c r="AE25" i="50"/>
  <c r="AC26" i="50"/>
  <c r="AA31" i="50"/>
  <c r="AE31" i="50"/>
  <c r="AA35" i="50"/>
  <c r="AE35" i="50"/>
  <c r="AE38" i="50"/>
  <c r="AE40" i="50"/>
  <c r="AC41" i="50"/>
  <c r="Y42" i="50"/>
  <c r="AC42" i="50"/>
  <c r="AE46" i="50"/>
  <c r="Y52" i="50"/>
  <c r="AC52" i="50"/>
  <c r="AE56" i="50"/>
  <c r="AE60" i="50"/>
  <c r="AC62" i="50"/>
  <c r="AF65" i="50"/>
  <c r="Y65" i="50"/>
  <c r="Y66" i="50"/>
  <c r="AC66" i="50"/>
  <c r="Y71" i="50"/>
  <c r="AC71" i="50"/>
  <c r="Y79" i="50"/>
  <c r="AC79" i="50"/>
  <c r="AA88" i="50"/>
  <c r="AE88" i="50"/>
  <c r="AA93" i="50"/>
  <c r="AE93" i="50"/>
  <c r="AC38" i="50"/>
  <c r="AC40" i="50"/>
  <c r="AA41" i="50"/>
  <c r="AE41" i="50"/>
  <c r="AC46" i="50"/>
  <c r="AA49" i="50"/>
  <c r="AE49" i="50"/>
  <c r="AC56" i="50"/>
  <c r="AC60" i="50"/>
  <c r="AA62" i="50"/>
  <c r="AE62" i="50"/>
  <c r="AE65" i="50"/>
  <c r="AA72" i="50"/>
  <c r="Y74" i="50"/>
  <c r="AE17" i="50"/>
  <c r="AF21" i="50"/>
  <c r="Y21" i="50"/>
  <c r="AC21" i="50"/>
  <c r="Y17" i="50"/>
  <c r="AC17" i="50"/>
  <c r="AF17" i="50"/>
  <c r="AE21" i="50"/>
  <c r="AG21" i="50" s="1"/>
  <c r="AF11" i="50"/>
  <c r="AF14" i="50"/>
  <c r="AF15" i="50"/>
  <c r="AF19" i="50"/>
  <c r="Y23" i="50"/>
  <c r="Y24" i="50"/>
  <c r="Y25" i="50"/>
  <c r="Y26" i="50"/>
  <c r="AF27" i="50"/>
  <c r="AF28" i="50"/>
  <c r="AF29" i="50"/>
  <c r="AF30" i="50"/>
  <c r="Y31" i="50"/>
  <c r="AF34" i="50"/>
  <c r="Y35" i="50"/>
  <c r="AF36" i="50"/>
  <c r="Y38" i="50"/>
  <c r="AF39" i="50"/>
  <c r="Y40" i="50"/>
  <c r="Y41" i="50"/>
  <c r="AF42" i="50"/>
  <c r="AF44" i="50"/>
  <c r="Y46" i="50"/>
  <c r="Y49" i="50"/>
  <c r="AF52" i="50"/>
  <c r="AF54" i="50"/>
  <c r="Y56" i="50"/>
  <c r="AF58" i="50"/>
  <c r="Y60" i="50"/>
  <c r="Y62" i="50"/>
  <c r="AC65" i="50"/>
  <c r="AA67" i="50"/>
  <c r="AE67" i="50"/>
  <c r="Y68" i="50"/>
  <c r="AC68" i="50"/>
  <c r="AF68" i="50"/>
  <c r="AA70" i="50"/>
  <c r="AE70" i="50"/>
  <c r="Y72" i="50"/>
  <c r="AC72" i="50"/>
  <c r="AF72" i="50"/>
  <c r="AA74" i="50"/>
  <c r="AE74" i="50"/>
  <c r="AF84" i="50"/>
  <c r="Y84" i="50"/>
  <c r="AC84" i="50"/>
  <c r="Y85" i="50"/>
  <c r="AC85" i="50"/>
  <c r="AF85" i="50"/>
  <c r="AF23" i="50"/>
  <c r="AF24" i="50"/>
  <c r="AF25" i="50"/>
  <c r="AG25" i="50" s="1"/>
  <c r="AF26" i="50"/>
  <c r="AF31" i="50"/>
  <c r="AF35" i="50"/>
  <c r="AG35" i="50" s="1"/>
  <c r="AF38" i="50"/>
  <c r="AG38" i="50" s="1"/>
  <c r="AF40" i="50"/>
  <c r="AG40" i="50" s="1"/>
  <c r="AF41" i="50"/>
  <c r="AG41" i="50" s="1"/>
  <c r="AF46" i="50"/>
  <c r="AG46" i="50" s="1"/>
  <c r="AF49" i="50"/>
  <c r="AF56" i="50"/>
  <c r="AF60" i="50"/>
  <c r="AF62" i="50"/>
  <c r="AG62" i="50" s="1"/>
  <c r="AC67" i="50"/>
  <c r="AF67" i="50"/>
  <c r="AE68" i="50"/>
  <c r="AG68" i="50" s="1"/>
  <c r="AC70" i="50"/>
  <c r="AF70" i="50"/>
  <c r="AE72" i="50"/>
  <c r="AC74" i="50"/>
  <c r="AF74" i="50"/>
  <c r="AE84" i="50"/>
  <c r="AG84" i="50" s="1"/>
  <c r="AE91" i="50"/>
  <c r="AF66" i="50"/>
  <c r="AF71" i="50"/>
  <c r="AF75" i="50"/>
  <c r="AF79" i="50"/>
  <c r="AF82" i="50"/>
  <c r="AA85" i="50"/>
  <c r="AE85" i="50"/>
  <c r="Y91" i="50"/>
  <c r="AC91" i="50"/>
  <c r="AF91" i="50"/>
  <c r="AF99" i="50"/>
  <c r="J100" i="50"/>
  <c r="AD99" i="50" s="1"/>
  <c r="AE99" i="50" s="1"/>
  <c r="AF88" i="50"/>
  <c r="AG88" i="50" s="1"/>
  <c r="AF90" i="50"/>
  <c r="AF92" i="50"/>
  <c r="AF93" i="50"/>
  <c r="AG75" i="50" l="1"/>
  <c r="AG19" i="50"/>
  <c r="AG36" i="50"/>
  <c r="AG29" i="50"/>
  <c r="AG27" i="50"/>
  <c r="AG15" i="50"/>
  <c r="AG58" i="50"/>
  <c r="AG54" i="50"/>
  <c r="AG30" i="50"/>
  <c r="AG26" i="50"/>
  <c r="AG24" i="50"/>
  <c r="AG85" i="50"/>
  <c r="AG82" i="50"/>
  <c r="AG66" i="50"/>
  <c r="AG44" i="50"/>
  <c r="AG39" i="50"/>
  <c r="AG34" i="50"/>
  <c r="AG28" i="50"/>
  <c r="AG93" i="50"/>
  <c r="AG90" i="50"/>
  <c r="AG71" i="50"/>
  <c r="AG56" i="50"/>
  <c r="AG52" i="50"/>
  <c r="AG42" i="50"/>
  <c r="AG11" i="50"/>
  <c r="AG65" i="50"/>
  <c r="AG79" i="50"/>
  <c r="AG72" i="50"/>
  <c r="AG60" i="50"/>
  <c r="AG49" i="50"/>
  <c r="AG31" i="50"/>
  <c r="AG23" i="50"/>
  <c r="X99" i="50"/>
  <c r="Y99" i="50" s="1"/>
  <c r="AB99" i="50"/>
  <c r="AC99" i="50" s="1"/>
  <c r="AG92" i="50"/>
  <c r="AG74" i="50"/>
  <c r="AG70" i="50"/>
  <c r="AG67" i="50"/>
  <c r="AG14" i="50"/>
  <c r="AG91" i="50"/>
  <c r="Z99" i="50"/>
  <c r="AA99" i="50" s="1"/>
  <c r="AG17" i="50"/>
</calcChain>
</file>

<file path=xl/sharedStrings.xml><?xml version="1.0" encoding="utf-8"?>
<sst xmlns="http://schemas.openxmlformats.org/spreadsheetml/2006/main" count="266" uniqueCount="185">
  <si>
    <t>KQMĐ</t>
  </si>
  <si>
    <t>TLHD</t>
  </si>
  <si>
    <t>NDCT</t>
  </si>
  <si>
    <t>ĐP</t>
  </si>
  <si>
    <t>I. LĨNH VỰC GIÁO DỤC PHÁT TRIỂN THỂ CHẤT</t>
  </si>
  <si>
    <t>II. LĨNH VỰC GIÁO DỤC PHÁT TRIỂN NHẬN THỨC</t>
  </si>
  <si>
    <t>III. LĨNH VỰC GIÁO DỤC PHÁT TRIỂN NGÔN NGỮ</t>
  </si>
  <si>
    <t>x</t>
  </si>
  <si>
    <t>A. Phát triển vận động</t>
  </si>
  <si>
    <t>B. Giáo dục dinh dưỡng và sức khỏe</t>
  </si>
  <si>
    <t>Nguồn</t>
  </si>
  <si>
    <t>Trẻ được chăm sóc sức khỏe, dinh dưỡng theo khoa học</t>
  </si>
  <si>
    <t>1. Thực hiện các động tác phát triển các nhóm cơ và hô hấp (TDS)</t>
  </si>
  <si>
    <t>Mục tiêu năm</t>
  </si>
  <si>
    <t>2. Thể hiện vận động cơ bản và phát triển tố chất trong vận động ban đầu</t>
  </si>
  <si>
    <t>Biết bò thẳng hướng trong đường hẹp(3m x 35 - 40)</t>
  </si>
  <si>
    <t>Biết phối hợp tay, chân, cơ thể trong khi bò để giữ được vật đặt trên lưng</t>
  </si>
  <si>
    <t>Giữ được thăng bằng trong vận động đi/chạy có thay đổi tốc độ nhanh/chậm theo hiệu lệnh của cô</t>
  </si>
  <si>
    <t>Giữ được thăng bằng cơ thể khi đứng co 1 chân khoảng …. giây</t>
  </si>
  <si>
    <t>*Trò chơi vận động</t>
  </si>
  <si>
    <t>Thích chơi các trò chơi vận động. Biết luật chơi, cách chơi, phối hợp chơi với bạn vui vẻ</t>
  </si>
  <si>
    <t>3. Thực hiện vận động cử động của bàn tay, ngón tay</t>
  </si>
  <si>
    <t>Thực hiện được các vận động xoa tay, chạm các đầu ngón tay với nhau, rót, nhào, khuấy, đảo, vò xé giấy</t>
  </si>
  <si>
    <t>Biết đóng cọc bàn gỗ</t>
  </si>
  <si>
    <t>Có khả năng vận động cổ tay, bàn tay, ngón tay - thực hiện "múa khéo"</t>
  </si>
  <si>
    <t>Vận động bàn tay,cánh tay</t>
  </si>
  <si>
    <t>Phối hợp được cử động bàn tay, ngón tay và phối hợp tay - mắt trong các hoạt động: nhào đất nặn; vẽ tổ chim.</t>
  </si>
  <si>
    <t>Phối hợp được cử động bàn tay, ngón tay và phối hợp tay - mắt trong các hoạt động: xâu vòng tay, chuỗi đeo cổ</t>
  </si>
  <si>
    <t>Phối hợp được cử động bàn tay, ngón tay và phối hợp tay - mắt trong các hoạt động:  cài, cởi cúc, buộc dây</t>
  </si>
  <si>
    <t>Chồng, xếp được 6 - 8 khối không đổ</t>
  </si>
  <si>
    <t>Bước đầu được làm quen với bút, tập cầm bút tô, vẽ nguệch ngoạc theo ý thích</t>
  </si>
  <si>
    <t>1. Có một số nề nếp, thói quen tốt trong sinh hoạt</t>
  </si>
  <si>
    <t>Thích nghi với chế độ ăn cơm, có thể ăn được các loại thức ăn khác nhau</t>
  </si>
  <si>
    <t>Ngủ đủ 1 giấc buổi trưa</t>
  </si>
  <si>
    <t>Sử dụng bát, thìa, cốc đúng cách</t>
  </si>
  <si>
    <t>2. Thực hiện một số việc tự phục vụ, giữ gìn sức khỏe</t>
  </si>
  <si>
    <t>Làm được một số việc với sự giúp đỡ của người lớn  cùng cô chuẩn bị chỗ ngủ..</t>
  </si>
  <si>
    <t>Nhận đúng kí hiệu riêng của mình trên đồ dùng cá nhân: Khăn, ca, cốc, tủ đồ.</t>
  </si>
  <si>
    <t>Bước đầu biết một số thao tác đơn giản trong rửa tay, lau mặt dưới sự hướng dẫn của cô</t>
  </si>
  <si>
    <t>3. Nhận biết và tránh một số nguy cơ không an toàn</t>
  </si>
  <si>
    <t>Biết không tự ý chạy ra khỏi nhà, cổng trường.</t>
  </si>
  <si>
    <t>4. Chăm sóc sức khỏe, dinh dưỡng, phòng tránh tai nạn thương tích</t>
  </si>
  <si>
    <t>1. Khám phá thế giới xung quanh bằng các giác quan</t>
  </si>
  <si>
    <t>Có khả năng tìm đồ vật vừa mới cất giấu qua nghe âm thanh</t>
  </si>
  <si>
    <t>2. Thể hiện sự hiểu biết về các sự vật, hiện tượng gần gũi</t>
  </si>
  <si>
    <t>*Nhận biết một số đồ dùng, đồ chơi</t>
  </si>
  <si>
    <t>Nhận biết được tên, đặc điểm nổi bật, công dụng và cách sử dụng đồ dùng, đồ chơi quen thuộc.</t>
  </si>
  <si>
    <t>*Nhận biết một số phương tiện giao thông quen thuộc</t>
  </si>
  <si>
    <t>Bước đầu biết chấp nhận đội mũ bảo hiểm khi ngồi trên xe máy, ngồi yên không đùa nghịch khi ngồi trên ô tô..</t>
  </si>
  <si>
    <t>*Nhận biết một số loại hoa, quả quen thuộc</t>
  </si>
  <si>
    <t>Nói được tên và một vài đặc điểm nổi bật của một số loại hoa, quả, rau quen thuộc theo 1 vài dấu hiệu đặc trưng về màu sắc hoặc hình dạng khi được yêu cầu</t>
  </si>
  <si>
    <t>*Nhận biết một số ngày lễ hội</t>
  </si>
  <si>
    <t>Kể được tên một số lễ hội: Tết trung thu, ngày hội của cô….qua trò chuyện, tranh ảnh</t>
  </si>
  <si>
    <t>*Nhận biết một số màu cơ bản, kích thước, hình dạng, số lượng</t>
  </si>
  <si>
    <t>Chỉ/nói tên hoặc lấy/cất đúng đồ chơi màu đỏ /vàng/xanh theo yêu cầu</t>
  </si>
  <si>
    <t>*Nhận biết bản thân và những người gần gũi</t>
  </si>
  <si>
    <t>Nói được tên của cô giáo, một số bạn trong lớp</t>
  </si>
  <si>
    <t>1. Nghe hiểu lời nói</t>
  </si>
  <si>
    <t>Nghe và hiểu được các từ chỉ tên gọi đồ vật, sự vật, hành động quen thuộc</t>
  </si>
  <si>
    <t>Nghe và thực hiện được các nhiệm vụ gồm 2 - 3 hành động: "Cháu cất đồ chơi lên giá và đi rửa tay!"</t>
  </si>
  <si>
    <t>Nghe hiểu được các bài thơ, đồng dao, ca dao, hò vè, câu đố, bài hát và nội dung truyện ngắn đơn giản, trả lời được các câu hỏi về tên truyện, tên và hành động của các nhân vật</t>
  </si>
  <si>
    <t>Nghe và trả lời được các câu hỏi: "Ai đây?"; "cái gì?, "làm gì?"; "ở đâu?", "như thế nào?"</t>
  </si>
  <si>
    <t>2. Nghe, nhắc lại các âm, các tiếng và các câu</t>
  </si>
  <si>
    <t>Phát âm rõ tiếng</t>
  </si>
  <si>
    <t>Biết thể hiện nhu cầu, mong muốn và hiểu biết bằng 1-2 câu đơn giản và câu dài</t>
  </si>
  <si>
    <t>Đọc được bài thơ, ca dao, đồng dao với sự giúp đỡ của cô giáo</t>
  </si>
  <si>
    <t>4. Làm quen với sách</t>
  </si>
  <si>
    <t>Biết lắng nghe khi người lớn đọc sách</t>
  </si>
  <si>
    <t>Chỉ và gọi tên được các nhân vật, sự vật, hiện tượng gần gũi qua tranh/ảnh</t>
  </si>
  <si>
    <t>IV. LĨNH VỰC TÌNH CẢM, KỸ NĂNG XÃ HỘI VÀ THẨM MỸ</t>
  </si>
  <si>
    <t>1. Phát triển tình cảm</t>
  </si>
  <si>
    <t>* Nhận biết và thể hiện một số trạng thái cảm xúc</t>
  </si>
  <si>
    <t>Nhận biết và biểu lộ được trạng thái cảm xúc vui, buồn, sợ hãi, tức giận qua nét mặt, cử chỉ</t>
  </si>
  <si>
    <t>2. Phát triển kỹ năng xã hội</t>
  </si>
  <si>
    <t>* Mối quan hệ tích cực với con người và sự vật gần gũi</t>
  </si>
  <si>
    <t>Biểu lộ sự thích giao tiếp với người khác bằng cử chỉ, lời nói</t>
  </si>
  <si>
    <t>* Hành vi văn hóa và thực hiện các quy định đơn giản trong giao tiếp, sinh hoạt</t>
  </si>
  <si>
    <t>Biết chào tạm biệt khi được nhắc nhở</t>
  </si>
  <si>
    <t>Thực hiện được một số quy định đơn giản trong sinh hoạt ở nhóm, lớp: xếp hàng chờ đến lượt, để đồ chơi vào nơi quy định</t>
  </si>
  <si>
    <t>3. Phát triển cảm xúc thẩm mỹ</t>
  </si>
  <si>
    <t>* Nghe hát, hát và vận động đơn giản theo nhạc</t>
  </si>
  <si>
    <t>Biết hát và vận động đơn giản theo một vài bài hát/bản nhạc quen thuộc</t>
  </si>
  <si>
    <t>* Vẽ, nặn, xé dán, xếp hình, xem tranh</t>
  </si>
  <si>
    <t>Thích thú khi xem tranh</t>
  </si>
  <si>
    <t>Thích cầm bút di màu, vẽ nguệch ngoặc</t>
  </si>
  <si>
    <t>Làm quen với màu nước</t>
  </si>
  <si>
    <t>Thực hiện các động tác trong bài tập thể dục: hít thở, tay giơ cao/đưa ra phía trước/, lưng /đưa sang ngang/ đưa ra sau/lắc bàn tay; cúi về phía trước, nghiêng/vặn người sang 2 bên, ngồi xuống, đứng lên, co duỗi từng chân</t>
  </si>
  <si>
    <t>* Vận động: Bước, nhún, bật</t>
  </si>
  <si>
    <t>* Vận động: Bò, trườn</t>
  </si>
  <si>
    <t>* Vận động: Đi, chạy.</t>
  </si>
  <si>
    <t>Thích chơi với đất nặn tạo ra sản phẩm đơn giản theo sự hướng dẫn của cô.</t>
  </si>
  <si>
    <t>Trẻ biết bê ghế bằng hai tay, lấy xếp ghế đúng nơi quy định</t>
  </si>
  <si>
    <t>Biết đi vệ sinh đúng nơi quy định.</t>
  </si>
  <si>
    <t>Kết quả tổng hợp cả lớp</t>
  </si>
  <si>
    <t>Đánh giá chung</t>
  </si>
  <si>
    <t>T.số trẻ 
"Đạt"</t>
  </si>
  <si>
    <t>T.số trẻ
"Cần cố gắng"</t>
  </si>
  <si>
    <t>T.số trẻ
"Chưa Đạt"</t>
  </si>
  <si>
    <t>SL</t>
  </si>
  <si>
    <t>%</t>
  </si>
  <si>
    <t>Đạt mức TB</t>
  </si>
  <si>
    <t>Kết luận</t>
  </si>
  <si>
    <t>TT-KL</t>
  </si>
  <si>
    <t>Đoàn Tăng Thành An</t>
  </si>
  <si>
    <t>Trần Ngọc Minh Phương</t>
  </si>
  <si>
    <t>Vũ Quỳnh Anh</t>
  </si>
  <si>
    <t>Vũ Thanh Hải</t>
  </si>
  <si>
    <t>Trần Trung Kiên</t>
  </si>
  <si>
    <t>Trần Nguyễn Đăng Khoa</t>
  </si>
  <si>
    <t>Nguyễn Tuệ Minh</t>
  </si>
  <si>
    <t>Trần Bảo Nam</t>
  </si>
  <si>
    <t>Trần Phương Nhi</t>
  </si>
  <si>
    <t>Trần Viết Hoàng Phát</t>
  </si>
  <si>
    <t>Trần Tăng Minh Quân</t>
  </si>
  <si>
    <t>Nguyễn Thanh Vân</t>
  </si>
  <si>
    <t>Phạm Thế Hải Đăng</t>
  </si>
  <si>
    <t>Phạm Ngọc Hân</t>
  </si>
  <si>
    <t>Trần Công Thành Long</t>
  </si>
  <si>
    <t>Nguyễn Bảo Trâm</t>
  </si>
  <si>
    <t>Trần Thiên An</t>
  </si>
  <si>
    <t>Nguyễn Đức Phát</t>
  </si>
  <si>
    <t>Hoàng Anh Thư</t>
  </si>
  <si>
    <t>Phạm Quỳnh Chi</t>
  </si>
  <si>
    <t>T.số trẻ
"Kđg"</t>
  </si>
  <si>
    <t>Tổng số mục tiêu được đánh giá "Đạt"</t>
  </si>
  <si>
    <t>Tổng số mục tiêu được đánh giá "Cần cố gắng"</t>
  </si>
  <si>
    <t>Tổng số mục tiêu được đánh giá "Chưa đạt"</t>
  </si>
  <si>
    <t>Tổng số mục tiêu "Không đánh giá"</t>
  </si>
  <si>
    <t>Tỷ lệ mục tiêu "Không đánh giá"</t>
  </si>
  <si>
    <t>Đánh giá chung về mức độ phát triển của trẻ</t>
  </si>
  <si>
    <t>Đạt mục tiêu</t>
  </si>
  <si>
    <t>BẢNG TỔNG HỢP THEO DÕI SỰ PHÁT TRIỂN CỦA TRẺ</t>
  </si>
  <si>
    <t>Số trẻ: 20 cháu</t>
  </si>
  <si>
    <t>Chủ đề: Trường mầm non</t>
  </si>
  <si>
    <t>Thời gian thực hiện 5 tuần (từ ngày 08/9-10/10/2025)</t>
  </si>
  <si>
    <t>Tổng hợp đánh giá CĐ 1</t>
  </si>
  <si>
    <t xml:space="preserve">PHIẾU ĐÁNH GIÁ VIỆC THỰC HIỆN CHỦ ĐỀ </t>
  </si>
  <si>
    <t>Trường : Mầm non Vĩnh Long         Lớp: Nhà trẻ D1        Số trẻ của lớp: 20 cháu.</t>
  </si>
  <si>
    <t xml:space="preserve">  </t>
  </si>
  <si>
    <t>TT</t>
  </si>
  <si>
    <t>Nội dung đánh giá</t>
  </si>
  <si>
    <t>Kết quả đánh giá</t>
  </si>
  <si>
    <t>Ghi chú</t>
  </si>
  <si>
    <t>Đạt</t>
  </si>
  <si>
    <t>Chưa đạt</t>
  </si>
  <si>
    <t>Lập kế hoạch</t>
  </si>
  <si>
    <t xml:space="preserve">Có đầy đủ kế hoạch giáo dục trẻ. Các kế hoạch trình bày khoa học, rõ ràng, đầy đủ nội dung yêu cầu, có tính khả thi. </t>
  </si>
  <si>
    <t>Đảm bảo thời gian theo đúng biên chế năm, học, chi phí hợp với điều kiện thực tế của lớp và kế hoạch của nhà trường.</t>
  </si>
  <si>
    <t>Đảm bảo thống nhất trong Xây dựng mục tiêu, nội dung, hoạt động.</t>
  </si>
  <si>
    <t>Các nội dung kiến thức và kỹ năng được sắp xếp theo mức độ từ dễ đến khó, phù hợp khả năng, kinh nghiệm và sự phát triển của trẻ.</t>
  </si>
  <si>
    <t>Lựa chọn chủ đề phù hợp, nội dung phong phú, các hoạt động khám phá đa dạng , các hình thức tổ chức hoạt động hấp dẫn.</t>
  </si>
  <si>
    <t>Xây dựng và điều chỉnh kế hoạch dựa trên việc đánh giá trẻ</t>
  </si>
  <si>
    <t>Xây dựng môi trường GD</t>
  </si>
  <si>
    <t>Do cô và trẻ tạo dựng, sắp xếp và được hoàn thiện dần trong quá trình thực hiện chủ đề.</t>
  </si>
  <si>
    <t>Phản ảnh phong phú nội dung chủ dề.</t>
  </si>
  <si>
    <t xml:space="preserve"> Được bố trí hợp lý, linh hoạt, có sự phân chia các khu vực hoạt động và số lượng, vị trí, diện tích các góc hoạt động và các khoảng trống cho hoạt động nhóm lớp.</t>
  </si>
  <si>
    <t>An toàn, đủ về số lượng, đa dạng về chủng loại đồ dùng, đồ chơi, học liệu, nguyên liệu cho trẻ sử dụng, hấp dẫn về hình thức thể hiện, thuận tiện cho trẻ sử dụng và có thể sử dụng theo nhiều cách.</t>
  </si>
  <si>
    <t>Đồ dùng, đồ chơi , học liệu, nguyên liệu có tác dụng kích thích trẻ hoạt động khám phá, trải nghiệm, tìm hiểu thông tin, thực hiện ý định của mình để khám phá chủ đề đạt mục tiêu đã đề ra.</t>
  </si>
  <si>
    <t xml:space="preserve">Các sản phẩm của trẻ là kết quả của quá trình trẻ khám phá chủ đề, được trưng bày và sử dụng trong các góc hoạt động khác nhau.  </t>
  </si>
  <si>
    <t>Có khu vực tuyên truyền với phụ huynh, nội dung phù hợp với chủ đề và thực tế CSGD trẻ, hình thức đa dạng, hấp dẫn.</t>
  </si>
  <si>
    <t>Tổ chức HĐGD</t>
  </si>
  <si>
    <t>Các hoạt động giáo dục được tổ chức đa dạng hướng tới khám phá nội dung đạt mục tiêu của chủ đề, hoạt động.</t>
  </si>
  <si>
    <t>Sử dụng những kinh nghiệm của trẻ, sản phẩm của trẻ, của cha mẹ trẻ, môi trường thiên nhiên, xã hội sẵn có xung quanh và các vấn đề trẻ quan tâm để tổ chức các hoạt động giáo dục.</t>
  </si>
  <si>
    <t>Quan tâm đến cá nhân và tạo cơ hội cho mọi trẻ đều được tham gia các hoạt động.</t>
  </si>
  <si>
    <t>Khuyến khích trẻ sáng tạo, chia sẻ ý kiến, đặt câu hỏi, can thiệp hợp lý khi trẻ gặp trở ngại.</t>
  </si>
  <si>
    <t>Giáo viên nắm vững kiến thức liên quan đến chủ đề, hoạt động.</t>
  </si>
  <si>
    <t>Linh hoạt trong sử lý tình huống giáo dục.</t>
  </si>
  <si>
    <t>Phối kết hợp với phụ huynh cùng tham gia tổ chức các hoạt động giáo dục trẻ một cách hiệu quả, phù hợp.</t>
  </si>
  <si>
    <t>Sử dụng CNTT một cách hợp lý và hiệu quả để khám phá chủ đề.</t>
  </si>
  <si>
    <t>KQ trên trẻ</t>
  </si>
  <si>
    <t>Trẻ hứng thú, tích cực tham gia các hoạt động, trò chơi.</t>
  </si>
  <si>
    <t>Trẻ chủ động làm việc, giao tiếp với nhau, với giáo viên.</t>
  </si>
  <si>
    <t>Trẻ khỏe mạnh, sạch sẽ, hoạt bát, có nề nếp, có thói quen tốt.</t>
  </si>
  <si>
    <t>Các điểm cần lưu ý</t>
  </si>
  <si>
    <t xml:space="preserve">Mục tiêu nào của chủ đề đã thực hiện tốt: 1,  16, 19, 20, 23, 24, 27, 34, 36, 48, 49, 57, 62, 67, 68, 77, 102, 107, 113, 119, 120, 140, 141.
</t>
  </si>
  <si>
    <t xml:space="preserve">Mục tiêu nào của chủ đề chưa thực hiện được:
</t>
  </si>
  <si>
    <t>Lý do:</t>
  </si>
  <si>
    <t xml:space="preserve">Mục tiêu nào của chủ đề mà trên 30% trẻ chưa đạt được:
</t>
  </si>
  <si>
    <t>Nội dung nào đã thực hiện tốt: 1,  16, 19, 20, 23, 24, 27, 34, 36, 48, 49, 57, 62, 67, 68, 77, 102, 107, 113, 119, 120, 140, 141.</t>
  </si>
  <si>
    <t xml:space="preserve">Nội dung nào chưa thực hiện được:
</t>
  </si>
  <si>
    <t xml:space="preserve">Kiến thức kỹ năng nào mà trên 30% trẻ chưa đạt được, cần lưu ý ở chủ điểm tiếp theo:
</t>
  </si>
  <si>
    <t>Tên chủ đề: TRƯỜNG MẦM NON</t>
  </si>
  <si>
    <t>Trẻ nào có những tiến bộ (sức khỏe, tình cảm, thái độ, kiến thức, kỹ năng,...): Cháu Phát, Cháu Vân, Cháu Tuệ Minh</t>
  </si>
  <si>
    <t>Trẻ nào cần được làm việc cá nhân hay cần thông báo với phụ huynh để có những quan tâm đặc biệt nhằm hỗ trợ trẻ đạt mục tiêu giáo dục (sức khỏe, tình cảm, thái độ, kiến thức, kĩ năng,...): Cháu Trâm khả năng tập trung chưa cao.</t>
  </si>
  <si>
    <t xml:space="preserve">Một số lưu ý quan trọng để việc triển khai chủ đề sau được tốt hơn: Tạo môi trường phong phú, có nhiều cơ hội cho trẻ hoạt động. Làm tốt công tác tuyên truyền với phụ huynh theo từng chủ đề nhánh. Lựa chọn và lồng ghép cảm xúc xã hội (SEL) vào các hoạt động cho phù hợp.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</si>
</sst>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1" formatCode="_-* #,##0_-;\-* #,##0_-;_-* &quot;-&quot;_-;_-@_-"/>
    <numFmt numFmtId="43" formatCode="_-* #,##0.00_-;\-* #,##0.00_-;_-* &quot;-&quot;??_-;_-@_-"/>
    <numFmt numFmtId="164" formatCode="_(&quot;$&quot;* #,##0.00_);_(&quot;$&quot;* \(#,##0.00\);_(&quot;$&quot;* &quot;-&quot;??_);_(@_)"/>
    <numFmt numFmtId="165" formatCode="0.000%"/>
    <numFmt numFmtId="166" formatCode="_-&quot;$&quot;* #,##0_-;\-&quot;$&quot;* #,##0_-;_-&quot;$&quot;* &quot;-&quot;_-;_-@_-"/>
    <numFmt numFmtId="167" formatCode="_-&quot;$&quot;* #,##0.00_-;\-&quot;$&quot;* #,##0.00_-;_-&quot;$&quot;* &quot;-&quot;??_-;_-@_-"/>
    <numFmt numFmtId="168" formatCode="00.000"/>
    <numFmt numFmtId="169" formatCode="&quot;￥&quot;#,##0;&quot;￥&quot;\-#,##0"/>
    <numFmt numFmtId="170" formatCode="#,##0\ &quot;DM&quot;;\-#,##0\ &quot;DM&quot;"/>
    <numFmt numFmtId="171" formatCode="0.0"/>
  </numFmts>
  <fonts count="39">
    <font>
      <sz val="11"/>
      <color theme="1"/>
      <name val="Calibri"/>
      <family val="2"/>
      <scheme val="minor"/>
    </font>
    <font>
      <sz val="11"/>
      <color indexed="8"/>
      <name val="Calibri"/>
      <family val="2"/>
    </font>
    <font>
      <sz val="10"/>
      <name val="Arial"/>
      <family val="2"/>
    </font>
    <font>
      <b/>
      <sz val="12"/>
      <name val="Arial"/>
      <family val="2"/>
    </font>
    <font>
      <sz val="14"/>
      <name val="뼻뮝"/>
      <family val="3"/>
    </font>
    <font>
      <sz val="12"/>
      <name val="바탕체"/>
      <family val="3"/>
    </font>
    <font>
      <sz val="12"/>
      <name val="뼻뮝"/>
      <family val="3"/>
    </font>
    <font>
      <sz val="12"/>
      <name val="新細明體"/>
      <charset val="136"/>
    </font>
    <font>
      <sz val="11"/>
      <name val="돋움"/>
      <family val="3"/>
    </font>
    <font>
      <sz val="10"/>
      <name val="굴림체"/>
      <family val="3"/>
    </font>
    <font>
      <sz val="10"/>
      <name val="Arial"/>
      <family val="2"/>
      <charset val="163"/>
    </font>
    <font>
      <sz val="12"/>
      <color theme="1"/>
      <name val="Times New Roman"/>
      <family val="1"/>
    </font>
    <font>
      <b/>
      <sz val="12"/>
      <color theme="1"/>
      <name val="Times New Roman"/>
      <family val="1"/>
    </font>
    <font>
      <sz val="11"/>
      <color theme="1"/>
      <name val="Times New Roman"/>
      <family val="1"/>
    </font>
    <font>
      <sz val="12"/>
      <color theme="1"/>
      <name val="Times New Roman"/>
      <family val="1"/>
      <charset val="163"/>
    </font>
    <font>
      <sz val="10"/>
      <color theme="1"/>
      <name val="Times New Roman"/>
      <family val="1"/>
    </font>
    <font>
      <sz val="12"/>
      <color theme="1"/>
      <name val="Calibri"/>
      <family val="2"/>
      <scheme val="minor"/>
    </font>
    <font>
      <b/>
      <i/>
      <sz val="12"/>
      <color theme="1"/>
      <name val="Times New Roman"/>
      <family val="1"/>
    </font>
    <font>
      <i/>
      <sz val="12"/>
      <color theme="1"/>
      <name val="Times New Roman"/>
      <family val="1"/>
    </font>
    <font>
      <b/>
      <sz val="10"/>
      <color theme="1"/>
      <name val="Times New Roman"/>
      <family val="1"/>
    </font>
    <font>
      <b/>
      <i/>
      <sz val="10"/>
      <color theme="1"/>
      <name val="Times New Roman"/>
      <family val="1"/>
    </font>
    <font>
      <sz val="10"/>
      <color theme="1"/>
      <name val="Calibri"/>
      <family val="2"/>
      <scheme val="minor"/>
    </font>
    <font>
      <b/>
      <i/>
      <sz val="11"/>
      <color theme="1"/>
      <name val="Times New Roman"/>
      <family val="1"/>
    </font>
    <font>
      <b/>
      <sz val="11"/>
      <color theme="1"/>
      <name val="Times New Roman"/>
      <family val="1"/>
    </font>
    <font>
      <b/>
      <sz val="14"/>
      <color theme="1"/>
      <name val="Times New Roman"/>
      <family val="1"/>
    </font>
    <font>
      <b/>
      <sz val="12"/>
      <name val="Times New Roman"/>
      <family val="1"/>
    </font>
    <font>
      <b/>
      <sz val="12"/>
      <color theme="1"/>
      <name val="Times New Roman"/>
      <family val="1"/>
      <charset val="163"/>
    </font>
    <font>
      <b/>
      <sz val="11"/>
      <color theme="1"/>
      <name val="Times New Roman"/>
      <family val="1"/>
      <charset val="163"/>
    </font>
    <font>
      <b/>
      <sz val="12"/>
      <color theme="1"/>
      <name val="Calibri"/>
      <family val="2"/>
      <charset val="163"/>
      <scheme val="minor"/>
    </font>
    <font>
      <sz val="11"/>
      <color theme="1"/>
      <name val="Calibri"/>
      <family val="2"/>
      <scheme val="minor"/>
    </font>
    <font>
      <sz val="14"/>
      <color theme="1"/>
      <name val="Times New Roman"/>
      <family val="1"/>
    </font>
    <font>
      <sz val="13"/>
      <color theme="1"/>
      <name val="Times New Roman"/>
      <family val="1"/>
    </font>
    <font>
      <b/>
      <sz val="14"/>
      <name val="Times New Roman"/>
      <family val="1"/>
    </font>
    <font>
      <b/>
      <sz val="13"/>
      <name val=".VnArial Narrow"/>
      <family val="2"/>
    </font>
    <font>
      <sz val="13"/>
      <name val=".VnArial Narrow"/>
      <family val="2"/>
    </font>
    <font>
      <sz val="12"/>
      <name val="Times New Roman"/>
      <family val="1"/>
    </font>
    <font>
      <sz val="12"/>
      <name val="Times New Roman"/>
      <family val="1"/>
      <charset val="163"/>
    </font>
    <font>
      <sz val="13"/>
      <name val=".VnArial Narrow"/>
      <family val="2"/>
      <charset val="163"/>
    </font>
    <font>
      <sz val="14"/>
      <name val="Times New Roman"/>
      <family val="1"/>
    </font>
  </fonts>
  <fills count="3">
    <fill>
      <patternFill patternType="none"/>
    </fill>
    <fill>
      <patternFill patternType="gray125"/>
    </fill>
    <fill>
      <patternFill patternType="solid">
        <fgColor theme="0"/>
        <bgColor indexed="64"/>
      </patternFill>
    </fill>
  </fills>
  <borders count="17">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32">
    <xf numFmtId="0" fontId="0" fillId="0" borderId="0"/>
    <xf numFmtId="164" fontId="2" fillId="0" borderId="0" applyFont="0" applyFill="0" applyBorder="0" applyAlignment="0" applyProtection="0"/>
    <xf numFmtId="0" fontId="3" fillId="0" borderId="1" applyNumberFormat="0" applyAlignment="0" applyProtection="0">
      <alignment horizontal="left" vertical="center"/>
    </xf>
    <xf numFmtId="0" fontId="3" fillId="0" borderId="2">
      <alignment horizontal="left" vertical="center"/>
    </xf>
    <xf numFmtId="0" fontId="2" fillId="0" borderId="0"/>
    <xf numFmtId="0" fontId="2" fillId="0" borderId="0"/>
    <xf numFmtId="0" fontId="2" fillId="0" borderId="0"/>
    <xf numFmtId="0" fontId="2" fillId="0" borderId="0"/>
    <xf numFmtId="0" fontId="2" fillId="0" borderId="0"/>
    <xf numFmtId="0" fontId="2" fillId="0" borderId="0"/>
    <xf numFmtId="9" fontId="1"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40" fontId="4" fillId="0" borderId="0" applyFont="0" applyFill="0" applyBorder="0" applyAlignment="0" applyProtection="0"/>
    <xf numFmtId="38"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9" fontId="5" fillId="0" borderId="0" applyFont="0" applyFill="0" applyBorder="0" applyAlignment="0" applyProtection="0"/>
    <xf numFmtId="0" fontId="6" fillId="0" borderId="0"/>
    <xf numFmtId="0" fontId="7" fillId="0" borderId="0"/>
    <xf numFmtId="41" fontId="7" fillId="0" borderId="0" applyFont="0" applyFill="0" applyBorder="0" applyAlignment="0" applyProtection="0"/>
    <xf numFmtId="43" fontId="7" fillId="0" borderId="0" applyFont="0" applyFill="0" applyBorder="0" applyAlignment="0" applyProtection="0"/>
    <xf numFmtId="170" fontId="8" fillId="0" borderId="0" applyFont="0" applyFill="0" applyBorder="0" applyAlignment="0" applyProtection="0"/>
    <xf numFmtId="165" fontId="8" fillId="0" borderId="0" applyFont="0" applyFill="0" applyBorder="0" applyAlignment="0" applyProtection="0"/>
    <xf numFmtId="169" fontId="8" fillId="0" borderId="0" applyFont="0" applyFill="0" applyBorder="0" applyAlignment="0" applyProtection="0"/>
    <xf numFmtId="168" fontId="8" fillId="0" borderId="0" applyFont="0" applyFill="0" applyBorder="0" applyAlignment="0" applyProtection="0"/>
    <xf numFmtId="0" fontId="9" fillId="0" borderId="0"/>
    <xf numFmtId="166" fontId="7" fillId="0" borderId="0" applyFont="0" applyFill="0" applyBorder="0" applyAlignment="0" applyProtection="0"/>
    <xf numFmtId="167" fontId="7" fillId="0" borderId="0" applyFont="0" applyFill="0" applyBorder="0" applyAlignment="0" applyProtection="0"/>
    <xf numFmtId="0" fontId="2" fillId="0" borderId="0"/>
    <xf numFmtId="9" fontId="29" fillId="0" borderId="0" applyFont="0" applyFill="0" applyBorder="0" applyAlignment="0" applyProtection="0"/>
  </cellStyleXfs>
  <cellXfs count="108">
    <xf numFmtId="0" fontId="0" fillId="0" borderId="0" xfId="0"/>
    <xf numFmtId="0" fontId="11" fillId="2" borderId="0" xfId="0" applyFont="1" applyFill="1" applyAlignment="1">
      <alignment horizontal="center" vertical="center" wrapText="1"/>
    </xf>
    <xf numFmtId="1" fontId="12" fillId="2" borderId="3" xfId="0" applyNumberFormat="1" applyFont="1" applyFill="1" applyBorder="1" applyAlignment="1">
      <alignment horizontal="center" vertical="center" wrapText="1"/>
    </xf>
    <xf numFmtId="1" fontId="11" fillId="2" borderId="3" xfId="0" applyNumberFormat="1" applyFont="1" applyFill="1" applyBorder="1" applyAlignment="1">
      <alignment horizontal="center" vertical="center" wrapText="1"/>
    </xf>
    <xf numFmtId="0" fontId="11" fillId="2" borderId="3" xfId="0" applyFont="1" applyFill="1" applyBorder="1" applyAlignment="1">
      <alignment horizontal="center" vertical="center" wrapText="1"/>
    </xf>
    <xf numFmtId="49" fontId="11" fillId="2" borderId="3" xfId="0" applyNumberFormat="1" applyFont="1" applyFill="1" applyBorder="1" applyAlignment="1">
      <alignment horizontal="left" vertical="center" wrapText="1"/>
    </xf>
    <xf numFmtId="0" fontId="11" fillId="2" borderId="3" xfId="0" applyFont="1" applyFill="1" applyBorder="1" applyAlignment="1">
      <alignment horizontal="center" vertical="center"/>
    </xf>
    <xf numFmtId="0" fontId="11" fillId="2" borderId="4" xfId="0" applyFont="1" applyFill="1" applyBorder="1" applyAlignment="1">
      <alignment horizontal="center" vertical="center" wrapText="1"/>
    </xf>
    <xf numFmtId="49" fontId="17" fillId="2" borderId="3" xfId="0" applyNumberFormat="1" applyFont="1" applyFill="1" applyBorder="1" applyAlignment="1">
      <alignment horizontal="left" vertical="center" wrapText="1"/>
    </xf>
    <xf numFmtId="49" fontId="17" fillId="2" borderId="3" xfId="4" applyNumberFormat="1" applyFont="1" applyFill="1" applyBorder="1" applyAlignment="1">
      <alignment horizontal="left" vertical="center" wrapText="1"/>
    </xf>
    <xf numFmtId="0" fontId="16" fillId="2" borderId="0" xfId="0" applyFont="1" applyFill="1"/>
    <xf numFmtId="0" fontId="18" fillId="2" borderId="3" xfId="4" applyFont="1" applyFill="1" applyBorder="1" applyAlignment="1">
      <alignment horizontal="center" vertical="center" wrapText="1"/>
    </xf>
    <xf numFmtId="0" fontId="11" fillId="2" borderId="0" xfId="0" applyFont="1" applyFill="1" applyAlignment="1">
      <alignment horizontal="center" vertical="center"/>
    </xf>
    <xf numFmtId="0" fontId="12" fillId="2" borderId="0" xfId="0" applyFont="1" applyFill="1" applyAlignment="1">
      <alignment vertical="center" wrapText="1"/>
    </xf>
    <xf numFmtId="49" fontId="15" fillId="2" borderId="3" xfId="0" applyNumberFormat="1" applyFont="1" applyFill="1" applyBorder="1" applyAlignment="1">
      <alignment horizontal="center" vertical="center" wrapText="1"/>
    </xf>
    <xf numFmtId="49" fontId="15" fillId="2" borderId="3" xfId="0" applyNumberFormat="1" applyFont="1" applyFill="1" applyBorder="1" applyAlignment="1">
      <alignment horizontal="center" vertical="center"/>
    </xf>
    <xf numFmtId="49" fontId="20" fillId="2" borderId="3" xfId="4" applyNumberFormat="1" applyFont="1" applyFill="1" applyBorder="1" applyAlignment="1">
      <alignment horizontal="center" vertical="center" wrapText="1"/>
    </xf>
    <xf numFmtId="49" fontId="20" fillId="2" borderId="3" xfId="0" applyNumberFormat="1" applyFont="1" applyFill="1" applyBorder="1" applyAlignment="1">
      <alignment horizontal="center" vertical="center" wrapText="1"/>
    </xf>
    <xf numFmtId="49" fontId="20" fillId="2" borderId="3" xfId="0" applyNumberFormat="1" applyFont="1" applyFill="1" applyBorder="1" applyAlignment="1">
      <alignment horizontal="center" vertical="center"/>
    </xf>
    <xf numFmtId="0" fontId="12" fillId="2" borderId="0" xfId="0" applyFont="1" applyFill="1" applyAlignment="1">
      <alignment horizontal="left" vertical="center" wrapText="1"/>
    </xf>
    <xf numFmtId="1" fontId="13" fillId="2" borderId="3" xfId="0" applyNumberFormat="1" applyFont="1" applyFill="1" applyBorder="1" applyAlignment="1">
      <alignment horizontal="center" vertical="center" wrapText="1"/>
    </xf>
    <xf numFmtId="0" fontId="16" fillId="2" borderId="0" xfId="0" applyFont="1" applyFill="1" applyAlignment="1">
      <alignment horizontal="left" vertical="center"/>
    </xf>
    <xf numFmtId="0" fontId="21" fillId="2" borderId="0" xfId="0" applyFont="1" applyFill="1" applyAlignment="1">
      <alignment horizontal="center" vertical="center"/>
    </xf>
    <xf numFmtId="49" fontId="11" fillId="2" borderId="3" xfId="4" applyNumberFormat="1" applyFont="1" applyFill="1" applyBorder="1" applyAlignment="1">
      <alignment horizontal="left" vertical="center" wrapText="1"/>
    </xf>
    <xf numFmtId="49" fontId="15" fillId="2" borderId="3" xfId="4" applyNumberFormat="1" applyFont="1" applyFill="1" applyBorder="1" applyAlignment="1">
      <alignment horizontal="center" vertical="center" wrapText="1"/>
    </xf>
    <xf numFmtId="1" fontId="23" fillId="2" borderId="3" xfId="0" applyNumberFormat="1" applyFont="1" applyFill="1" applyBorder="1" applyAlignment="1">
      <alignment horizontal="center" vertical="center" wrapText="1"/>
    </xf>
    <xf numFmtId="0" fontId="26" fillId="2" borderId="3" xfId="0" applyFont="1" applyFill="1" applyBorder="1" applyAlignment="1">
      <alignment horizontal="center" vertical="center" wrapText="1"/>
    </xf>
    <xf numFmtId="1" fontId="27" fillId="2" borderId="3" xfId="0" applyNumberFormat="1" applyFont="1" applyFill="1" applyBorder="1" applyAlignment="1">
      <alignment horizontal="center" vertical="center" wrapText="1"/>
    </xf>
    <xf numFmtId="0" fontId="28" fillId="2" borderId="0" xfId="0" applyFont="1" applyFill="1"/>
    <xf numFmtId="0" fontId="11" fillId="2" borderId="11" xfId="6" applyFont="1" applyFill="1" applyBorder="1" applyAlignment="1" applyProtection="1">
      <alignment horizontal="center" vertical="center" wrapText="1"/>
      <protection locked="0"/>
    </xf>
    <xf numFmtId="0" fontId="11" fillId="2" borderId="4" xfId="6" applyFont="1" applyFill="1" applyBorder="1" applyAlignment="1" applyProtection="1">
      <alignment horizontal="center" vertical="center" wrapText="1"/>
      <protection locked="0"/>
    </xf>
    <xf numFmtId="0" fontId="11" fillId="2" borderId="3" xfId="6" applyFont="1" applyFill="1" applyBorder="1" applyAlignment="1" applyProtection="1">
      <alignment horizontal="center" vertical="center" wrapText="1"/>
      <protection locked="0"/>
    </xf>
    <xf numFmtId="0" fontId="22" fillId="2" borderId="0" xfId="0" applyFont="1" applyFill="1" applyAlignment="1">
      <alignment horizontal="center" vertical="center"/>
    </xf>
    <xf numFmtId="0" fontId="12" fillId="2" borderId="3" xfId="6" applyFont="1" applyFill="1" applyBorder="1" applyAlignment="1">
      <alignment horizontal="center" vertical="center"/>
    </xf>
    <xf numFmtId="0" fontId="12" fillId="2" borderId="3" xfId="4" applyFont="1" applyFill="1" applyBorder="1" applyAlignment="1">
      <alignment horizontal="center" vertical="center"/>
    </xf>
    <xf numFmtId="2" fontId="12" fillId="2" borderId="3" xfId="0" applyNumberFormat="1" applyFont="1" applyFill="1" applyBorder="1" applyAlignment="1">
      <alignment horizontal="center" vertical="center" wrapText="1"/>
    </xf>
    <xf numFmtId="9" fontId="11" fillId="2" borderId="3" xfId="31" applyFont="1" applyFill="1" applyBorder="1" applyAlignment="1">
      <alignment horizontal="center" vertical="center"/>
    </xf>
    <xf numFmtId="9" fontId="11" fillId="2" borderId="3" xfId="0" applyNumberFormat="1" applyFont="1" applyFill="1" applyBorder="1" applyAlignment="1">
      <alignment horizontal="center" vertical="center"/>
    </xf>
    <xf numFmtId="171" fontId="11" fillId="2" borderId="3" xfId="0" applyNumberFormat="1" applyFont="1" applyFill="1" applyBorder="1" applyAlignment="1">
      <alignment horizontal="center" vertical="center"/>
    </xf>
    <xf numFmtId="0" fontId="0" fillId="2" borderId="0" xfId="0" applyFill="1"/>
    <xf numFmtId="0" fontId="33" fillId="0" borderId="0" xfId="0" applyFont="1"/>
    <xf numFmtId="0" fontId="34" fillId="0" borderId="0" xfId="0" applyFont="1"/>
    <xf numFmtId="0" fontId="34" fillId="0" borderId="0" xfId="0" applyFont="1" applyAlignment="1">
      <alignment vertical="center"/>
    </xf>
    <xf numFmtId="0" fontId="37" fillId="0" borderId="0" xfId="0" applyFont="1" applyAlignment="1">
      <alignment vertical="center"/>
    </xf>
    <xf numFmtId="0" fontId="25" fillId="0" borderId="3" xfId="0" applyFont="1" applyBorder="1" applyAlignment="1">
      <alignment horizontal="center" vertical="center" wrapText="1"/>
    </xf>
    <xf numFmtId="0" fontId="25" fillId="0" borderId="3" xfId="0" applyFont="1" applyBorder="1" applyAlignment="1">
      <alignment horizontal="center" vertical="center"/>
    </xf>
    <xf numFmtId="0" fontId="35" fillId="0" borderId="3" xfId="0" applyFont="1" applyBorder="1" applyAlignment="1">
      <alignment horizontal="left" vertical="center" wrapText="1"/>
    </xf>
    <xf numFmtId="0" fontId="35" fillId="0" borderId="3" xfId="0" applyFont="1" applyBorder="1" applyAlignment="1">
      <alignment horizontal="center" vertical="center"/>
    </xf>
    <xf numFmtId="0" fontId="35" fillId="0" borderId="3" xfId="0" applyFont="1" applyBorder="1" applyAlignment="1">
      <alignment horizontal="left" vertical="center"/>
    </xf>
    <xf numFmtId="0" fontId="38" fillId="0" borderId="0" xfId="0" applyFont="1" applyAlignment="1">
      <alignment horizontal="left" vertical="center"/>
    </xf>
    <xf numFmtId="0" fontId="35" fillId="0" borderId="3" xfId="0" applyFont="1" applyBorder="1" applyAlignment="1">
      <alignment vertical="top" wrapText="1"/>
    </xf>
    <xf numFmtId="0" fontId="34" fillId="0" borderId="0" xfId="0" applyFont="1" applyAlignment="1">
      <alignment horizontal="center" vertical="center"/>
    </xf>
    <xf numFmtId="0" fontId="12" fillId="2" borderId="3" xfId="0" applyFont="1" applyFill="1" applyBorder="1" applyAlignment="1">
      <alignment horizontal="center" vertical="center" wrapText="1"/>
    </xf>
    <xf numFmtId="0" fontId="19" fillId="2" borderId="3" xfId="0" applyFont="1" applyFill="1" applyBorder="1" applyAlignment="1">
      <alignment horizontal="center" vertical="center" wrapText="1"/>
    </xf>
    <xf numFmtId="0" fontId="12" fillId="2" borderId="4" xfId="0" applyFont="1" applyFill="1" applyBorder="1" applyAlignment="1">
      <alignment horizontal="center" vertical="center" textRotation="90" wrapText="1"/>
    </xf>
    <xf numFmtId="0" fontId="12" fillId="2" borderId="7" xfId="0" applyFont="1" applyFill="1" applyBorder="1" applyAlignment="1">
      <alignment horizontal="center" vertical="center" textRotation="90" wrapText="1"/>
    </xf>
    <xf numFmtId="0" fontId="12" fillId="2" borderId="8" xfId="0" applyFont="1" applyFill="1" applyBorder="1" applyAlignment="1">
      <alignment horizontal="center" vertical="center" textRotation="90" wrapText="1"/>
    </xf>
    <xf numFmtId="0" fontId="12" fillId="2" borderId="12" xfId="0" applyFont="1" applyFill="1" applyBorder="1" applyAlignment="1">
      <alignment horizontal="center" vertical="center" wrapText="1"/>
    </xf>
    <xf numFmtId="0" fontId="12" fillId="2" borderId="11" xfId="0" applyFont="1" applyFill="1" applyBorder="1" applyAlignment="1">
      <alignment horizontal="center" vertical="center" wrapText="1"/>
    </xf>
    <xf numFmtId="0" fontId="12" fillId="2" borderId="13" xfId="0" applyFont="1" applyFill="1" applyBorder="1" applyAlignment="1">
      <alignment horizontal="center" vertical="center" wrapText="1"/>
    </xf>
    <xf numFmtId="0" fontId="12" fillId="2" borderId="14" xfId="0" applyFont="1" applyFill="1" applyBorder="1" applyAlignment="1">
      <alignment horizontal="center" vertical="center" wrapText="1"/>
    </xf>
    <xf numFmtId="0" fontId="12" fillId="2" borderId="3" xfId="6" applyFont="1" applyFill="1" applyBorder="1" applyAlignment="1" applyProtection="1">
      <alignment horizontal="center" vertical="center" wrapText="1"/>
      <protection locked="0"/>
    </xf>
    <xf numFmtId="0" fontId="12" fillId="2" borderId="9" xfId="0" applyFont="1" applyFill="1" applyBorder="1" applyAlignment="1">
      <alignment horizontal="center" vertical="center" wrapText="1"/>
    </xf>
    <xf numFmtId="0" fontId="12" fillId="2" borderId="2" xfId="0" applyFont="1" applyFill="1" applyBorder="1" applyAlignment="1">
      <alignment horizontal="center" vertical="center" wrapText="1"/>
    </xf>
    <xf numFmtId="0" fontId="12" fillId="2" borderId="10" xfId="0" applyFont="1" applyFill="1" applyBorder="1" applyAlignment="1">
      <alignment horizontal="center" vertical="center" wrapText="1"/>
    </xf>
    <xf numFmtId="49" fontId="26" fillId="2" borderId="3" xfId="0" applyNumberFormat="1" applyFont="1" applyFill="1" applyBorder="1" applyAlignment="1">
      <alignment horizontal="left" vertical="center" wrapText="1"/>
    </xf>
    <xf numFmtId="49" fontId="12" fillId="2" borderId="3" xfId="0" applyNumberFormat="1" applyFont="1" applyFill="1" applyBorder="1" applyAlignment="1">
      <alignment horizontal="left" vertical="center"/>
    </xf>
    <xf numFmtId="49" fontId="12" fillId="2" borderId="3" xfId="0" applyNumberFormat="1" applyFont="1" applyFill="1" applyBorder="1" applyAlignment="1">
      <alignment horizontal="left" vertical="center" wrapText="1"/>
    </xf>
    <xf numFmtId="49" fontId="12" fillId="2" borderId="3" xfId="4" applyNumberFormat="1" applyFont="1" applyFill="1" applyBorder="1" applyAlignment="1">
      <alignment horizontal="left" vertical="center" wrapText="1"/>
    </xf>
    <xf numFmtId="2" fontId="11" fillId="2" borderId="3" xfId="0" applyNumberFormat="1" applyFont="1" applyFill="1" applyBorder="1" applyAlignment="1" applyProtection="1">
      <alignment horizontal="center" vertical="center"/>
      <protection locked="0"/>
    </xf>
    <xf numFmtId="0" fontId="11" fillId="2" borderId="12" xfId="0" applyFont="1" applyFill="1" applyBorder="1" applyAlignment="1" applyProtection="1">
      <alignment horizontal="center" vertical="center" textRotation="90"/>
      <protection locked="0"/>
    </xf>
    <xf numFmtId="0" fontId="11" fillId="2" borderId="5" xfId="0" applyFont="1" applyFill="1" applyBorder="1" applyAlignment="1" applyProtection="1">
      <alignment horizontal="center" vertical="center" textRotation="90"/>
      <protection locked="0"/>
    </xf>
    <xf numFmtId="0" fontId="11" fillId="2" borderId="11" xfId="0" applyFont="1" applyFill="1" applyBorder="1" applyAlignment="1" applyProtection="1">
      <alignment horizontal="center" vertical="center" textRotation="90"/>
      <protection locked="0"/>
    </xf>
    <xf numFmtId="0" fontId="11" fillId="2" borderId="15" xfId="0" applyFont="1" applyFill="1" applyBorder="1" applyAlignment="1" applyProtection="1">
      <alignment horizontal="center" vertical="center" textRotation="90"/>
      <protection locked="0"/>
    </xf>
    <xf numFmtId="0" fontId="11" fillId="2" borderId="0" xfId="0" applyFont="1" applyFill="1" applyAlignment="1" applyProtection="1">
      <alignment horizontal="center" vertical="center" textRotation="90"/>
      <protection locked="0"/>
    </xf>
    <xf numFmtId="0" fontId="11" fillId="2" borderId="16" xfId="0" applyFont="1" applyFill="1" applyBorder="1" applyAlignment="1" applyProtection="1">
      <alignment horizontal="center" vertical="center" textRotation="90"/>
      <protection locked="0"/>
    </xf>
    <xf numFmtId="0" fontId="11" fillId="2" borderId="13" xfId="0" applyFont="1" applyFill="1" applyBorder="1" applyAlignment="1" applyProtection="1">
      <alignment horizontal="center" vertical="center" textRotation="90"/>
      <protection locked="0"/>
    </xf>
    <xf numFmtId="0" fontId="11" fillId="2" borderId="6" xfId="0" applyFont="1" applyFill="1" applyBorder="1" applyAlignment="1" applyProtection="1">
      <alignment horizontal="center" vertical="center" textRotation="90"/>
      <protection locked="0"/>
    </xf>
    <xf numFmtId="0" fontId="11" fillId="2" borderId="14" xfId="0" applyFont="1" applyFill="1" applyBorder="1" applyAlignment="1" applyProtection="1">
      <alignment horizontal="center" vertical="center" textRotation="90"/>
      <protection locked="0"/>
    </xf>
    <xf numFmtId="0" fontId="30" fillId="2" borderId="3" xfId="0" applyFont="1" applyFill="1" applyBorder="1" applyAlignment="1" applyProtection="1">
      <alignment horizontal="center" vertical="center" textRotation="90"/>
      <protection locked="0"/>
    </xf>
    <xf numFmtId="0" fontId="12" fillId="2" borderId="3" xfId="0" applyFont="1" applyFill="1" applyBorder="1" applyAlignment="1" applyProtection="1">
      <alignment horizontal="left" vertical="center" wrapText="1"/>
      <protection locked="0"/>
    </xf>
    <xf numFmtId="0" fontId="12" fillId="2" borderId="3" xfId="6" applyFont="1" applyFill="1" applyBorder="1" applyAlignment="1" applyProtection="1">
      <alignment horizontal="left" vertical="center"/>
      <protection locked="0"/>
    </xf>
    <xf numFmtId="0" fontId="31" fillId="2" borderId="3" xfId="0" applyFont="1" applyFill="1" applyBorder="1" applyAlignment="1" applyProtection="1">
      <alignment horizontal="center" vertical="center"/>
      <protection locked="0"/>
    </xf>
    <xf numFmtId="1" fontId="11" fillId="2" borderId="3" xfId="0" applyNumberFormat="1" applyFont="1" applyFill="1" applyBorder="1" applyAlignment="1" applyProtection="1">
      <alignment horizontal="center" vertical="center"/>
      <protection locked="0"/>
    </xf>
    <xf numFmtId="0" fontId="11" fillId="2" borderId="3" xfId="0" applyFont="1" applyFill="1" applyBorder="1" applyAlignment="1" applyProtection="1">
      <alignment horizontal="center" vertical="center"/>
      <protection locked="0"/>
    </xf>
    <xf numFmtId="0" fontId="12" fillId="2" borderId="0" xfId="0" applyFont="1" applyFill="1" applyAlignment="1">
      <alignment horizontal="center" vertical="center"/>
    </xf>
    <xf numFmtId="0" fontId="12" fillId="2" borderId="0" xfId="0" applyFont="1" applyFill="1" applyAlignment="1">
      <alignment horizontal="left" vertical="center" wrapText="1"/>
    </xf>
    <xf numFmtId="0" fontId="12" fillId="2" borderId="0" xfId="0" applyFont="1" applyFill="1" applyAlignment="1">
      <alignment horizontal="center" vertical="center" wrapText="1"/>
    </xf>
    <xf numFmtId="0" fontId="24" fillId="2" borderId="0" xfId="0" applyFont="1" applyFill="1" applyAlignment="1">
      <alignment horizontal="center" vertical="center"/>
    </xf>
    <xf numFmtId="0" fontId="24" fillId="2" borderId="6" xfId="0" applyFont="1" applyFill="1" applyBorder="1" applyAlignment="1">
      <alignment horizontal="center" vertical="center"/>
    </xf>
    <xf numFmtId="2" fontId="14" fillId="2" borderId="3" xfId="0" applyNumberFormat="1" applyFont="1" applyFill="1" applyBorder="1" applyAlignment="1" applyProtection="1">
      <alignment horizontal="center" vertical="center" textRotation="90"/>
      <protection locked="0"/>
    </xf>
    <xf numFmtId="0" fontId="25" fillId="0" borderId="3" xfId="0" applyFont="1" applyBorder="1" applyAlignment="1">
      <alignment horizontal="center" vertical="center" textRotation="90"/>
    </xf>
    <xf numFmtId="0" fontId="35" fillId="0" borderId="3" xfId="0" applyFont="1" applyBorder="1" applyAlignment="1">
      <alignment horizontal="center" vertical="top"/>
    </xf>
    <xf numFmtId="0" fontId="35" fillId="0" borderId="9" xfId="0" applyFont="1" applyBorder="1" applyAlignment="1">
      <alignment horizontal="center" vertical="top"/>
    </xf>
    <xf numFmtId="0" fontId="35" fillId="0" borderId="2" xfId="0" applyFont="1" applyBorder="1" applyAlignment="1">
      <alignment horizontal="center" vertical="top"/>
    </xf>
    <xf numFmtId="0" fontId="35" fillId="0" borderId="10" xfId="0" applyFont="1" applyBorder="1" applyAlignment="1">
      <alignment horizontal="center" vertical="top"/>
    </xf>
    <xf numFmtId="0" fontId="35" fillId="0" borderId="3" xfId="0" applyFont="1" applyBorder="1" applyAlignment="1">
      <alignment horizontal="left" vertical="top" wrapText="1"/>
    </xf>
    <xf numFmtId="0" fontId="35" fillId="0" borderId="3" xfId="0" applyFont="1" applyBorder="1" applyAlignment="1">
      <alignment horizontal="left" vertical="top"/>
    </xf>
    <xf numFmtId="0" fontId="25" fillId="0" borderId="3" xfId="0" applyFont="1" applyBorder="1" applyAlignment="1">
      <alignment horizontal="center" vertical="center" textRotation="90" wrapText="1"/>
    </xf>
    <xf numFmtId="0" fontId="32" fillId="0" borderId="0" xfId="0" applyFont="1" applyAlignment="1">
      <alignment horizontal="center"/>
    </xf>
    <xf numFmtId="0" fontId="35" fillId="0" borderId="0" xfId="0" applyFont="1" applyAlignment="1">
      <alignment horizontal="left" vertical="center"/>
    </xf>
    <xf numFmtId="0" fontId="36" fillId="0" borderId="0" xfId="0" applyFont="1" applyAlignment="1">
      <alignment horizontal="left" vertical="center"/>
    </xf>
    <xf numFmtId="0" fontId="35" fillId="0" borderId="0" xfId="0" applyFont="1" applyAlignment="1">
      <alignment vertical="center"/>
    </xf>
    <xf numFmtId="0" fontId="25" fillId="0" borderId="3" xfId="0" applyFont="1" applyBorder="1" applyAlignment="1">
      <alignment horizontal="center" vertical="center" wrapText="1"/>
    </xf>
    <xf numFmtId="0" fontId="25" fillId="0" borderId="3" xfId="0" applyFont="1" applyBorder="1" applyAlignment="1">
      <alignment horizontal="center" vertical="center"/>
    </xf>
    <xf numFmtId="0" fontId="25" fillId="0" borderId="4" xfId="0" applyFont="1" applyBorder="1" applyAlignment="1">
      <alignment horizontal="center" vertical="center" textRotation="90"/>
    </xf>
    <xf numFmtId="0" fontId="25" fillId="0" borderId="7" xfId="0" applyFont="1" applyBorder="1" applyAlignment="1">
      <alignment horizontal="center" vertical="center" textRotation="90"/>
    </xf>
    <xf numFmtId="0" fontId="25" fillId="0" borderId="8" xfId="0" applyFont="1" applyBorder="1" applyAlignment="1">
      <alignment horizontal="center" vertical="center" textRotation="90"/>
    </xf>
  </cellXfs>
  <cellStyles count="32">
    <cellStyle name="Currency 3" xfId="1" xr:uid="{00000000-0005-0000-0000-000000000000}"/>
    <cellStyle name="Header1" xfId="2" xr:uid="{00000000-0005-0000-0000-000001000000}"/>
    <cellStyle name="Header2" xfId="3" xr:uid="{00000000-0005-0000-0000-000002000000}"/>
    <cellStyle name="Normal" xfId="0" builtinId="0"/>
    <cellStyle name="Normal 2" xfId="4" xr:uid="{00000000-0005-0000-0000-000005000000}"/>
    <cellStyle name="Normal 2 2" xfId="30" xr:uid="{00000000-0005-0000-0000-000006000000}"/>
    <cellStyle name="Normal 3" xfId="5" xr:uid="{00000000-0005-0000-0000-000007000000}"/>
    <cellStyle name="Normal 4" xfId="6" xr:uid="{00000000-0005-0000-0000-000008000000}"/>
    <cellStyle name="Normal 4 2" xfId="7" xr:uid="{00000000-0005-0000-0000-000009000000}"/>
    <cellStyle name="Normal 4 3" xfId="8" xr:uid="{00000000-0005-0000-0000-00000A000000}"/>
    <cellStyle name="Normal 6" xfId="9" xr:uid="{00000000-0005-0000-0000-00000B000000}"/>
    <cellStyle name="Percent" xfId="31" builtinId="5"/>
    <cellStyle name="Percent 2" xfId="11" xr:uid="{00000000-0005-0000-0000-00000C000000}"/>
    <cellStyle name="Percent 3" xfId="12" xr:uid="{00000000-0005-0000-0000-00000D000000}"/>
    <cellStyle name="Percent 4" xfId="13" xr:uid="{00000000-0005-0000-0000-00000E000000}"/>
    <cellStyle name="Percent 5" xfId="10" xr:uid="{00000000-0005-0000-0000-00000F000000}"/>
    <cellStyle name="똿뗦먛귟 [0.00]_PRODUCT DETAIL Q1" xfId="14" xr:uid="{00000000-0005-0000-0000-000010000000}"/>
    <cellStyle name="똿뗦먛귟_PRODUCT DETAIL Q1" xfId="15" xr:uid="{00000000-0005-0000-0000-000011000000}"/>
    <cellStyle name="믅됞 [0.00]_PRODUCT DETAIL Q1" xfId="16" xr:uid="{00000000-0005-0000-0000-000012000000}"/>
    <cellStyle name="믅됞_PRODUCT DETAIL Q1" xfId="17" xr:uid="{00000000-0005-0000-0000-000013000000}"/>
    <cellStyle name="백분율_95" xfId="18" xr:uid="{00000000-0005-0000-0000-000014000000}"/>
    <cellStyle name="뷭?_BOOKSHIP" xfId="19" xr:uid="{00000000-0005-0000-0000-000015000000}"/>
    <cellStyle name="콤마 [0]_1202" xfId="23" xr:uid="{00000000-0005-0000-0000-000016000000}"/>
    <cellStyle name="콤마_1202" xfId="24" xr:uid="{00000000-0005-0000-0000-000017000000}"/>
    <cellStyle name="통화 [0]_1202" xfId="25" xr:uid="{00000000-0005-0000-0000-000018000000}"/>
    <cellStyle name="통화_1202" xfId="26" xr:uid="{00000000-0005-0000-0000-000019000000}"/>
    <cellStyle name="표준_(정보부문)월별인원계획" xfId="27" xr:uid="{00000000-0005-0000-0000-00001A000000}"/>
    <cellStyle name="一般_Book1" xfId="20" xr:uid="{00000000-0005-0000-0000-00001B000000}"/>
    <cellStyle name="千分位[0]_Book1" xfId="21" xr:uid="{00000000-0005-0000-0000-00001C000000}"/>
    <cellStyle name="千分位_Book1" xfId="22" xr:uid="{00000000-0005-0000-0000-00001D000000}"/>
    <cellStyle name="貨幣 [0]_Book1" xfId="28" xr:uid="{00000000-0005-0000-0000-00001E000000}"/>
    <cellStyle name="貨幣_Book1" xfId="29" xr:uid="{00000000-0005-0000-0000-00001F000000}"/>
  </cellStyles>
  <dxfs count="0"/>
  <tableStyles count="0" defaultTableStyle="TableStyleMedium2" defaultPivotStyle="PivotStyleLight16"/>
  <colors>
    <mruColors>
      <color rgb="FFFFFF00"/>
      <color rgb="FF00FF00"/>
      <color rgb="FFFFFF99"/>
      <color rgb="FF66FFFF"/>
      <color rgb="FFFF9900"/>
      <color rgb="FFFFCCCC"/>
      <color rgb="FFFFCC66"/>
      <color rgb="FFCCFF33"/>
      <color rgb="FFFFFFCC"/>
      <color rgb="FF99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
  <sheetViews>
    <sheetView workbookViewId="0"/>
  </sheetViews>
  <sheetFormatPr defaultRowHeight="1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7290FD-EEE1-452B-A13F-04CD220B89A9}">
  <dimension ref="A1:AG104"/>
  <sheetViews>
    <sheetView view="pageBreakPreview" topLeftCell="A96" zoomScale="60" zoomScaleNormal="57" workbookViewId="0">
      <selection activeCell="A101" sqref="A101:XFD105"/>
    </sheetView>
  </sheetViews>
  <sheetFormatPr defaultRowHeight="15.75"/>
  <cols>
    <col min="1" max="1" width="5.28515625" style="10" customWidth="1"/>
    <col min="2" max="2" width="53" style="21" customWidth="1"/>
    <col min="3" max="3" width="6.5703125" style="22" customWidth="1"/>
    <col min="4" max="23" width="7" style="10" hidden="1" customWidth="1"/>
    <col min="24" max="31" width="6.5703125" style="10" customWidth="1"/>
    <col min="32" max="33" width="7" style="10" customWidth="1"/>
    <col min="34" max="16384" width="9.140625" style="10"/>
  </cols>
  <sheetData>
    <row r="1" spans="1:33" s="39" customFormat="1" ht="18.75">
      <c r="A1" s="88" t="s">
        <v>131</v>
      </c>
      <c r="B1" s="88"/>
      <c r="C1" s="88"/>
      <c r="D1" s="88"/>
      <c r="E1" s="88"/>
      <c r="F1" s="88"/>
      <c r="G1" s="88"/>
      <c r="H1" s="88"/>
      <c r="I1" s="88"/>
      <c r="J1" s="88"/>
      <c r="K1" s="88"/>
      <c r="L1" s="88"/>
      <c r="M1" s="88"/>
      <c r="N1" s="88"/>
      <c r="O1" s="88"/>
      <c r="P1" s="88"/>
      <c r="Q1" s="88"/>
      <c r="R1" s="88"/>
      <c r="S1" s="88"/>
      <c r="T1" s="88"/>
      <c r="U1" s="88"/>
      <c r="V1" s="88"/>
      <c r="W1" s="88"/>
      <c r="X1" s="88"/>
      <c r="Y1" s="88"/>
      <c r="Z1" s="88"/>
    </row>
    <row r="2" spans="1:33" s="39" customFormat="1" ht="18.75">
      <c r="A2" s="88" t="s">
        <v>133</v>
      </c>
      <c r="B2" s="88"/>
      <c r="C2" s="88"/>
      <c r="D2" s="88"/>
      <c r="E2" s="88"/>
      <c r="F2" s="88"/>
      <c r="G2" s="88"/>
      <c r="H2" s="88"/>
      <c r="I2" s="88"/>
      <c r="J2" s="88"/>
      <c r="K2" s="88"/>
      <c r="L2" s="88"/>
      <c r="M2" s="88"/>
      <c r="N2" s="88"/>
      <c r="O2" s="88"/>
      <c r="P2" s="88"/>
      <c r="Q2" s="88"/>
      <c r="R2" s="88"/>
      <c r="S2" s="88"/>
      <c r="T2" s="88"/>
      <c r="U2" s="88"/>
      <c r="V2" s="88"/>
      <c r="W2" s="88"/>
      <c r="X2" s="88"/>
      <c r="Y2" s="88"/>
      <c r="Z2" s="88"/>
    </row>
    <row r="3" spans="1:33" s="39" customFormat="1" ht="18.75">
      <c r="A3" s="88" t="s">
        <v>134</v>
      </c>
      <c r="B3" s="88"/>
      <c r="C3" s="88"/>
      <c r="D3" s="88"/>
      <c r="E3" s="88"/>
      <c r="F3" s="88"/>
      <c r="G3" s="88"/>
      <c r="H3" s="88"/>
      <c r="I3" s="88"/>
      <c r="J3" s="88"/>
      <c r="K3" s="88"/>
      <c r="L3" s="88"/>
      <c r="M3" s="88"/>
      <c r="N3" s="88"/>
      <c r="O3" s="88"/>
      <c r="P3" s="88"/>
      <c r="Q3" s="88"/>
      <c r="R3" s="88"/>
      <c r="S3" s="88"/>
      <c r="T3" s="88"/>
      <c r="U3" s="88"/>
      <c r="V3" s="88"/>
      <c r="W3" s="88"/>
      <c r="X3" s="88"/>
      <c r="Y3" s="88"/>
      <c r="Z3" s="88"/>
    </row>
    <row r="4" spans="1:33" s="39" customFormat="1" ht="21.75" customHeight="1">
      <c r="A4" s="89" t="s">
        <v>132</v>
      </c>
      <c r="B4" s="89"/>
      <c r="C4" s="89"/>
      <c r="D4" s="89"/>
      <c r="E4" s="89"/>
      <c r="F4" s="89"/>
      <c r="G4" s="89"/>
      <c r="H4" s="89"/>
      <c r="I4" s="89"/>
      <c r="J4" s="89"/>
      <c r="K4" s="89"/>
      <c r="L4" s="89"/>
      <c r="M4" s="89"/>
      <c r="N4" s="89"/>
      <c r="O4" s="89"/>
      <c r="P4" s="89"/>
      <c r="Q4" s="89"/>
      <c r="R4" s="89"/>
      <c r="S4" s="89"/>
      <c r="T4" s="89"/>
      <c r="U4" s="89"/>
      <c r="V4" s="89"/>
      <c r="W4" s="89"/>
      <c r="X4" s="89"/>
      <c r="Y4" s="89"/>
      <c r="Z4" s="89"/>
    </row>
    <row r="5" spans="1:33" ht="21.75" customHeight="1">
      <c r="A5" s="52" t="s">
        <v>102</v>
      </c>
      <c r="B5" s="52" t="s">
        <v>13</v>
      </c>
      <c r="C5" s="53" t="s">
        <v>10</v>
      </c>
      <c r="D5" s="54" t="s">
        <v>103</v>
      </c>
      <c r="E5" s="54" t="s">
        <v>104</v>
      </c>
      <c r="F5" s="54" t="s">
        <v>105</v>
      </c>
      <c r="G5" s="54" t="s">
        <v>106</v>
      </c>
      <c r="H5" s="54" t="s">
        <v>107</v>
      </c>
      <c r="I5" s="54" t="s">
        <v>108</v>
      </c>
      <c r="J5" s="54" t="s">
        <v>109</v>
      </c>
      <c r="K5" s="54" t="s">
        <v>110</v>
      </c>
      <c r="L5" s="54" t="s">
        <v>111</v>
      </c>
      <c r="M5" s="54" t="s">
        <v>112</v>
      </c>
      <c r="N5" s="54" t="s">
        <v>113</v>
      </c>
      <c r="O5" s="54" t="s">
        <v>114</v>
      </c>
      <c r="P5" s="54" t="s">
        <v>115</v>
      </c>
      <c r="Q5" s="54" t="s">
        <v>116</v>
      </c>
      <c r="R5" s="54" t="s">
        <v>117</v>
      </c>
      <c r="S5" s="54" t="s">
        <v>118</v>
      </c>
      <c r="T5" s="54" t="s">
        <v>119</v>
      </c>
      <c r="U5" s="54" t="s">
        <v>120</v>
      </c>
      <c r="V5" s="54" t="s">
        <v>121</v>
      </c>
      <c r="W5" s="54" t="s">
        <v>122</v>
      </c>
      <c r="X5" s="62" t="s">
        <v>93</v>
      </c>
      <c r="Y5" s="63"/>
      <c r="Z5" s="63"/>
      <c r="AA5" s="63"/>
      <c r="AB5" s="63"/>
      <c r="AC5" s="63"/>
      <c r="AD5" s="63"/>
      <c r="AE5" s="64"/>
      <c r="AF5" s="57" t="s">
        <v>94</v>
      </c>
      <c r="AG5" s="58"/>
    </row>
    <row r="6" spans="1:33" ht="48.75" customHeight="1">
      <c r="A6" s="52"/>
      <c r="B6" s="52"/>
      <c r="C6" s="53"/>
      <c r="D6" s="55"/>
      <c r="E6" s="55"/>
      <c r="F6" s="55"/>
      <c r="G6" s="55"/>
      <c r="H6" s="55"/>
      <c r="I6" s="55"/>
      <c r="J6" s="55"/>
      <c r="K6" s="55"/>
      <c r="L6" s="55"/>
      <c r="M6" s="55"/>
      <c r="N6" s="55"/>
      <c r="O6" s="55"/>
      <c r="P6" s="55"/>
      <c r="Q6" s="55"/>
      <c r="R6" s="55"/>
      <c r="S6" s="55"/>
      <c r="T6" s="55"/>
      <c r="U6" s="55"/>
      <c r="V6" s="55"/>
      <c r="W6" s="55"/>
      <c r="X6" s="61" t="s">
        <v>95</v>
      </c>
      <c r="Y6" s="61"/>
      <c r="Z6" s="61" t="s">
        <v>96</v>
      </c>
      <c r="AA6" s="61"/>
      <c r="AB6" s="61" t="s">
        <v>97</v>
      </c>
      <c r="AC6" s="61"/>
      <c r="AD6" s="61" t="s">
        <v>123</v>
      </c>
      <c r="AE6" s="61"/>
      <c r="AF6" s="59"/>
      <c r="AG6" s="60"/>
    </row>
    <row r="7" spans="1:33" ht="48.75" customHeight="1">
      <c r="A7" s="52"/>
      <c r="B7" s="52"/>
      <c r="C7" s="53"/>
      <c r="D7" s="56"/>
      <c r="E7" s="56"/>
      <c r="F7" s="56"/>
      <c r="G7" s="56"/>
      <c r="H7" s="56"/>
      <c r="I7" s="56"/>
      <c r="J7" s="56"/>
      <c r="K7" s="56"/>
      <c r="L7" s="56"/>
      <c r="M7" s="56"/>
      <c r="N7" s="56"/>
      <c r="O7" s="56"/>
      <c r="P7" s="56"/>
      <c r="Q7" s="56"/>
      <c r="R7" s="56"/>
      <c r="S7" s="56"/>
      <c r="T7" s="56"/>
      <c r="U7" s="56"/>
      <c r="V7" s="56"/>
      <c r="W7" s="56"/>
      <c r="X7" s="29" t="s">
        <v>98</v>
      </c>
      <c r="Y7" s="30" t="s">
        <v>99</v>
      </c>
      <c r="Z7" s="30" t="s">
        <v>98</v>
      </c>
      <c r="AA7" s="30" t="s">
        <v>99</v>
      </c>
      <c r="AB7" s="30" t="s">
        <v>98</v>
      </c>
      <c r="AC7" s="30" t="s">
        <v>99</v>
      </c>
      <c r="AD7" s="30" t="s">
        <v>98</v>
      </c>
      <c r="AE7" s="30" t="s">
        <v>99</v>
      </c>
      <c r="AF7" s="31" t="s">
        <v>100</v>
      </c>
      <c r="AG7" s="31" t="s">
        <v>101</v>
      </c>
    </row>
    <row r="8" spans="1:33" ht="24.75" customHeight="1">
      <c r="A8" s="4"/>
      <c r="B8" s="67" t="s">
        <v>4</v>
      </c>
      <c r="C8" s="67"/>
      <c r="D8" s="2"/>
      <c r="E8" s="2"/>
      <c r="F8" s="2"/>
      <c r="G8" s="2"/>
      <c r="H8" s="2"/>
      <c r="I8" s="2"/>
      <c r="J8" s="2"/>
      <c r="K8" s="2"/>
      <c r="L8" s="2"/>
      <c r="M8" s="2"/>
      <c r="N8" s="2"/>
      <c r="O8" s="2"/>
      <c r="P8" s="2"/>
      <c r="Q8" s="2"/>
      <c r="R8" s="2"/>
      <c r="S8" s="2"/>
      <c r="T8" s="2"/>
      <c r="U8" s="2"/>
      <c r="V8" s="2"/>
      <c r="W8" s="2"/>
      <c r="X8" s="2"/>
      <c r="Y8" s="2"/>
      <c r="Z8" s="2"/>
      <c r="AA8" s="2"/>
      <c r="AB8" s="2"/>
      <c r="AC8" s="2"/>
      <c r="AD8" s="2"/>
      <c r="AE8" s="2"/>
      <c r="AF8" s="2"/>
      <c r="AG8" s="2"/>
    </row>
    <row r="9" spans="1:33" ht="24.75" customHeight="1">
      <c r="A9" s="4"/>
      <c r="B9" s="67" t="s">
        <v>8</v>
      </c>
      <c r="C9" s="67"/>
      <c r="D9" s="25"/>
      <c r="E9" s="25"/>
      <c r="F9" s="25"/>
      <c r="G9" s="25"/>
      <c r="H9" s="25"/>
      <c r="I9" s="25"/>
      <c r="J9" s="25"/>
      <c r="K9" s="25"/>
      <c r="L9" s="25"/>
      <c r="M9" s="25"/>
      <c r="N9" s="25"/>
      <c r="O9" s="25"/>
      <c r="P9" s="25"/>
      <c r="Q9" s="25"/>
      <c r="R9" s="25"/>
      <c r="S9" s="25"/>
      <c r="T9" s="25"/>
      <c r="U9" s="25"/>
      <c r="V9" s="25"/>
      <c r="W9" s="25"/>
      <c r="X9" s="25"/>
      <c r="Y9" s="25"/>
      <c r="Z9" s="25"/>
      <c r="AA9" s="25"/>
      <c r="AB9" s="25"/>
      <c r="AC9" s="25"/>
      <c r="AD9" s="25"/>
      <c r="AE9" s="25"/>
      <c r="AF9" s="25"/>
      <c r="AG9" s="25"/>
    </row>
    <row r="10" spans="1:33" ht="37.5" customHeight="1">
      <c r="A10" s="4"/>
      <c r="B10" s="67" t="s">
        <v>12</v>
      </c>
      <c r="C10" s="67"/>
      <c r="D10" s="25"/>
      <c r="E10" s="25"/>
      <c r="F10" s="25"/>
      <c r="G10" s="25"/>
      <c r="H10" s="25"/>
      <c r="I10" s="25"/>
      <c r="J10" s="25"/>
      <c r="K10" s="25"/>
      <c r="L10" s="25"/>
      <c r="M10" s="25"/>
      <c r="N10" s="25"/>
      <c r="O10" s="25"/>
      <c r="P10" s="25"/>
      <c r="Q10" s="25"/>
      <c r="R10" s="25"/>
      <c r="S10" s="25"/>
      <c r="T10" s="25"/>
      <c r="U10" s="25"/>
      <c r="V10" s="25"/>
      <c r="W10" s="25"/>
      <c r="X10" s="25"/>
      <c r="Y10" s="25"/>
      <c r="Z10" s="25"/>
      <c r="AA10" s="25"/>
      <c r="AB10" s="25"/>
      <c r="AC10" s="25"/>
      <c r="AD10" s="25"/>
      <c r="AE10" s="25"/>
      <c r="AF10" s="25"/>
      <c r="AG10" s="25"/>
    </row>
    <row r="11" spans="1:33" ht="88.5" customHeight="1">
      <c r="A11" s="4">
        <v>1</v>
      </c>
      <c r="B11" s="5" t="s">
        <v>86</v>
      </c>
      <c r="C11" s="14" t="s">
        <v>0</v>
      </c>
      <c r="D11" s="20">
        <v>2</v>
      </c>
      <c r="E11" s="20">
        <v>2</v>
      </c>
      <c r="F11" s="20">
        <v>2</v>
      </c>
      <c r="G11" s="20">
        <v>2</v>
      </c>
      <c r="H11" s="20">
        <v>2</v>
      </c>
      <c r="I11" s="20">
        <v>2</v>
      </c>
      <c r="J11" s="20">
        <v>2</v>
      </c>
      <c r="K11" s="20">
        <v>1</v>
      </c>
      <c r="L11" s="20">
        <v>2</v>
      </c>
      <c r="M11" s="20">
        <v>2</v>
      </c>
      <c r="N11" s="20">
        <v>2</v>
      </c>
      <c r="O11" s="20">
        <v>2</v>
      </c>
      <c r="P11" s="20">
        <v>2</v>
      </c>
      <c r="Q11" s="20">
        <v>2</v>
      </c>
      <c r="R11" s="3">
        <v>2</v>
      </c>
      <c r="S11" s="3">
        <v>1</v>
      </c>
      <c r="T11" s="3">
        <v>2</v>
      </c>
      <c r="U11" s="3">
        <v>2</v>
      </c>
      <c r="V11" s="3">
        <v>2</v>
      </c>
      <c r="W11" s="3">
        <v>2</v>
      </c>
      <c r="X11" s="6">
        <f>COUNTIF(D11:W11,"2")</f>
        <v>18</v>
      </c>
      <c r="Y11" s="36">
        <f>X11/(X11+Z11+AB11+AD11)</f>
        <v>0.9</v>
      </c>
      <c r="Z11" s="6">
        <f>COUNTIF(D11:W11,"1")</f>
        <v>2</v>
      </c>
      <c r="AA11" s="36">
        <f>Z11/(X11+Z11+AB11+AD11)</f>
        <v>0.1</v>
      </c>
      <c r="AB11" s="6">
        <f>COUNTIF(D11:W11,"0")</f>
        <v>0</v>
      </c>
      <c r="AC11" s="37">
        <f>AB11/(X11+Z11+AB11+AD11)</f>
        <v>0</v>
      </c>
      <c r="AD11" s="6">
        <f>COUNTIF(D11:W11,"KĐG")</f>
        <v>0</v>
      </c>
      <c r="AE11" s="37">
        <f>AD11/(X11+Z11+AB11+AD11)</f>
        <v>0</v>
      </c>
      <c r="AF11" s="38">
        <f>(((X11*2)+(Z11*1)+(AB11*0)))/(X11+Z11+AB11)</f>
        <v>1.9</v>
      </c>
      <c r="AG11" s="4" t="str">
        <f>IF(AE11&gt;=50%,"KĐG",IF(AF11&gt;=1.6,"Đạt mục tiêu",IF(AF11&gt;=1,"Cần cố gắng","Chưa đạt")))</f>
        <v>Đạt mục tiêu</v>
      </c>
    </row>
    <row r="12" spans="1:33" ht="38.25" customHeight="1">
      <c r="A12" s="4"/>
      <c r="B12" s="67" t="s">
        <v>14</v>
      </c>
      <c r="C12" s="67"/>
      <c r="D12" s="25"/>
      <c r="E12" s="25"/>
      <c r="F12" s="25"/>
      <c r="G12" s="25"/>
      <c r="H12" s="25"/>
      <c r="I12" s="25"/>
      <c r="J12" s="25"/>
      <c r="K12" s="25"/>
      <c r="L12" s="25"/>
      <c r="M12" s="25"/>
      <c r="N12" s="25"/>
      <c r="O12" s="25"/>
      <c r="P12" s="25"/>
      <c r="Q12" s="25"/>
      <c r="R12" s="25"/>
      <c r="S12" s="25"/>
      <c r="T12" s="25"/>
      <c r="U12" s="25"/>
      <c r="V12" s="25"/>
      <c r="W12" s="25"/>
      <c r="X12" s="25"/>
      <c r="Y12" s="25"/>
      <c r="Z12" s="25"/>
      <c r="AA12" s="25"/>
      <c r="AB12" s="25"/>
      <c r="AC12" s="25"/>
      <c r="AD12" s="25"/>
      <c r="AE12" s="25"/>
      <c r="AF12" s="25"/>
      <c r="AG12" s="25"/>
    </row>
    <row r="13" spans="1:33" ht="27" customHeight="1">
      <c r="A13" s="4"/>
      <c r="B13" s="67" t="s">
        <v>88</v>
      </c>
      <c r="C13" s="67"/>
      <c r="D13" s="25"/>
      <c r="E13" s="25"/>
      <c r="F13" s="25"/>
      <c r="G13" s="25"/>
      <c r="H13" s="25"/>
      <c r="I13" s="25"/>
      <c r="J13" s="25"/>
      <c r="K13" s="25"/>
      <c r="L13" s="25"/>
      <c r="M13" s="25"/>
      <c r="N13" s="25"/>
      <c r="O13" s="25"/>
      <c r="P13" s="25"/>
      <c r="Q13" s="25"/>
      <c r="R13" s="25"/>
      <c r="S13" s="25"/>
      <c r="T13" s="25"/>
      <c r="U13" s="25"/>
      <c r="V13" s="25"/>
      <c r="W13" s="25"/>
      <c r="X13" s="25"/>
      <c r="Y13" s="25"/>
      <c r="Z13" s="25"/>
      <c r="AA13" s="25"/>
      <c r="AB13" s="25"/>
      <c r="AC13" s="25"/>
      <c r="AD13" s="25"/>
      <c r="AE13" s="25"/>
      <c r="AF13" s="25"/>
      <c r="AG13" s="25"/>
    </row>
    <row r="14" spans="1:33" ht="63.75" customHeight="1">
      <c r="A14" s="4">
        <v>2</v>
      </c>
      <c r="B14" s="5" t="s">
        <v>15</v>
      </c>
      <c r="C14" s="14" t="s">
        <v>1</v>
      </c>
      <c r="D14" s="20">
        <v>2</v>
      </c>
      <c r="E14" s="20">
        <v>1</v>
      </c>
      <c r="F14" s="20">
        <v>2</v>
      </c>
      <c r="G14" s="20">
        <v>2</v>
      </c>
      <c r="H14" s="20">
        <v>2</v>
      </c>
      <c r="I14" s="20">
        <v>2</v>
      </c>
      <c r="J14" s="20">
        <v>2</v>
      </c>
      <c r="K14" s="20">
        <v>2</v>
      </c>
      <c r="L14" s="20">
        <v>2</v>
      </c>
      <c r="M14" s="20">
        <v>2</v>
      </c>
      <c r="N14" s="20">
        <v>2</v>
      </c>
      <c r="O14" s="20">
        <v>2</v>
      </c>
      <c r="P14" s="20">
        <v>2</v>
      </c>
      <c r="Q14" s="20">
        <v>1</v>
      </c>
      <c r="R14" s="3">
        <v>2</v>
      </c>
      <c r="S14" s="3">
        <v>2</v>
      </c>
      <c r="T14" s="3">
        <v>2</v>
      </c>
      <c r="U14" s="3">
        <v>2</v>
      </c>
      <c r="V14" s="3">
        <v>1</v>
      </c>
      <c r="W14" s="3">
        <v>2</v>
      </c>
      <c r="X14" s="6">
        <f>COUNTIF(D14:W14,"2")</f>
        <v>17</v>
      </c>
      <c r="Y14" s="36">
        <f>X14/(X14+Z14+AB14+AD14)</f>
        <v>0.85</v>
      </c>
      <c r="Z14" s="6">
        <f>COUNTIF(D14:W14,"1")</f>
        <v>3</v>
      </c>
      <c r="AA14" s="36">
        <f>Z14/(X14+Z14+AB14+AD14)</f>
        <v>0.15</v>
      </c>
      <c r="AB14" s="6">
        <f>COUNTIF(D14:W14,"0")</f>
        <v>0</v>
      </c>
      <c r="AC14" s="37">
        <f>AB14/(X14+Z14+AB14+AD14)</f>
        <v>0</v>
      </c>
      <c r="AD14" s="6">
        <f>COUNTIF(D14:W14,"KĐG")</f>
        <v>0</v>
      </c>
      <c r="AE14" s="37">
        <f>AD14/(X14+Z14+AB14+AD14)</f>
        <v>0</v>
      </c>
      <c r="AF14" s="38">
        <f>(((X14*2)+(Z14*1)+(AB14*0)))/(X14+Z14+AB14)</f>
        <v>1.85</v>
      </c>
      <c r="AG14" s="4" t="str">
        <f>IF(AE14&gt;=50%,"KĐG",IF(AF14&gt;=1.6,"Đạt mục tiêu",IF(AF14&gt;=1,"Cần cố gắng","Chưa đạt")))</f>
        <v>Đạt mục tiêu</v>
      </c>
    </row>
    <row r="15" spans="1:33" ht="72" customHeight="1">
      <c r="A15" s="4">
        <v>3</v>
      </c>
      <c r="B15" s="5" t="s">
        <v>16</v>
      </c>
      <c r="C15" s="14" t="s">
        <v>0</v>
      </c>
      <c r="D15" s="20">
        <v>2</v>
      </c>
      <c r="E15" s="20">
        <v>2</v>
      </c>
      <c r="F15" s="20">
        <v>1</v>
      </c>
      <c r="G15" s="20">
        <v>2</v>
      </c>
      <c r="H15" s="20">
        <v>2</v>
      </c>
      <c r="I15" s="20">
        <v>2</v>
      </c>
      <c r="J15" s="20">
        <v>2</v>
      </c>
      <c r="K15" s="20">
        <v>1</v>
      </c>
      <c r="L15" s="20">
        <v>2</v>
      </c>
      <c r="M15" s="20">
        <v>2</v>
      </c>
      <c r="N15" s="20">
        <v>2</v>
      </c>
      <c r="O15" s="20">
        <v>2</v>
      </c>
      <c r="P15" s="20">
        <v>2</v>
      </c>
      <c r="Q15" s="20">
        <v>1</v>
      </c>
      <c r="R15" s="3">
        <v>2</v>
      </c>
      <c r="S15" s="3">
        <v>1</v>
      </c>
      <c r="T15" s="3">
        <v>2</v>
      </c>
      <c r="U15" s="3">
        <v>2</v>
      </c>
      <c r="V15" s="3">
        <v>1</v>
      </c>
      <c r="W15" s="3">
        <v>2</v>
      </c>
      <c r="X15" s="6">
        <f>COUNTIF(D15:W15,"2")</f>
        <v>15</v>
      </c>
      <c r="Y15" s="36">
        <f>X15/(X15+Z15+AB15+AD15)</f>
        <v>0.75</v>
      </c>
      <c r="Z15" s="6">
        <f>COUNTIF(D15:W15,"1")</f>
        <v>5</v>
      </c>
      <c r="AA15" s="36">
        <f>Z15/(X15+Z15+AB15+AD15)</f>
        <v>0.25</v>
      </c>
      <c r="AB15" s="6">
        <f>COUNTIF(D15:W15,"0")</f>
        <v>0</v>
      </c>
      <c r="AC15" s="37">
        <f>AB15/(X15+Z15+AB15+AD15)</f>
        <v>0</v>
      </c>
      <c r="AD15" s="6">
        <f>COUNTIF(D15:W15,"KĐG")</f>
        <v>0</v>
      </c>
      <c r="AE15" s="37">
        <f>AD15/(X15+Z15+AB15+AD15)</f>
        <v>0</v>
      </c>
      <c r="AF15" s="38">
        <f>(((X15*2)+(Z15*1)+(AB15*0)))/(X15+Z15+AB15)</f>
        <v>1.75</v>
      </c>
      <c r="AG15" s="4" t="str">
        <f>IF(AE15&gt;=50%,"KĐG",IF(AF15&gt;=1.6,"Đạt mục tiêu",IF(AF15&gt;=1,"Cần cố gắng","Chưa đạt")))</f>
        <v>Đạt mục tiêu</v>
      </c>
    </row>
    <row r="16" spans="1:33" ht="27" customHeight="1">
      <c r="A16" s="4"/>
      <c r="B16" s="66" t="s">
        <v>89</v>
      </c>
      <c r="C16" s="66"/>
      <c r="D16" s="25"/>
      <c r="E16" s="25"/>
      <c r="F16" s="25"/>
      <c r="G16" s="25"/>
      <c r="H16" s="25"/>
      <c r="I16" s="25"/>
      <c r="J16" s="25"/>
      <c r="K16" s="25"/>
      <c r="L16" s="25"/>
      <c r="M16" s="25"/>
      <c r="N16" s="25"/>
      <c r="O16" s="25"/>
      <c r="P16" s="25"/>
      <c r="Q16" s="25"/>
      <c r="R16" s="25"/>
      <c r="S16" s="25"/>
      <c r="T16" s="25"/>
      <c r="U16" s="25"/>
      <c r="V16" s="25"/>
      <c r="W16" s="25"/>
      <c r="X16" s="25"/>
      <c r="Y16" s="25"/>
      <c r="Z16" s="25"/>
      <c r="AA16" s="25"/>
      <c r="AB16" s="25"/>
      <c r="AC16" s="25"/>
      <c r="AD16" s="25"/>
      <c r="AE16" s="25"/>
      <c r="AF16" s="25"/>
      <c r="AG16" s="25"/>
    </row>
    <row r="17" spans="1:33" ht="79.5" customHeight="1">
      <c r="A17" s="4">
        <v>6</v>
      </c>
      <c r="B17" s="5" t="s">
        <v>17</v>
      </c>
      <c r="C17" s="14" t="s">
        <v>0</v>
      </c>
      <c r="D17" s="20">
        <v>2</v>
      </c>
      <c r="E17" s="20">
        <v>2</v>
      </c>
      <c r="F17" s="20">
        <v>2</v>
      </c>
      <c r="G17" s="20">
        <v>2</v>
      </c>
      <c r="H17" s="20">
        <v>2</v>
      </c>
      <c r="I17" s="20">
        <v>2</v>
      </c>
      <c r="J17" s="20">
        <v>2</v>
      </c>
      <c r="K17" s="20">
        <v>2</v>
      </c>
      <c r="L17" s="20">
        <v>2</v>
      </c>
      <c r="M17" s="20">
        <v>2</v>
      </c>
      <c r="N17" s="20">
        <v>2</v>
      </c>
      <c r="O17" s="20">
        <v>2</v>
      </c>
      <c r="P17" s="20">
        <v>2</v>
      </c>
      <c r="Q17" s="20">
        <v>2</v>
      </c>
      <c r="R17" s="3">
        <v>2</v>
      </c>
      <c r="S17" s="3">
        <v>2</v>
      </c>
      <c r="T17" s="3">
        <v>2</v>
      </c>
      <c r="U17" s="3">
        <v>2</v>
      </c>
      <c r="V17" s="3">
        <v>2</v>
      </c>
      <c r="W17" s="3">
        <v>2</v>
      </c>
      <c r="X17" s="6">
        <f>COUNTIF(D17:W17,"2")</f>
        <v>20</v>
      </c>
      <c r="Y17" s="36">
        <f>X17/(X17+Z17+AB17+AD17)</f>
        <v>1</v>
      </c>
      <c r="Z17" s="6">
        <f>COUNTIF(D17:W17,"1")</f>
        <v>0</v>
      </c>
      <c r="AA17" s="36">
        <f>Z17/(X17+Z17+AB17+AD17)</f>
        <v>0</v>
      </c>
      <c r="AB17" s="6">
        <f>COUNTIF(D17:W17,"0")</f>
        <v>0</v>
      </c>
      <c r="AC17" s="37">
        <f>AB17/(X17+Z17+AB17+AD17)</f>
        <v>0</v>
      </c>
      <c r="AD17" s="6">
        <f>COUNTIF(D17:W17,"KĐG")</f>
        <v>0</v>
      </c>
      <c r="AE17" s="37">
        <f>AD17/(X17+Z17+AB17+AD17)</f>
        <v>0</v>
      </c>
      <c r="AF17" s="38">
        <f>(((X17*2)+(Z17*1)+(AB17*0)))/(X17+Z17+AB17)</f>
        <v>2</v>
      </c>
      <c r="AG17" s="4" t="str">
        <f>IF(AE17&gt;=50%,"KĐG",IF(AF17&gt;=1.6,"Đạt mục tiêu",IF(AF17&gt;=1,"Cần cố gắng","Chưa đạt")))</f>
        <v>Đạt mục tiêu</v>
      </c>
    </row>
    <row r="18" spans="1:33" s="28" customFormat="1" ht="30.75" customHeight="1">
      <c r="A18" s="26"/>
      <c r="B18" s="65" t="s">
        <v>87</v>
      </c>
      <c r="C18" s="65"/>
      <c r="D18" s="27"/>
      <c r="E18" s="27"/>
      <c r="F18" s="27"/>
      <c r="G18" s="27"/>
      <c r="H18" s="27"/>
      <c r="I18" s="27"/>
      <c r="J18" s="27"/>
      <c r="K18" s="27"/>
      <c r="L18" s="27"/>
      <c r="M18" s="27"/>
      <c r="N18" s="27"/>
      <c r="O18" s="27"/>
      <c r="P18" s="27"/>
      <c r="Q18" s="27"/>
      <c r="R18" s="27"/>
      <c r="S18" s="27"/>
      <c r="T18" s="27"/>
      <c r="U18" s="27"/>
      <c r="V18" s="27"/>
      <c r="W18" s="27"/>
      <c r="X18" s="27"/>
      <c r="Y18" s="27"/>
      <c r="Z18" s="27"/>
      <c r="AA18" s="27"/>
      <c r="AB18" s="27"/>
      <c r="AC18" s="27"/>
      <c r="AD18" s="27"/>
      <c r="AE18" s="27"/>
      <c r="AF18" s="27"/>
      <c r="AG18" s="27"/>
    </row>
    <row r="19" spans="1:33" ht="70.5" customHeight="1">
      <c r="A19" s="4">
        <v>13</v>
      </c>
      <c r="B19" s="5" t="s">
        <v>18</v>
      </c>
      <c r="C19" s="14" t="s">
        <v>2</v>
      </c>
      <c r="D19" s="20">
        <v>1</v>
      </c>
      <c r="E19" s="20">
        <v>2</v>
      </c>
      <c r="F19" s="20">
        <v>2</v>
      </c>
      <c r="G19" s="20">
        <v>2</v>
      </c>
      <c r="H19" s="20">
        <v>1</v>
      </c>
      <c r="I19" s="20">
        <v>2</v>
      </c>
      <c r="J19" s="20">
        <v>2</v>
      </c>
      <c r="K19" s="20">
        <v>1</v>
      </c>
      <c r="L19" s="20">
        <v>2</v>
      </c>
      <c r="M19" s="20">
        <v>1</v>
      </c>
      <c r="N19" s="20">
        <v>2</v>
      </c>
      <c r="O19" s="20">
        <v>2</v>
      </c>
      <c r="P19" s="20">
        <v>1</v>
      </c>
      <c r="Q19" s="20">
        <v>1</v>
      </c>
      <c r="R19" s="3">
        <v>2</v>
      </c>
      <c r="S19" s="3">
        <v>1</v>
      </c>
      <c r="T19" s="3">
        <v>2</v>
      </c>
      <c r="U19" s="3">
        <v>2</v>
      </c>
      <c r="V19" s="3">
        <v>1</v>
      </c>
      <c r="W19" s="3">
        <v>2</v>
      </c>
      <c r="X19" s="6">
        <f>COUNTIF(D19:W19,"2")</f>
        <v>12</v>
      </c>
      <c r="Y19" s="36">
        <f>X19/(X19+Z19+AB19+AD19)</f>
        <v>0.6</v>
      </c>
      <c r="Z19" s="6">
        <f>COUNTIF(D19:W19,"1")</f>
        <v>8</v>
      </c>
      <c r="AA19" s="36">
        <f>Z19/(X19+Z19+AB19+AD19)</f>
        <v>0.4</v>
      </c>
      <c r="AB19" s="6">
        <f>COUNTIF(D19:W19,"0")</f>
        <v>0</v>
      </c>
      <c r="AC19" s="37">
        <f>AB19/(X19+Z19+AB19+AD19)</f>
        <v>0</v>
      </c>
      <c r="AD19" s="6">
        <f>COUNTIF(D19:W19,"KĐG")</f>
        <v>0</v>
      </c>
      <c r="AE19" s="37">
        <f>AD19/(X19+Z19+AB19+AD19)</f>
        <v>0</v>
      </c>
      <c r="AF19" s="38">
        <f>(((X19*2)+(Z19*1)+(AB19*0)))/(X19+Z19+AB19)</f>
        <v>1.6</v>
      </c>
      <c r="AG19" s="4" t="str">
        <f>IF(AE19&gt;=50%,"KĐG",IF(AF19&gt;=1.6,"Đạt mục tiêu",IF(AF19&gt;=1,"Cần cố gắng","Chưa đạt")))</f>
        <v>Đạt mục tiêu</v>
      </c>
    </row>
    <row r="20" spans="1:33" ht="27.75" customHeight="1">
      <c r="A20" s="4"/>
      <c r="B20" s="67" t="s">
        <v>19</v>
      </c>
      <c r="C20" s="67"/>
      <c r="D20" s="25"/>
      <c r="E20" s="25"/>
      <c r="F20" s="25"/>
      <c r="G20" s="25"/>
      <c r="H20" s="25"/>
      <c r="I20" s="25"/>
      <c r="J20" s="25"/>
      <c r="K20" s="25"/>
      <c r="L20" s="25"/>
      <c r="M20" s="25"/>
      <c r="N20" s="25"/>
      <c r="O20" s="25"/>
      <c r="P20" s="25"/>
      <c r="Q20" s="25"/>
      <c r="R20" s="25"/>
      <c r="S20" s="25"/>
      <c r="T20" s="25"/>
      <c r="U20" s="25"/>
      <c r="V20" s="25"/>
      <c r="W20" s="25"/>
      <c r="X20" s="25"/>
      <c r="Y20" s="25"/>
      <c r="Z20" s="25"/>
      <c r="AA20" s="25"/>
      <c r="AB20" s="25"/>
      <c r="AC20" s="25"/>
      <c r="AD20" s="25"/>
      <c r="AE20" s="25"/>
      <c r="AF20" s="25"/>
      <c r="AG20" s="25"/>
    </row>
    <row r="21" spans="1:33" ht="73.5" customHeight="1">
      <c r="A21" s="4">
        <v>19</v>
      </c>
      <c r="B21" s="8" t="s">
        <v>20</v>
      </c>
      <c r="C21" s="14" t="s">
        <v>3</v>
      </c>
      <c r="D21" s="20">
        <v>2</v>
      </c>
      <c r="E21" s="20">
        <v>2</v>
      </c>
      <c r="F21" s="20">
        <v>1</v>
      </c>
      <c r="G21" s="20">
        <v>2</v>
      </c>
      <c r="H21" s="20">
        <v>2</v>
      </c>
      <c r="I21" s="20">
        <v>2</v>
      </c>
      <c r="J21" s="20">
        <v>2</v>
      </c>
      <c r="K21" s="20">
        <v>2</v>
      </c>
      <c r="L21" s="20">
        <v>2</v>
      </c>
      <c r="M21" s="20">
        <v>2</v>
      </c>
      <c r="N21" s="20">
        <v>1</v>
      </c>
      <c r="O21" s="20">
        <v>2</v>
      </c>
      <c r="P21" s="20">
        <v>2</v>
      </c>
      <c r="Q21" s="20">
        <v>2</v>
      </c>
      <c r="R21" s="3">
        <v>2</v>
      </c>
      <c r="S21" s="3">
        <v>1</v>
      </c>
      <c r="T21" s="3">
        <v>2</v>
      </c>
      <c r="U21" s="3">
        <v>2</v>
      </c>
      <c r="V21" s="3">
        <v>2</v>
      </c>
      <c r="W21" s="3">
        <v>2</v>
      </c>
      <c r="X21" s="6">
        <f>COUNTIF(D21:W21,"2")</f>
        <v>17</v>
      </c>
      <c r="Y21" s="36">
        <f>X21/(X21+Z21+AB21+AD21)</f>
        <v>0.85</v>
      </c>
      <c r="Z21" s="6">
        <f>COUNTIF(D21:W21,"1")</f>
        <v>3</v>
      </c>
      <c r="AA21" s="36">
        <f>Z21/(X21+Z21+AB21+AD21)</f>
        <v>0.15</v>
      </c>
      <c r="AB21" s="6">
        <f>COUNTIF(D21:W21,"0")</f>
        <v>0</v>
      </c>
      <c r="AC21" s="37">
        <f>AB21/(X21+Z21+AB21+AD21)</f>
        <v>0</v>
      </c>
      <c r="AD21" s="6">
        <f>COUNTIF(D21:W21,"KĐG")</f>
        <v>0</v>
      </c>
      <c r="AE21" s="37">
        <f>AD21/(X21+Z21+AB21+AD21)</f>
        <v>0</v>
      </c>
      <c r="AF21" s="38">
        <f>(((X21*2)+(Z21*1)+(AB21*0)))/(X21+Z21+AB21)</f>
        <v>1.85</v>
      </c>
      <c r="AG21" s="4" t="str">
        <f>IF(AE21&gt;=50%,"KĐG",IF(AF21&gt;=1.6,"Đạt mục tiêu",IF(AF21&gt;=1,"Cần cố gắng","Chưa đạt")))</f>
        <v>Đạt mục tiêu</v>
      </c>
    </row>
    <row r="22" spans="1:33" ht="27.75" customHeight="1">
      <c r="A22" s="4"/>
      <c r="B22" s="67" t="s">
        <v>21</v>
      </c>
      <c r="C22" s="67"/>
      <c r="D22" s="25"/>
      <c r="E22" s="25"/>
      <c r="F22" s="25"/>
      <c r="G22" s="25"/>
      <c r="H22" s="25"/>
      <c r="I22" s="25"/>
      <c r="J22" s="25"/>
      <c r="K22" s="25"/>
      <c r="L22" s="25"/>
      <c r="M22" s="25"/>
      <c r="N22" s="25"/>
      <c r="O22" s="25"/>
      <c r="P22" s="25"/>
      <c r="Q22" s="25"/>
      <c r="R22" s="25"/>
      <c r="S22" s="25"/>
      <c r="T22" s="25"/>
      <c r="U22" s="25"/>
      <c r="V22" s="25"/>
      <c r="W22" s="25"/>
      <c r="X22" s="25"/>
      <c r="Y22" s="25"/>
      <c r="Z22" s="25"/>
      <c r="AA22" s="25"/>
      <c r="AB22" s="25"/>
      <c r="AC22" s="25"/>
      <c r="AD22" s="25"/>
      <c r="AE22" s="25"/>
      <c r="AF22" s="25"/>
      <c r="AG22" s="25"/>
    </row>
    <row r="23" spans="1:33" ht="76.5" customHeight="1">
      <c r="A23" s="4">
        <v>20</v>
      </c>
      <c r="B23" s="5" t="s">
        <v>22</v>
      </c>
      <c r="C23" s="14" t="s">
        <v>2</v>
      </c>
      <c r="D23" s="20">
        <v>2</v>
      </c>
      <c r="E23" s="20">
        <v>2</v>
      </c>
      <c r="F23" s="20">
        <v>2</v>
      </c>
      <c r="G23" s="20">
        <v>2</v>
      </c>
      <c r="H23" s="20">
        <v>2</v>
      </c>
      <c r="I23" s="20">
        <v>2</v>
      </c>
      <c r="J23" s="20">
        <v>2</v>
      </c>
      <c r="K23" s="20">
        <v>1</v>
      </c>
      <c r="L23" s="20">
        <v>2</v>
      </c>
      <c r="M23" s="20">
        <v>2</v>
      </c>
      <c r="N23" s="20">
        <v>2</v>
      </c>
      <c r="O23" s="20">
        <v>2</v>
      </c>
      <c r="P23" s="20">
        <v>2</v>
      </c>
      <c r="Q23" s="20">
        <v>1</v>
      </c>
      <c r="R23" s="3">
        <v>2</v>
      </c>
      <c r="S23" s="3">
        <v>2</v>
      </c>
      <c r="T23" s="3">
        <v>2</v>
      </c>
      <c r="U23" s="3">
        <v>2</v>
      </c>
      <c r="V23" s="3">
        <v>1</v>
      </c>
      <c r="W23" s="3">
        <v>2</v>
      </c>
      <c r="X23" s="6">
        <f t="shared" ref="X23:X31" si="0">COUNTIF(D23:W23,"2")</f>
        <v>17</v>
      </c>
      <c r="Y23" s="36">
        <f t="shared" ref="Y23:Y31" si="1">X23/(X23+Z23+AB23+AD23)</f>
        <v>0.85</v>
      </c>
      <c r="Z23" s="6">
        <f t="shared" ref="Z23:Z31" si="2">COUNTIF(D23:W23,"1")</f>
        <v>3</v>
      </c>
      <c r="AA23" s="36">
        <f t="shared" ref="AA23:AA31" si="3">Z23/(X23+Z23+AB23+AD23)</f>
        <v>0.15</v>
      </c>
      <c r="AB23" s="6">
        <f t="shared" ref="AB23:AB31" si="4">COUNTIF(D23:W23,"0")</f>
        <v>0</v>
      </c>
      <c r="AC23" s="37">
        <f t="shared" ref="AC23:AC31" si="5">AB23/(X23+Z23+AB23+AD23)</f>
        <v>0</v>
      </c>
      <c r="AD23" s="6">
        <f t="shared" ref="AD23:AD31" si="6">COUNTIF(D23:W23,"KĐG")</f>
        <v>0</v>
      </c>
      <c r="AE23" s="37">
        <f t="shared" ref="AE23:AE31" si="7">AD23/(X23+Z23+AB23+AD23)</f>
        <v>0</v>
      </c>
      <c r="AF23" s="38">
        <f t="shared" ref="AF23:AF31" si="8">(((X23*2)+(Z23*1)+(AB23*0)))/(X23+Z23+AB23)</f>
        <v>1.85</v>
      </c>
      <c r="AG23" s="4" t="str">
        <f t="shared" ref="AG23:AG31" si="9">IF(AE23&gt;=50%,"KĐG",IF(AF23&gt;=1.6,"Đạt mục tiêu",IF(AF23&gt;=1,"Cần cố gắng","Chưa đạt")))</f>
        <v>Đạt mục tiêu</v>
      </c>
    </row>
    <row r="24" spans="1:33" ht="64.5" customHeight="1">
      <c r="A24" s="4">
        <v>21</v>
      </c>
      <c r="B24" s="5" t="s">
        <v>23</v>
      </c>
      <c r="C24" s="14" t="s">
        <v>2</v>
      </c>
      <c r="D24" s="20">
        <v>2</v>
      </c>
      <c r="E24" s="20">
        <v>1</v>
      </c>
      <c r="F24" s="20">
        <v>2</v>
      </c>
      <c r="G24" s="20">
        <v>2</v>
      </c>
      <c r="H24" s="20">
        <v>2</v>
      </c>
      <c r="I24" s="20">
        <v>2</v>
      </c>
      <c r="J24" s="20">
        <v>2</v>
      </c>
      <c r="K24" s="20">
        <v>1</v>
      </c>
      <c r="L24" s="20">
        <v>2</v>
      </c>
      <c r="M24" s="20">
        <v>2</v>
      </c>
      <c r="N24" s="20">
        <v>2</v>
      </c>
      <c r="O24" s="20">
        <v>2</v>
      </c>
      <c r="P24" s="20">
        <v>2</v>
      </c>
      <c r="Q24" s="20">
        <v>1</v>
      </c>
      <c r="R24" s="3">
        <v>2</v>
      </c>
      <c r="S24" s="3">
        <v>1</v>
      </c>
      <c r="T24" s="3">
        <v>2</v>
      </c>
      <c r="U24" s="3">
        <v>2</v>
      </c>
      <c r="V24" s="3">
        <v>2</v>
      </c>
      <c r="W24" s="3">
        <v>2</v>
      </c>
      <c r="X24" s="6">
        <f t="shared" si="0"/>
        <v>16</v>
      </c>
      <c r="Y24" s="36">
        <f t="shared" si="1"/>
        <v>0.8</v>
      </c>
      <c r="Z24" s="6">
        <f t="shared" si="2"/>
        <v>4</v>
      </c>
      <c r="AA24" s="36">
        <f t="shared" si="3"/>
        <v>0.2</v>
      </c>
      <c r="AB24" s="6">
        <f t="shared" si="4"/>
        <v>0</v>
      </c>
      <c r="AC24" s="37">
        <f t="shared" si="5"/>
        <v>0</v>
      </c>
      <c r="AD24" s="6">
        <f t="shared" si="6"/>
        <v>0</v>
      </c>
      <c r="AE24" s="37">
        <f t="shared" si="7"/>
        <v>0</v>
      </c>
      <c r="AF24" s="38">
        <f t="shared" si="8"/>
        <v>1.8</v>
      </c>
      <c r="AG24" s="4" t="str">
        <f t="shared" si="9"/>
        <v>Đạt mục tiêu</v>
      </c>
    </row>
    <row r="25" spans="1:33" ht="80.25" customHeight="1">
      <c r="A25" s="4">
        <v>23</v>
      </c>
      <c r="B25" s="5" t="s">
        <v>24</v>
      </c>
      <c r="C25" s="14" t="s">
        <v>0</v>
      </c>
      <c r="D25" s="20">
        <v>2</v>
      </c>
      <c r="E25" s="20">
        <v>2</v>
      </c>
      <c r="F25" s="20">
        <v>2</v>
      </c>
      <c r="G25" s="20">
        <v>2</v>
      </c>
      <c r="H25" s="20">
        <v>2</v>
      </c>
      <c r="I25" s="20">
        <v>2</v>
      </c>
      <c r="J25" s="20">
        <v>2</v>
      </c>
      <c r="K25" s="20">
        <v>2</v>
      </c>
      <c r="L25" s="20">
        <v>2</v>
      </c>
      <c r="M25" s="20">
        <v>2</v>
      </c>
      <c r="N25" s="20">
        <v>2</v>
      </c>
      <c r="O25" s="20">
        <v>2</v>
      </c>
      <c r="P25" s="20">
        <v>2</v>
      </c>
      <c r="Q25" s="20">
        <v>2</v>
      </c>
      <c r="R25" s="3">
        <v>2</v>
      </c>
      <c r="S25" s="3">
        <v>1</v>
      </c>
      <c r="T25" s="3">
        <v>2</v>
      </c>
      <c r="U25" s="3">
        <v>2</v>
      </c>
      <c r="V25" s="3">
        <v>1</v>
      </c>
      <c r="W25" s="3">
        <v>2</v>
      </c>
      <c r="X25" s="6">
        <f t="shared" si="0"/>
        <v>18</v>
      </c>
      <c r="Y25" s="36">
        <f t="shared" si="1"/>
        <v>0.9</v>
      </c>
      <c r="Z25" s="6">
        <f t="shared" si="2"/>
        <v>2</v>
      </c>
      <c r="AA25" s="36">
        <f t="shared" si="3"/>
        <v>0.1</v>
      </c>
      <c r="AB25" s="6">
        <f t="shared" si="4"/>
        <v>0</v>
      </c>
      <c r="AC25" s="37">
        <f t="shared" si="5"/>
        <v>0</v>
      </c>
      <c r="AD25" s="6">
        <f t="shared" si="6"/>
        <v>0</v>
      </c>
      <c r="AE25" s="37">
        <f t="shared" si="7"/>
        <v>0</v>
      </c>
      <c r="AF25" s="38">
        <f t="shared" si="8"/>
        <v>1.9</v>
      </c>
      <c r="AG25" s="4" t="str">
        <f t="shared" si="9"/>
        <v>Đạt mục tiêu</v>
      </c>
    </row>
    <row r="26" spans="1:33" ht="61.5" customHeight="1">
      <c r="A26" s="4">
        <v>24</v>
      </c>
      <c r="B26" s="8" t="s">
        <v>25</v>
      </c>
      <c r="C26" s="17" t="s">
        <v>3</v>
      </c>
      <c r="D26" s="20">
        <v>2</v>
      </c>
      <c r="E26" s="20">
        <v>2</v>
      </c>
      <c r="F26" s="20">
        <v>2</v>
      </c>
      <c r="G26" s="20">
        <v>2</v>
      </c>
      <c r="H26" s="20">
        <v>1</v>
      </c>
      <c r="I26" s="20">
        <v>2</v>
      </c>
      <c r="J26" s="20">
        <v>2</v>
      </c>
      <c r="K26" s="20">
        <v>1</v>
      </c>
      <c r="L26" s="20">
        <v>2</v>
      </c>
      <c r="M26" s="20">
        <v>2</v>
      </c>
      <c r="N26" s="20">
        <v>1</v>
      </c>
      <c r="O26" s="20">
        <v>2</v>
      </c>
      <c r="P26" s="20">
        <v>2</v>
      </c>
      <c r="Q26" s="20">
        <v>2</v>
      </c>
      <c r="R26" s="3">
        <v>2</v>
      </c>
      <c r="S26" s="3">
        <v>1</v>
      </c>
      <c r="T26" s="3">
        <v>2</v>
      </c>
      <c r="U26" s="3">
        <v>2</v>
      </c>
      <c r="V26" s="3">
        <v>2</v>
      </c>
      <c r="W26" s="3">
        <v>2</v>
      </c>
      <c r="X26" s="6">
        <f t="shared" si="0"/>
        <v>16</v>
      </c>
      <c r="Y26" s="36">
        <f t="shared" si="1"/>
        <v>0.8</v>
      </c>
      <c r="Z26" s="6">
        <f t="shared" si="2"/>
        <v>4</v>
      </c>
      <c r="AA26" s="36">
        <f t="shared" si="3"/>
        <v>0.2</v>
      </c>
      <c r="AB26" s="6">
        <f t="shared" si="4"/>
        <v>0</v>
      </c>
      <c r="AC26" s="37">
        <f t="shared" si="5"/>
        <v>0</v>
      </c>
      <c r="AD26" s="6">
        <f t="shared" si="6"/>
        <v>0</v>
      </c>
      <c r="AE26" s="37">
        <f t="shared" si="7"/>
        <v>0</v>
      </c>
      <c r="AF26" s="38">
        <f t="shared" si="8"/>
        <v>1.8</v>
      </c>
      <c r="AG26" s="4" t="str">
        <f t="shared" si="9"/>
        <v>Đạt mục tiêu</v>
      </c>
    </row>
    <row r="27" spans="1:33" ht="68.25" customHeight="1">
      <c r="A27" s="4">
        <v>26</v>
      </c>
      <c r="B27" s="5" t="s">
        <v>26</v>
      </c>
      <c r="C27" s="15" t="s">
        <v>0</v>
      </c>
      <c r="D27" s="20">
        <v>1</v>
      </c>
      <c r="E27" s="20">
        <v>2</v>
      </c>
      <c r="F27" s="20">
        <v>2</v>
      </c>
      <c r="G27" s="20">
        <v>2</v>
      </c>
      <c r="H27" s="20">
        <v>2</v>
      </c>
      <c r="I27" s="20">
        <v>2</v>
      </c>
      <c r="J27" s="20">
        <v>2</v>
      </c>
      <c r="K27" s="20">
        <v>1</v>
      </c>
      <c r="L27" s="20">
        <v>2</v>
      </c>
      <c r="M27" s="20">
        <v>2</v>
      </c>
      <c r="N27" s="20">
        <v>2</v>
      </c>
      <c r="O27" s="20">
        <v>1</v>
      </c>
      <c r="P27" s="20">
        <v>2</v>
      </c>
      <c r="Q27" s="20">
        <v>1</v>
      </c>
      <c r="R27" s="3">
        <v>2</v>
      </c>
      <c r="S27" s="3">
        <v>1</v>
      </c>
      <c r="T27" s="3">
        <v>2</v>
      </c>
      <c r="U27" s="3">
        <v>2</v>
      </c>
      <c r="V27" s="3">
        <v>2</v>
      </c>
      <c r="W27" s="3">
        <v>2</v>
      </c>
      <c r="X27" s="6">
        <f t="shared" si="0"/>
        <v>15</v>
      </c>
      <c r="Y27" s="36">
        <f t="shared" si="1"/>
        <v>0.75</v>
      </c>
      <c r="Z27" s="6">
        <f t="shared" si="2"/>
        <v>5</v>
      </c>
      <c r="AA27" s="36">
        <f t="shared" si="3"/>
        <v>0.25</v>
      </c>
      <c r="AB27" s="6">
        <f t="shared" si="4"/>
        <v>0</v>
      </c>
      <c r="AC27" s="37">
        <f t="shared" si="5"/>
        <v>0</v>
      </c>
      <c r="AD27" s="6">
        <f t="shared" si="6"/>
        <v>0</v>
      </c>
      <c r="AE27" s="37">
        <f t="shared" si="7"/>
        <v>0</v>
      </c>
      <c r="AF27" s="38">
        <f t="shared" si="8"/>
        <v>1.75</v>
      </c>
      <c r="AG27" s="4" t="str">
        <f t="shared" si="9"/>
        <v>Đạt mục tiêu</v>
      </c>
    </row>
    <row r="28" spans="1:33" ht="64.5" customHeight="1">
      <c r="A28" s="4">
        <v>27</v>
      </c>
      <c r="B28" s="5" t="s">
        <v>27</v>
      </c>
      <c r="C28" s="14" t="s">
        <v>0</v>
      </c>
      <c r="D28" s="20">
        <v>2</v>
      </c>
      <c r="E28" s="20">
        <v>2</v>
      </c>
      <c r="F28" s="20">
        <v>2</v>
      </c>
      <c r="G28" s="20">
        <v>2</v>
      </c>
      <c r="H28" s="20">
        <v>2</v>
      </c>
      <c r="I28" s="20">
        <v>2</v>
      </c>
      <c r="J28" s="20">
        <v>1</v>
      </c>
      <c r="K28" s="20">
        <v>2</v>
      </c>
      <c r="L28" s="20">
        <v>2</v>
      </c>
      <c r="M28" s="20">
        <v>2</v>
      </c>
      <c r="N28" s="20">
        <v>2</v>
      </c>
      <c r="O28" s="20">
        <v>2</v>
      </c>
      <c r="P28" s="20">
        <v>2</v>
      </c>
      <c r="Q28" s="20">
        <v>2</v>
      </c>
      <c r="R28" s="3">
        <v>2</v>
      </c>
      <c r="S28" s="3">
        <v>2</v>
      </c>
      <c r="T28" s="3">
        <v>2</v>
      </c>
      <c r="U28" s="3">
        <v>2</v>
      </c>
      <c r="V28" s="3">
        <v>1</v>
      </c>
      <c r="W28" s="3">
        <v>2</v>
      </c>
      <c r="X28" s="6">
        <f t="shared" si="0"/>
        <v>18</v>
      </c>
      <c r="Y28" s="36">
        <f t="shared" si="1"/>
        <v>0.9</v>
      </c>
      <c r="Z28" s="6">
        <f t="shared" si="2"/>
        <v>2</v>
      </c>
      <c r="AA28" s="36">
        <f t="shared" si="3"/>
        <v>0.1</v>
      </c>
      <c r="AB28" s="6">
        <f t="shared" si="4"/>
        <v>0</v>
      </c>
      <c r="AC28" s="37">
        <f t="shared" si="5"/>
        <v>0</v>
      </c>
      <c r="AD28" s="6">
        <f t="shared" si="6"/>
        <v>0</v>
      </c>
      <c r="AE28" s="37">
        <f t="shared" si="7"/>
        <v>0</v>
      </c>
      <c r="AF28" s="38">
        <f t="shared" si="8"/>
        <v>1.9</v>
      </c>
      <c r="AG28" s="4" t="str">
        <f t="shared" si="9"/>
        <v>Đạt mục tiêu</v>
      </c>
    </row>
    <row r="29" spans="1:33" ht="66" customHeight="1">
      <c r="A29" s="4">
        <v>28</v>
      </c>
      <c r="B29" s="5" t="s">
        <v>28</v>
      </c>
      <c r="C29" s="14" t="s">
        <v>2</v>
      </c>
      <c r="D29" s="20">
        <v>2</v>
      </c>
      <c r="E29" s="20">
        <v>2</v>
      </c>
      <c r="F29" s="20">
        <v>2</v>
      </c>
      <c r="G29" s="20">
        <v>2</v>
      </c>
      <c r="H29" s="20">
        <v>2</v>
      </c>
      <c r="I29" s="20">
        <v>2</v>
      </c>
      <c r="J29" s="20">
        <v>2</v>
      </c>
      <c r="K29" s="20">
        <v>1</v>
      </c>
      <c r="L29" s="20">
        <v>2</v>
      </c>
      <c r="M29" s="20">
        <v>2</v>
      </c>
      <c r="N29" s="20">
        <v>2</v>
      </c>
      <c r="O29" s="20">
        <v>2</v>
      </c>
      <c r="P29" s="20">
        <v>2</v>
      </c>
      <c r="Q29" s="20">
        <v>1</v>
      </c>
      <c r="R29" s="3">
        <v>2</v>
      </c>
      <c r="S29" s="3">
        <v>2</v>
      </c>
      <c r="T29" s="3">
        <v>2</v>
      </c>
      <c r="U29" s="3">
        <v>2</v>
      </c>
      <c r="V29" s="3">
        <v>2</v>
      </c>
      <c r="W29" s="3">
        <v>2</v>
      </c>
      <c r="X29" s="6">
        <f t="shared" si="0"/>
        <v>18</v>
      </c>
      <c r="Y29" s="36">
        <f t="shared" si="1"/>
        <v>0.9</v>
      </c>
      <c r="Z29" s="6">
        <f t="shared" si="2"/>
        <v>2</v>
      </c>
      <c r="AA29" s="36">
        <f t="shared" si="3"/>
        <v>0.1</v>
      </c>
      <c r="AB29" s="6">
        <f t="shared" si="4"/>
        <v>0</v>
      </c>
      <c r="AC29" s="37">
        <f t="shared" si="5"/>
        <v>0</v>
      </c>
      <c r="AD29" s="6">
        <f t="shared" si="6"/>
        <v>0</v>
      </c>
      <c r="AE29" s="37">
        <f t="shared" si="7"/>
        <v>0</v>
      </c>
      <c r="AF29" s="38">
        <f t="shared" si="8"/>
        <v>1.9</v>
      </c>
      <c r="AG29" s="4" t="str">
        <f t="shared" si="9"/>
        <v>Đạt mục tiêu</v>
      </c>
    </row>
    <row r="30" spans="1:33" ht="58.5" customHeight="1">
      <c r="A30" s="4">
        <v>30</v>
      </c>
      <c r="B30" s="5" t="s">
        <v>29</v>
      </c>
      <c r="C30" s="14" t="s">
        <v>2</v>
      </c>
      <c r="D30" s="20">
        <v>1</v>
      </c>
      <c r="E30" s="20">
        <v>2</v>
      </c>
      <c r="F30" s="20">
        <v>2</v>
      </c>
      <c r="G30" s="20">
        <v>2</v>
      </c>
      <c r="H30" s="20">
        <v>2</v>
      </c>
      <c r="I30" s="20">
        <v>2</v>
      </c>
      <c r="J30" s="20">
        <v>2</v>
      </c>
      <c r="K30" s="20">
        <v>1</v>
      </c>
      <c r="L30" s="20">
        <v>2</v>
      </c>
      <c r="M30" s="20">
        <v>2</v>
      </c>
      <c r="N30" s="20">
        <v>2</v>
      </c>
      <c r="O30" s="20">
        <v>2</v>
      </c>
      <c r="P30" s="20">
        <v>2</v>
      </c>
      <c r="Q30" s="20">
        <v>2</v>
      </c>
      <c r="R30" s="3">
        <v>2</v>
      </c>
      <c r="S30" s="3">
        <v>1</v>
      </c>
      <c r="T30" s="3">
        <v>2</v>
      </c>
      <c r="U30" s="3">
        <v>2</v>
      </c>
      <c r="V30" s="3">
        <v>1</v>
      </c>
      <c r="W30" s="3">
        <v>2</v>
      </c>
      <c r="X30" s="6">
        <f t="shared" si="0"/>
        <v>16</v>
      </c>
      <c r="Y30" s="36">
        <f t="shared" si="1"/>
        <v>0.8</v>
      </c>
      <c r="Z30" s="6">
        <f t="shared" si="2"/>
        <v>4</v>
      </c>
      <c r="AA30" s="36">
        <f t="shared" si="3"/>
        <v>0.2</v>
      </c>
      <c r="AB30" s="6">
        <f t="shared" si="4"/>
        <v>0</v>
      </c>
      <c r="AC30" s="37">
        <f t="shared" si="5"/>
        <v>0</v>
      </c>
      <c r="AD30" s="6">
        <f t="shared" si="6"/>
        <v>0</v>
      </c>
      <c r="AE30" s="37">
        <f t="shared" si="7"/>
        <v>0</v>
      </c>
      <c r="AF30" s="38">
        <f t="shared" si="8"/>
        <v>1.8</v>
      </c>
      <c r="AG30" s="4" t="str">
        <f t="shared" si="9"/>
        <v>Đạt mục tiêu</v>
      </c>
    </row>
    <row r="31" spans="1:33" ht="66.75" customHeight="1">
      <c r="A31" s="7">
        <v>31</v>
      </c>
      <c r="B31" s="5" t="s">
        <v>30</v>
      </c>
      <c r="C31" s="14" t="s">
        <v>2</v>
      </c>
      <c r="D31" s="20">
        <v>2</v>
      </c>
      <c r="E31" s="20">
        <v>2</v>
      </c>
      <c r="F31" s="20">
        <v>2</v>
      </c>
      <c r="G31" s="20">
        <v>2</v>
      </c>
      <c r="H31" s="20">
        <v>2</v>
      </c>
      <c r="I31" s="20">
        <v>2</v>
      </c>
      <c r="J31" s="20">
        <v>2</v>
      </c>
      <c r="K31" s="20">
        <v>2</v>
      </c>
      <c r="L31" s="20">
        <v>2</v>
      </c>
      <c r="M31" s="20">
        <v>2</v>
      </c>
      <c r="N31" s="20">
        <v>2</v>
      </c>
      <c r="O31" s="20">
        <v>2</v>
      </c>
      <c r="P31" s="20">
        <v>2</v>
      </c>
      <c r="Q31" s="20">
        <v>2</v>
      </c>
      <c r="R31" s="3">
        <v>2</v>
      </c>
      <c r="S31" s="3">
        <v>2</v>
      </c>
      <c r="T31" s="3">
        <v>2</v>
      </c>
      <c r="U31" s="3">
        <v>2</v>
      </c>
      <c r="V31" s="3">
        <v>2</v>
      </c>
      <c r="W31" s="3">
        <v>2</v>
      </c>
      <c r="X31" s="6">
        <f t="shared" si="0"/>
        <v>20</v>
      </c>
      <c r="Y31" s="36">
        <f t="shared" si="1"/>
        <v>1</v>
      </c>
      <c r="Z31" s="6">
        <f t="shared" si="2"/>
        <v>0</v>
      </c>
      <c r="AA31" s="36">
        <f t="shared" si="3"/>
        <v>0</v>
      </c>
      <c r="AB31" s="6">
        <f t="shared" si="4"/>
        <v>0</v>
      </c>
      <c r="AC31" s="37">
        <f t="shared" si="5"/>
        <v>0</v>
      </c>
      <c r="AD31" s="6">
        <f t="shared" si="6"/>
        <v>0</v>
      </c>
      <c r="AE31" s="37">
        <f t="shared" si="7"/>
        <v>0</v>
      </c>
      <c r="AF31" s="38">
        <f t="shared" si="8"/>
        <v>2</v>
      </c>
      <c r="AG31" s="4" t="str">
        <f t="shared" si="9"/>
        <v>Đạt mục tiêu</v>
      </c>
    </row>
    <row r="32" spans="1:33" ht="36" customHeight="1">
      <c r="A32" s="4"/>
      <c r="B32" s="67" t="s">
        <v>9</v>
      </c>
      <c r="C32" s="67"/>
      <c r="D32" s="25"/>
      <c r="E32" s="25"/>
      <c r="F32" s="25"/>
      <c r="G32" s="25"/>
      <c r="H32" s="25"/>
      <c r="I32" s="25"/>
      <c r="J32" s="25"/>
      <c r="K32" s="25"/>
      <c r="L32" s="25"/>
      <c r="M32" s="25"/>
      <c r="N32" s="25"/>
      <c r="O32" s="25"/>
      <c r="P32" s="25"/>
      <c r="Q32" s="25"/>
      <c r="R32" s="25"/>
      <c r="S32" s="25"/>
      <c r="T32" s="25"/>
      <c r="U32" s="25"/>
      <c r="V32" s="25"/>
      <c r="W32" s="25"/>
      <c r="X32" s="25"/>
      <c r="Y32" s="25"/>
      <c r="Z32" s="25"/>
      <c r="AA32" s="25"/>
      <c r="AB32" s="25"/>
      <c r="AC32" s="25"/>
      <c r="AD32" s="25"/>
      <c r="AE32" s="25"/>
      <c r="AF32" s="25"/>
      <c r="AG32" s="25"/>
    </row>
    <row r="33" spans="1:33" ht="36" customHeight="1">
      <c r="A33" s="4"/>
      <c r="B33" s="67" t="s">
        <v>31</v>
      </c>
      <c r="C33" s="67"/>
      <c r="D33" s="25"/>
      <c r="E33" s="25"/>
      <c r="F33" s="25"/>
      <c r="G33" s="25"/>
      <c r="H33" s="25"/>
      <c r="I33" s="25"/>
      <c r="J33" s="25"/>
      <c r="K33" s="25"/>
      <c r="L33" s="25"/>
      <c r="M33" s="25"/>
      <c r="N33" s="25"/>
      <c r="O33" s="25"/>
      <c r="P33" s="25"/>
      <c r="Q33" s="25"/>
      <c r="R33" s="25"/>
      <c r="S33" s="25"/>
      <c r="T33" s="25"/>
      <c r="U33" s="25"/>
      <c r="V33" s="25"/>
      <c r="W33" s="25"/>
      <c r="X33" s="25"/>
      <c r="Y33" s="25"/>
      <c r="Z33" s="25"/>
      <c r="AA33" s="25"/>
      <c r="AB33" s="25"/>
      <c r="AC33" s="25"/>
      <c r="AD33" s="25"/>
      <c r="AE33" s="25"/>
      <c r="AF33" s="25"/>
      <c r="AG33" s="25"/>
    </row>
    <row r="34" spans="1:33" ht="55.5" customHeight="1">
      <c r="A34" s="4">
        <v>33</v>
      </c>
      <c r="B34" s="5" t="s">
        <v>32</v>
      </c>
      <c r="C34" s="14" t="s">
        <v>2</v>
      </c>
      <c r="D34" s="20">
        <v>2</v>
      </c>
      <c r="E34" s="20">
        <v>1</v>
      </c>
      <c r="F34" s="20">
        <v>2</v>
      </c>
      <c r="G34" s="20">
        <v>2</v>
      </c>
      <c r="H34" s="20">
        <v>1</v>
      </c>
      <c r="I34" s="20">
        <v>2</v>
      </c>
      <c r="J34" s="20">
        <v>2</v>
      </c>
      <c r="K34" s="20">
        <v>1</v>
      </c>
      <c r="L34" s="20">
        <v>2</v>
      </c>
      <c r="M34" s="20">
        <v>2</v>
      </c>
      <c r="N34" s="20">
        <v>1</v>
      </c>
      <c r="O34" s="20">
        <v>2</v>
      </c>
      <c r="P34" s="20">
        <v>2</v>
      </c>
      <c r="Q34" s="20">
        <v>1</v>
      </c>
      <c r="R34" s="3">
        <v>2</v>
      </c>
      <c r="S34" s="3">
        <v>1</v>
      </c>
      <c r="T34" s="3">
        <v>2</v>
      </c>
      <c r="U34" s="3">
        <v>2</v>
      </c>
      <c r="V34" s="3">
        <v>1</v>
      </c>
      <c r="W34" s="3">
        <v>2</v>
      </c>
      <c r="X34" s="6">
        <f>COUNTIF(D34:W34,"2")</f>
        <v>13</v>
      </c>
      <c r="Y34" s="36">
        <f>X34/(X34+Z34+AB34+AD34)</f>
        <v>0.65</v>
      </c>
      <c r="Z34" s="6">
        <f>COUNTIF(D34:W34,"1")</f>
        <v>7</v>
      </c>
      <c r="AA34" s="36">
        <f>Z34/(X34+Z34+AB34+AD34)</f>
        <v>0.35</v>
      </c>
      <c r="AB34" s="6">
        <f>COUNTIF(D34:W34,"0")</f>
        <v>0</v>
      </c>
      <c r="AC34" s="37">
        <f>AB34/(X34+Z34+AB34+AD34)</f>
        <v>0</v>
      </c>
      <c r="AD34" s="6">
        <f>COUNTIF(D34:W34,"KĐG")</f>
        <v>0</v>
      </c>
      <c r="AE34" s="37">
        <f>AD34/(X34+Z34+AB34+AD34)</f>
        <v>0</v>
      </c>
      <c r="AF34" s="38">
        <f>(((X34*2)+(Z34*1)+(AB34*0)))/(X34+Z34+AB34)</f>
        <v>1.65</v>
      </c>
      <c r="AG34" s="4" t="str">
        <f>IF(AE34&gt;=50%,"KĐG",IF(AF34&gt;=1.6,"Đạt mục tiêu",IF(AF34&gt;=1,"Cần cố gắng","Chưa đạt")))</f>
        <v>Đạt mục tiêu</v>
      </c>
    </row>
    <row r="35" spans="1:33" ht="60.75" customHeight="1">
      <c r="A35" s="4">
        <v>34</v>
      </c>
      <c r="B35" s="5" t="s">
        <v>33</v>
      </c>
      <c r="C35" s="14" t="s">
        <v>0</v>
      </c>
      <c r="D35" s="20">
        <v>2</v>
      </c>
      <c r="E35" s="20">
        <v>2</v>
      </c>
      <c r="F35" s="20">
        <v>2</v>
      </c>
      <c r="G35" s="20">
        <v>2</v>
      </c>
      <c r="H35" s="20">
        <v>2</v>
      </c>
      <c r="I35" s="20">
        <v>2</v>
      </c>
      <c r="J35" s="20">
        <v>2</v>
      </c>
      <c r="K35" s="20">
        <v>2</v>
      </c>
      <c r="L35" s="20">
        <v>2</v>
      </c>
      <c r="M35" s="20">
        <v>2</v>
      </c>
      <c r="N35" s="20">
        <v>2</v>
      </c>
      <c r="O35" s="20">
        <v>2</v>
      </c>
      <c r="P35" s="20">
        <v>2</v>
      </c>
      <c r="Q35" s="20">
        <v>2</v>
      </c>
      <c r="R35" s="3">
        <v>2</v>
      </c>
      <c r="S35" s="3">
        <v>1</v>
      </c>
      <c r="T35" s="3">
        <v>2</v>
      </c>
      <c r="U35" s="3">
        <v>2</v>
      </c>
      <c r="V35" s="3">
        <v>1</v>
      </c>
      <c r="W35" s="3">
        <v>2</v>
      </c>
      <c r="X35" s="6">
        <f>COUNTIF(D35:W35,"2")</f>
        <v>18</v>
      </c>
      <c r="Y35" s="36">
        <f>X35/(X35+Z35+AB35+AD35)</f>
        <v>0.9</v>
      </c>
      <c r="Z35" s="6">
        <f>COUNTIF(D35:W35,"1")</f>
        <v>2</v>
      </c>
      <c r="AA35" s="36">
        <f>Z35/(X35+Z35+AB35+AD35)</f>
        <v>0.1</v>
      </c>
      <c r="AB35" s="6">
        <f>COUNTIF(D35:W35,"0")</f>
        <v>0</v>
      </c>
      <c r="AC35" s="37">
        <f>AB35/(X35+Z35+AB35+AD35)</f>
        <v>0</v>
      </c>
      <c r="AD35" s="6">
        <f>COUNTIF(D35:W35,"KĐG")</f>
        <v>0</v>
      </c>
      <c r="AE35" s="37">
        <f>AD35/(X35+Z35+AB35+AD35)</f>
        <v>0</v>
      </c>
      <c r="AF35" s="38">
        <f>(((X35*2)+(Z35*1)+(AB35*0)))/(X35+Z35+AB35)</f>
        <v>1.9</v>
      </c>
      <c r="AG35" s="4" t="str">
        <f>IF(AE35&gt;=50%,"KĐG",IF(AF35&gt;=1.6,"Đạt mục tiêu",IF(AF35&gt;=1,"Cần cố gắng","Chưa đạt")))</f>
        <v>Đạt mục tiêu</v>
      </c>
    </row>
    <row r="36" spans="1:33" ht="66" customHeight="1">
      <c r="A36" s="4">
        <v>38</v>
      </c>
      <c r="B36" s="9" t="s">
        <v>34</v>
      </c>
      <c r="C36" s="16" t="s">
        <v>3</v>
      </c>
      <c r="D36" s="20">
        <v>1</v>
      </c>
      <c r="E36" s="20">
        <v>2</v>
      </c>
      <c r="F36" s="20">
        <v>2</v>
      </c>
      <c r="G36" s="20">
        <v>1</v>
      </c>
      <c r="H36" s="20">
        <v>2</v>
      </c>
      <c r="I36" s="20">
        <v>2</v>
      </c>
      <c r="J36" s="20">
        <v>1</v>
      </c>
      <c r="K36" s="20">
        <v>1</v>
      </c>
      <c r="L36" s="20">
        <v>2</v>
      </c>
      <c r="M36" s="20">
        <v>2</v>
      </c>
      <c r="N36" s="20">
        <v>2</v>
      </c>
      <c r="O36" s="20">
        <v>1</v>
      </c>
      <c r="P36" s="20">
        <v>2</v>
      </c>
      <c r="Q36" s="20">
        <v>2</v>
      </c>
      <c r="R36" s="3">
        <v>2</v>
      </c>
      <c r="S36" s="3">
        <v>1</v>
      </c>
      <c r="T36" s="3">
        <v>2</v>
      </c>
      <c r="U36" s="3">
        <v>2</v>
      </c>
      <c r="V36" s="3">
        <v>2</v>
      </c>
      <c r="W36" s="3">
        <v>2</v>
      </c>
      <c r="X36" s="6">
        <f>COUNTIF(D36:W36,"2")</f>
        <v>14</v>
      </c>
      <c r="Y36" s="36">
        <f>X36/(X36+Z36+AB36+AD36)</f>
        <v>0.7</v>
      </c>
      <c r="Z36" s="6">
        <f>COUNTIF(D36:W36,"1")</f>
        <v>6</v>
      </c>
      <c r="AA36" s="36">
        <f>Z36/(X36+Z36+AB36+AD36)</f>
        <v>0.3</v>
      </c>
      <c r="AB36" s="6">
        <f>COUNTIF(D36:W36,"0")</f>
        <v>0</v>
      </c>
      <c r="AC36" s="37">
        <f>AB36/(X36+Z36+AB36+AD36)</f>
        <v>0</v>
      </c>
      <c r="AD36" s="6">
        <f>COUNTIF(D36:W36,"KĐG")</f>
        <v>0</v>
      </c>
      <c r="AE36" s="37">
        <f>AD36/(X36+Z36+AB36+AD36)</f>
        <v>0</v>
      </c>
      <c r="AF36" s="38">
        <f>(((X36*2)+(Z36*1)+(AB36*0)))/(X36+Z36+AB36)</f>
        <v>1.7</v>
      </c>
      <c r="AG36" s="4" t="str">
        <f>IF(AE36&gt;=50%,"KĐG",IF(AF36&gt;=1.6,"Đạt mục tiêu",IF(AF36&gt;=1,"Cần cố gắng","Chưa đạt")))</f>
        <v>Đạt mục tiêu</v>
      </c>
    </row>
    <row r="37" spans="1:33" ht="27.75" customHeight="1">
      <c r="A37" s="4"/>
      <c r="B37" s="67" t="s">
        <v>35</v>
      </c>
      <c r="C37" s="67"/>
      <c r="D37" s="25"/>
      <c r="E37" s="25"/>
      <c r="F37" s="25"/>
      <c r="G37" s="25"/>
      <c r="H37" s="25"/>
      <c r="I37" s="25"/>
      <c r="J37" s="25"/>
      <c r="K37" s="25"/>
      <c r="L37" s="25"/>
      <c r="M37" s="25"/>
      <c r="N37" s="25"/>
      <c r="O37" s="25"/>
      <c r="P37" s="25"/>
      <c r="Q37" s="25"/>
      <c r="R37" s="25"/>
      <c r="S37" s="25"/>
      <c r="T37" s="25"/>
      <c r="U37" s="25"/>
      <c r="V37" s="25"/>
      <c r="W37" s="25"/>
      <c r="X37" s="25"/>
      <c r="Y37" s="25"/>
      <c r="Z37" s="25"/>
      <c r="AA37" s="25"/>
      <c r="AB37" s="25"/>
      <c r="AC37" s="25"/>
      <c r="AD37" s="25"/>
      <c r="AE37" s="25"/>
      <c r="AF37" s="25"/>
      <c r="AG37" s="25"/>
    </row>
    <row r="38" spans="1:33" ht="69.75" customHeight="1">
      <c r="A38" s="4">
        <v>39</v>
      </c>
      <c r="B38" s="8" t="s">
        <v>91</v>
      </c>
      <c r="C38" s="17" t="s">
        <v>3</v>
      </c>
      <c r="D38" s="20">
        <v>2</v>
      </c>
      <c r="E38" s="20">
        <v>2</v>
      </c>
      <c r="F38" s="20">
        <v>2</v>
      </c>
      <c r="G38" s="20">
        <v>2</v>
      </c>
      <c r="H38" s="20">
        <v>1</v>
      </c>
      <c r="I38" s="20">
        <v>2</v>
      </c>
      <c r="J38" s="20">
        <v>2</v>
      </c>
      <c r="K38" s="20">
        <v>1</v>
      </c>
      <c r="L38" s="20">
        <v>2</v>
      </c>
      <c r="M38" s="20">
        <v>2</v>
      </c>
      <c r="N38" s="20">
        <v>2</v>
      </c>
      <c r="O38" s="20">
        <v>2</v>
      </c>
      <c r="P38" s="20">
        <v>2</v>
      </c>
      <c r="Q38" s="20">
        <v>1</v>
      </c>
      <c r="R38" s="3">
        <v>2</v>
      </c>
      <c r="S38" s="3">
        <v>2</v>
      </c>
      <c r="T38" s="3">
        <v>1</v>
      </c>
      <c r="U38" s="3">
        <v>2</v>
      </c>
      <c r="V38" s="3">
        <v>1</v>
      </c>
      <c r="W38" s="3">
        <v>2</v>
      </c>
      <c r="X38" s="6">
        <f>COUNTIF(D38:W38,"2")</f>
        <v>15</v>
      </c>
      <c r="Y38" s="36">
        <f>X38/(X38+Z38+AB38+AD38)</f>
        <v>0.75</v>
      </c>
      <c r="Z38" s="6">
        <f>COUNTIF(D38:W38,"1")</f>
        <v>5</v>
      </c>
      <c r="AA38" s="36">
        <f>Z38/(X38+Z38+AB38+AD38)</f>
        <v>0.25</v>
      </c>
      <c r="AB38" s="6">
        <f>COUNTIF(D38:W38,"0")</f>
        <v>0</v>
      </c>
      <c r="AC38" s="37">
        <f>AB38/(X38+Z38+AB38+AD38)</f>
        <v>0</v>
      </c>
      <c r="AD38" s="6">
        <f>COUNTIF(D38:W38,"KĐG")</f>
        <v>0</v>
      </c>
      <c r="AE38" s="37">
        <f>AD38/(X38+Z38+AB38+AD38)</f>
        <v>0</v>
      </c>
      <c r="AF38" s="38">
        <f>(((X38*2)+(Z38*1)+(AB38*0)))/(X38+Z38+AB38)</f>
        <v>1.75</v>
      </c>
      <c r="AG38" s="4" t="str">
        <f>IF(AE38&gt;=50%,"KĐG",IF(AF38&gt;=1.6,"Đạt mục tiêu",IF(AF38&gt;=1,"Cần cố gắng","Chưa đạt")))</f>
        <v>Đạt mục tiêu</v>
      </c>
    </row>
    <row r="39" spans="1:33" ht="83.25" customHeight="1">
      <c r="A39" s="4">
        <v>41</v>
      </c>
      <c r="B39" s="5" t="s">
        <v>36</v>
      </c>
      <c r="C39" s="14" t="s">
        <v>0</v>
      </c>
      <c r="D39" s="20">
        <v>1</v>
      </c>
      <c r="E39" s="20">
        <v>2</v>
      </c>
      <c r="F39" s="20">
        <v>2</v>
      </c>
      <c r="G39" s="20">
        <v>2</v>
      </c>
      <c r="H39" s="20">
        <v>2</v>
      </c>
      <c r="I39" s="20">
        <v>2</v>
      </c>
      <c r="J39" s="20">
        <v>2</v>
      </c>
      <c r="K39" s="20">
        <v>1</v>
      </c>
      <c r="L39" s="20">
        <v>2</v>
      </c>
      <c r="M39" s="20">
        <v>2</v>
      </c>
      <c r="N39" s="20">
        <v>2</v>
      </c>
      <c r="O39" s="20">
        <v>2</v>
      </c>
      <c r="P39" s="20">
        <v>2</v>
      </c>
      <c r="Q39" s="20">
        <v>2</v>
      </c>
      <c r="R39" s="3">
        <v>2</v>
      </c>
      <c r="S39" s="3">
        <v>1</v>
      </c>
      <c r="T39" s="3">
        <v>2</v>
      </c>
      <c r="U39" s="3">
        <v>2</v>
      </c>
      <c r="V39" s="3">
        <v>2</v>
      </c>
      <c r="W39" s="3">
        <v>2</v>
      </c>
      <c r="X39" s="6">
        <f>COUNTIF(D39:W39,"2")</f>
        <v>17</v>
      </c>
      <c r="Y39" s="36">
        <f>X39/(X39+Z39+AB39+AD39)</f>
        <v>0.85</v>
      </c>
      <c r="Z39" s="6">
        <f>COUNTIF(D39:W39,"1")</f>
        <v>3</v>
      </c>
      <c r="AA39" s="36">
        <f>Z39/(X39+Z39+AB39+AD39)</f>
        <v>0.15</v>
      </c>
      <c r="AB39" s="6">
        <f>COUNTIF(D39:W39,"0")</f>
        <v>0</v>
      </c>
      <c r="AC39" s="37">
        <f>AB39/(X39+Z39+AB39+AD39)</f>
        <v>0</v>
      </c>
      <c r="AD39" s="6">
        <f>COUNTIF(D39:W39,"KĐG")</f>
        <v>0</v>
      </c>
      <c r="AE39" s="37">
        <f>AD39/(X39+Z39+AB39+AD39)</f>
        <v>0</v>
      </c>
      <c r="AF39" s="38">
        <f>(((X39*2)+(Z39*1)+(AB39*0)))/(X39+Z39+AB39)</f>
        <v>1.85</v>
      </c>
      <c r="AG39" s="4" t="str">
        <f>IF(AE39&gt;=50%,"KĐG",IF(AF39&gt;=1.6,"Đạt mục tiêu",IF(AF39&gt;=1,"Cần cố gắng","Chưa đạt")))</f>
        <v>Đạt mục tiêu</v>
      </c>
    </row>
    <row r="40" spans="1:33" ht="72" customHeight="1">
      <c r="A40" s="4">
        <v>43</v>
      </c>
      <c r="B40" s="8" t="s">
        <v>37</v>
      </c>
      <c r="C40" s="17" t="s">
        <v>3</v>
      </c>
      <c r="D40" s="20">
        <v>2</v>
      </c>
      <c r="E40" s="20">
        <v>1</v>
      </c>
      <c r="F40" s="20">
        <v>2</v>
      </c>
      <c r="G40" s="20">
        <v>2</v>
      </c>
      <c r="H40" s="20">
        <v>2</v>
      </c>
      <c r="I40" s="20">
        <v>2</v>
      </c>
      <c r="J40" s="20">
        <v>2</v>
      </c>
      <c r="K40" s="20">
        <v>2</v>
      </c>
      <c r="L40" s="20">
        <v>2</v>
      </c>
      <c r="M40" s="20">
        <v>2</v>
      </c>
      <c r="N40" s="20">
        <v>2</v>
      </c>
      <c r="O40" s="20">
        <v>2</v>
      </c>
      <c r="P40" s="20">
        <v>2</v>
      </c>
      <c r="Q40" s="20">
        <v>1</v>
      </c>
      <c r="R40" s="3">
        <v>2</v>
      </c>
      <c r="S40" s="3">
        <v>1</v>
      </c>
      <c r="T40" s="3">
        <v>2</v>
      </c>
      <c r="U40" s="3">
        <v>2</v>
      </c>
      <c r="V40" s="3">
        <v>1</v>
      </c>
      <c r="W40" s="3">
        <v>2</v>
      </c>
      <c r="X40" s="6">
        <f>COUNTIF(D40:W40,"2")</f>
        <v>16</v>
      </c>
      <c r="Y40" s="36">
        <f>X40/(X40+Z40+AB40+AD40)</f>
        <v>0.8</v>
      </c>
      <c r="Z40" s="6">
        <f>COUNTIF(D40:W40,"1")</f>
        <v>4</v>
      </c>
      <c r="AA40" s="36">
        <f>Z40/(X40+Z40+AB40+AD40)</f>
        <v>0.2</v>
      </c>
      <c r="AB40" s="6">
        <f>COUNTIF(D40:W40,"0")</f>
        <v>0</v>
      </c>
      <c r="AC40" s="37">
        <f>AB40/(X40+Z40+AB40+AD40)</f>
        <v>0</v>
      </c>
      <c r="AD40" s="6">
        <f>COUNTIF(D40:W40,"KĐG")</f>
        <v>0</v>
      </c>
      <c r="AE40" s="37">
        <f>AD40/(X40+Z40+AB40+AD40)</f>
        <v>0</v>
      </c>
      <c r="AF40" s="38">
        <f>(((X40*2)+(Z40*1)+(AB40*0)))/(X40+Z40+AB40)</f>
        <v>1.8</v>
      </c>
      <c r="AG40" s="4" t="str">
        <f>IF(AE40&gt;=50%,"KĐG",IF(AF40&gt;=1.6,"Đạt mục tiêu",IF(AF40&gt;=1,"Cần cố gắng","Chưa đạt")))</f>
        <v>Đạt mục tiêu</v>
      </c>
    </row>
    <row r="41" spans="1:33" ht="69" customHeight="1">
      <c r="A41" s="4">
        <v>46</v>
      </c>
      <c r="B41" s="23" t="s">
        <v>92</v>
      </c>
      <c r="C41" s="24" t="s">
        <v>2</v>
      </c>
      <c r="D41" s="20">
        <v>2</v>
      </c>
      <c r="E41" s="20">
        <v>2</v>
      </c>
      <c r="F41" s="20">
        <v>1</v>
      </c>
      <c r="G41" s="20">
        <v>2</v>
      </c>
      <c r="H41" s="20">
        <v>2</v>
      </c>
      <c r="I41" s="20">
        <v>1</v>
      </c>
      <c r="J41" s="20">
        <v>2</v>
      </c>
      <c r="K41" s="20">
        <v>1</v>
      </c>
      <c r="L41" s="20">
        <v>2</v>
      </c>
      <c r="M41" s="20">
        <v>2</v>
      </c>
      <c r="N41" s="20">
        <v>1</v>
      </c>
      <c r="O41" s="20">
        <v>2</v>
      </c>
      <c r="P41" s="20">
        <v>2</v>
      </c>
      <c r="Q41" s="20">
        <v>2</v>
      </c>
      <c r="R41" s="3">
        <v>2</v>
      </c>
      <c r="S41" s="3">
        <v>1</v>
      </c>
      <c r="T41" s="3">
        <v>2</v>
      </c>
      <c r="U41" s="3">
        <v>1</v>
      </c>
      <c r="V41" s="3">
        <v>1</v>
      </c>
      <c r="W41" s="3">
        <v>2</v>
      </c>
      <c r="X41" s="6">
        <f>COUNTIF(D41:W41,"2")</f>
        <v>13</v>
      </c>
      <c r="Y41" s="36">
        <f>X41/(X41+Z41+AB41+AD41)</f>
        <v>0.65</v>
      </c>
      <c r="Z41" s="6">
        <f>COUNTIF(D41:W41,"1")</f>
        <v>7</v>
      </c>
      <c r="AA41" s="36">
        <f>Z41/(X41+Z41+AB41+AD41)</f>
        <v>0.35</v>
      </c>
      <c r="AB41" s="6">
        <f>COUNTIF(D41:W41,"0")</f>
        <v>0</v>
      </c>
      <c r="AC41" s="37">
        <f>AB41/(X41+Z41+AB41+AD41)</f>
        <v>0</v>
      </c>
      <c r="AD41" s="6">
        <f>COUNTIF(D41:W41,"KĐG")</f>
        <v>0</v>
      </c>
      <c r="AE41" s="37">
        <f>AD41/(X41+Z41+AB41+AD41)</f>
        <v>0</v>
      </c>
      <c r="AF41" s="38">
        <f>(((X41*2)+(Z41*1)+(AB41*0)))/(X41+Z41+AB41)</f>
        <v>1.65</v>
      </c>
      <c r="AG41" s="4" t="str">
        <f>IF(AE41&gt;=50%,"KĐG",IF(AF41&gt;=1.6,"Đạt mục tiêu",IF(AF41&gt;=1,"Cần cố gắng","Chưa đạt")))</f>
        <v>Đạt mục tiêu</v>
      </c>
    </row>
    <row r="42" spans="1:33" ht="66" customHeight="1">
      <c r="A42" s="4">
        <v>47</v>
      </c>
      <c r="B42" s="5" t="s">
        <v>38</v>
      </c>
      <c r="C42" s="14" t="s">
        <v>2</v>
      </c>
      <c r="D42" s="20">
        <v>2</v>
      </c>
      <c r="E42" s="20">
        <v>2</v>
      </c>
      <c r="F42" s="20">
        <v>2</v>
      </c>
      <c r="G42" s="20">
        <v>2</v>
      </c>
      <c r="H42" s="20">
        <v>2</v>
      </c>
      <c r="I42" s="20">
        <v>2</v>
      </c>
      <c r="J42" s="20">
        <v>2</v>
      </c>
      <c r="K42" s="20">
        <v>2</v>
      </c>
      <c r="L42" s="20">
        <v>2</v>
      </c>
      <c r="M42" s="20">
        <v>2</v>
      </c>
      <c r="N42" s="20">
        <v>2</v>
      </c>
      <c r="O42" s="20">
        <v>2</v>
      </c>
      <c r="P42" s="20">
        <v>2</v>
      </c>
      <c r="Q42" s="20">
        <v>2</v>
      </c>
      <c r="R42" s="3">
        <v>2</v>
      </c>
      <c r="S42" s="3">
        <v>2</v>
      </c>
      <c r="T42" s="3">
        <v>2</v>
      </c>
      <c r="U42" s="3">
        <v>2</v>
      </c>
      <c r="V42" s="3">
        <v>2</v>
      </c>
      <c r="W42" s="3">
        <v>2</v>
      </c>
      <c r="X42" s="6">
        <f>COUNTIF(D42:W42,"2")</f>
        <v>20</v>
      </c>
      <c r="Y42" s="36">
        <f>X42/(X42+Z42+AB42+AD42)</f>
        <v>1</v>
      </c>
      <c r="Z42" s="6">
        <f>COUNTIF(D42:W42,"1")</f>
        <v>0</v>
      </c>
      <c r="AA42" s="36">
        <f>Z42/(X42+Z42+AB42+AD42)</f>
        <v>0</v>
      </c>
      <c r="AB42" s="6">
        <f>COUNTIF(D42:W42,"0")</f>
        <v>0</v>
      </c>
      <c r="AC42" s="37">
        <f>AB42/(X42+Z42+AB42+AD42)</f>
        <v>0</v>
      </c>
      <c r="AD42" s="6">
        <f>COUNTIF(D42:W42,"KĐG")</f>
        <v>0</v>
      </c>
      <c r="AE42" s="37">
        <f>AD42/(X42+Z42+AB42+AD42)</f>
        <v>0</v>
      </c>
      <c r="AF42" s="38">
        <f>(((X42*2)+(Z42*1)+(AB42*0)))/(X42+Z42+AB42)</f>
        <v>2</v>
      </c>
      <c r="AG42" s="4" t="str">
        <f>IF(AE42&gt;=50%,"KĐG",IF(AF42&gt;=1.6,"Đạt mục tiêu",IF(AF42&gt;=1,"Cần cố gắng","Chưa đạt")))</f>
        <v>Đạt mục tiêu</v>
      </c>
    </row>
    <row r="43" spans="1:33" ht="38.25" customHeight="1">
      <c r="A43" s="4"/>
      <c r="B43" s="67" t="s">
        <v>39</v>
      </c>
      <c r="C43" s="67"/>
      <c r="D43" s="25"/>
      <c r="E43" s="25"/>
      <c r="F43" s="25"/>
      <c r="G43" s="25"/>
      <c r="H43" s="25"/>
      <c r="I43" s="25"/>
      <c r="J43" s="25"/>
      <c r="K43" s="25"/>
      <c r="L43" s="25"/>
      <c r="M43" s="25"/>
      <c r="N43" s="25"/>
      <c r="O43" s="25"/>
      <c r="P43" s="25"/>
      <c r="Q43" s="25"/>
      <c r="R43" s="25"/>
      <c r="S43" s="25"/>
      <c r="T43" s="25"/>
      <c r="U43" s="25"/>
      <c r="V43" s="25"/>
      <c r="W43" s="25"/>
      <c r="X43" s="25"/>
      <c r="Y43" s="25"/>
      <c r="Z43" s="25"/>
      <c r="AA43" s="25"/>
      <c r="AB43" s="25"/>
      <c r="AC43" s="25"/>
      <c r="AD43" s="25"/>
      <c r="AE43" s="25"/>
      <c r="AF43" s="25"/>
      <c r="AG43" s="25"/>
    </row>
    <row r="44" spans="1:33" ht="77.25" customHeight="1">
      <c r="A44" s="4">
        <v>50</v>
      </c>
      <c r="B44" s="8" t="s">
        <v>40</v>
      </c>
      <c r="C44" s="18" t="s">
        <v>3</v>
      </c>
      <c r="D44" s="20">
        <v>2</v>
      </c>
      <c r="E44" s="20">
        <v>1</v>
      </c>
      <c r="F44" s="20">
        <v>2</v>
      </c>
      <c r="G44" s="20">
        <v>2</v>
      </c>
      <c r="H44" s="20">
        <v>2</v>
      </c>
      <c r="I44" s="20">
        <v>2</v>
      </c>
      <c r="J44" s="20">
        <v>2</v>
      </c>
      <c r="K44" s="20">
        <v>1</v>
      </c>
      <c r="L44" s="20">
        <v>2</v>
      </c>
      <c r="M44" s="20">
        <v>2</v>
      </c>
      <c r="N44" s="20">
        <v>2</v>
      </c>
      <c r="O44" s="20">
        <v>2</v>
      </c>
      <c r="P44" s="20">
        <v>2</v>
      </c>
      <c r="Q44" s="20">
        <v>2</v>
      </c>
      <c r="R44" s="3">
        <v>2</v>
      </c>
      <c r="S44" s="3">
        <v>1</v>
      </c>
      <c r="T44" s="3">
        <v>2</v>
      </c>
      <c r="U44" s="3">
        <v>2</v>
      </c>
      <c r="V44" s="3">
        <v>2</v>
      </c>
      <c r="W44" s="3">
        <v>2</v>
      </c>
      <c r="X44" s="6">
        <f>COUNTIF(D44:W44,"2")</f>
        <v>17</v>
      </c>
      <c r="Y44" s="36">
        <f>X44/(X44+Z44+AB44+AD44)</f>
        <v>0.85</v>
      </c>
      <c r="Z44" s="6">
        <f>COUNTIF(D44:W44,"1")</f>
        <v>3</v>
      </c>
      <c r="AA44" s="36">
        <f>Z44/(X44+Z44+AB44+AD44)</f>
        <v>0.15</v>
      </c>
      <c r="AB44" s="6">
        <f>COUNTIF(D44:W44,"0")</f>
        <v>0</v>
      </c>
      <c r="AC44" s="37">
        <f>AB44/(X44+Z44+AB44+AD44)</f>
        <v>0</v>
      </c>
      <c r="AD44" s="6">
        <f>COUNTIF(D44:W44,"KĐG")</f>
        <v>0</v>
      </c>
      <c r="AE44" s="37">
        <f>AD44/(X44+Z44+AB44+AD44)</f>
        <v>0</v>
      </c>
      <c r="AF44" s="38">
        <f>(((X44*2)+(Z44*1)+(AB44*0)))/(X44+Z44+AB44)</f>
        <v>1.85</v>
      </c>
      <c r="AG44" s="4" t="str">
        <f>IF(AE44&gt;=50%,"KĐG",IF(AF44&gt;=1.6,"Đạt mục tiêu",IF(AF44&gt;=1,"Cần cố gắng","Chưa đạt")))</f>
        <v>Đạt mục tiêu</v>
      </c>
    </row>
    <row r="45" spans="1:33" ht="38.25" customHeight="1">
      <c r="A45" s="4"/>
      <c r="B45" s="67" t="s">
        <v>41</v>
      </c>
      <c r="C45" s="67"/>
      <c r="D45" s="25"/>
      <c r="E45" s="25"/>
      <c r="F45" s="25"/>
      <c r="G45" s="25"/>
      <c r="H45" s="25"/>
      <c r="I45" s="25"/>
      <c r="J45" s="25"/>
      <c r="K45" s="25"/>
      <c r="L45" s="25"/>
      <c r="M45" s="25"/>
      <c r="N45" s="25"/>
      <c r="O45" s="25"/>
      <c r="P45" s="25"/>
      <c r="Q45" s="25"/>
      <c r="R45" s="25"/>
      <c r="S45" s="25"/>
      <c r="T45" s="25"/>
      <c r="U45" s="25"/>
      <c r="V45" s="25"/>
      <c r="W45" s="25"/>
      <c r="X45" s="25"/>
      <c r="Y45" s="25"/>
      <c r="Z45" s="25"/>
      <c r="AA45" s="25"/>
      <c r="AB45" s="25"/>
      <c r="AC45" s="25"/>
      <c r="AD45" s="25"/>
      <c r="AE45" s="25"/>
      <c r="AF45" s="25"/>
      <c r="AG45" s="25"/>
    </row>
    <row r="46" spans="1:33" ht="60" customHeight="1">
      <c r="A46" s="4">
        <v>52</v>
      </c>
      <c r="B46" s="8" t="s">
        <v>11</v>
      </c>
      <c r="C46" s="17" t="s">
        <v>3</v>
      </c>
      <c r="D46" s="20">
        <v>2</v>
      </c>
      <c r="E46" s="20">
        <v>2</v>
      </c>
      <c r="F46" s="20">
        <v>2</v>
      </c>
      <c r="G46" s="20">
        <v>2</v>
      </c>
      <c r="H46" s="20">
        <v>2</v>
      </c>
      <c r="I46" s="20">
        <v>1</v>
      </c>
      <c r="J46" s="20">
        <v>2</v>
      </c>
      <c r="K46" s="20">
        <v>1</v>
      </c>
      <c r="L46" s="20">
        <v>2</v>
      </c>
      <c r="M46" s="20">
        <v>2</v>
      </c>
      <c r="N46" s="20">
        <v>2</v>
      </c>
      <c r="O46" s="20">
        <v>2</v>
      </c>
      <c r="P46" s="20">
        <v>2</v>
      </c>
      <c r="Q46" s="20">
        <v>2</v>
      </c>
      <c r="R46" s="3">
        <v>2</v>
      </c>
      <c r="S46" s="3">
        <v>1</v>
      </c>
      <c r="T46" s="3">
        <v>2</v>
      </c>
      <c r="U46" s="3">
        <v>2</v>
      </c>
      <c r="V46" s="3">
        <v>1</v>
      </c>
      <c r="W46" s="3">
        <v>2</v>
      </c>
      <c r="X46" s="6">
        <f>COUNTIF(D46:W46,"2")</f>
        <v>16</v>
      </c>
      <c r="Y46" s="36">
        <f>X46/(X46+Z46+AB46+AD46)</f>
        <v>0.8</v>
      </c>
      <c r="Z46" s="6">
        <f>COUNTIF(D46:W46,"1")</f>
        <v>4</v>
      </c>
      <c r="AA46" s="36">
        <f>Z46/(X46+Z46+AB46+AD46)</f>
        <v>0.2</v>
      </c>
      <c r="AB46" s="6">
        <f>COUNTIF(D46:W46,"0")</f>
        <v>0</v>
      </c>
      <c r="AC46" s="37">
        <f>AB46/(X46+Z46+AB46+AD46)</f>
        <v>0</v>
      </c>
      <c r="AD46" s="6">
        <f>COUNTIF(D46:W46,"KĐG")</f>
        <v>0</v>
      </c>
      <c r="AE46" s="37">
        <f>AD46/(X46+Z46+AB46+AD46)</f>
        <v>0</v>
      </c>
      <c r="AF46" s="38">
        <f>(((X46*2)+(Z46*1)+(AB46*0)))/(X46+Z46+AB46)</f>
        <v>1.8</v>
      </c>
      <c r="AG46" s="4" t="str">
        <f>IF(AE46&gt;=50%,"KĐG",IF(AF46&gt;=1.6,"Đạt mục tiêu",IF(AF46&gt;=1,"Cần cố gắng","Chưa đạt")))</f>
        <v>Đạt mục tiêu</v>
      </c>
    </row>
    <row r="47" spans="1:33" ht="33" customHeight="1">
      <c r="A47" s="4"/>
      <c r="B47" s="67" t="s">
        <v>5</v>
      </c>
      <c r="C47" s="67"/>
      <c r="D47" s="25"/>
      <c r="E47" s="25"/>
      <c r="F47" s="25"/>
      <c r="G47" s="25"/>
      <c r="H47" s="25"/>
      <c r="I47" s="25"/>
      <c r="J47" s="25"/>
      <c r="K47" s="25"/>
      <c r="L47" s="25"/>
      <c r="M47" s="25"/>
      <c r="N47" s="25"/>
      <c r="O47" s="25"/>
      <c r="P47" s="25"/>
      <c r="Q47" s="25"/>
      <c r="R47" s="25"/>
      <c r="S47" s="25"/>
      <c r="T47" s="25"/>
      <c r="U47" s="25"/>
      <c r="V47" s="25"/>
      <c r="W47" s="25"/>
      <c r="X47" s="25"/>
      <c r="Y47" s="25"/>
      <c r="Z47" s="25"/>
      <c r="AA47" s="25"/>
      <c r="AB47" s="25"/>
      <c r="AC47" s="25"/>
      <c r="AD47" s="25"/>
      <c r="AE47" s="25"/>
      <c r="AF47" s="25"/>
      <c r="AG47" s="25"/>
    </row>
    <row r="48" spans="1:33" ht="33" customHeight="1">
      <c r="A48" s="4"/>
      <c r="B48" s="67" t="s">
        <v>42</v>
      </c>
      <c r="C48" s="67"/>
      <c r="D48" s="25"/>
      <c r="E48" s="25"/>
      <c r="F48" s="25"/>
      <c r="G48" s="25"/>
      <c r="H48" s="25"/>
      <c r="I48" s="25"/>
      <c r="J48" s="25"/>
      <c r="K48" s="25"/>
      <c r="L48" s="25"/>
      <c r="M48" s="25"/>
      <c r="N48" s="25"/>
      <c r="O48" s="25"/>
      <c r="P48" s="25"/>
      <c r="Q48" s="25"/>
      <c r="R48" s="25"/>
      <c r="S48" s="25"/>
      <c r="T48" s="25"/>
      <c r="U48" s="25"/>
      <c r="V48" s="25"/>
      <c r="W48" s="25"/>
      <c r="X48" s="25"/>
      <c r="Y48" s="25"/>
      <c r="Z48" s="25"/>
      <c r="AA48" s="25"/>
      <c r="AB48" s="25"/>
      <c r="AC48" s="25"/>
      <c r="AD48" s="25"/>
      <c r="AE48" s="25"/>
      <c r="AF48" s="25"/>
      <c r="AG48" s="25"/>
    </row>
    <row r="49" spans="1:33" ht="60.75" customHeight="1">
      <c r="A49" s="4">
        <v>53</v>
      </c>
      <c r="B49" s="5" t="s">
        <v>43</v>
      </c>
      <c r="C49" s="14" t="s">
        <v>2</v>
      </c>
      <c r="D49" s="20">
        <v>2</v>
      </c>
      <c r="E49" s="20">
        <v>1</v>
      </c>
      <c r="F49" s="20">
        <v>2</v>
      </c>
      <c r="G49" s="20">
        <v>2</v>
      </c>
      <c r="H49" s="20">
        <v>2</v>
      </c>
      <c r="I49" s="20">
        <v>2</v>
      </c>
      <c r="J49" s="20">
        <v>2</v>
      </c>
      <c r="K49" s="20">
        <v>1</v>
      </c>
      <c r="L49" s="20">
        <v>1</v>
      </c>
      <c r="M49" s="20">
        <v>2</v>
      </c>
      <c r="N49" s="20">
        <v>2</v>
      </c>
      <c r="O49" s="20">
        <v>2</v>
      </c>
      <c r="P49" s="20">
        <v>2</v>
      </c>
      <c r="Q49" s="20">
        <v>1</v>
      </c>
      <c r="R49" s="3">
        <v>2</v>
      </c>
      <c r="S49" s="3">
        <v>2</v>
      </c>
      <c r="T49" s="3">
        <v>2</v>
      </c>
      <c r="U49" s="3">
        <v>2</v>
      </c>
      <c r="V49" s="3">
        <v>2</v>
      </c>
      <c r="W49" s="3">
        <v>2</v>
      </c>
      <c r="X49" s="6">
        <f>COUNTIF(D49:W49,"2")</f>
        <v>16</v>
      </c>
      <c r="Y49" s="36">
        <f>X49/(X49+Z49+AB49+AD49)</f>
        <v>0.8</v>
      </c>
      <c r="Z49" s="6">
        <f>COUNTIF(D49:W49,"1")</f>
        <v>4</v>
      </c>
      <c r="AA49" s="36">
        <f>Z49/(X49+Z49+AB49+AD49)</f>
        <v>0.2</v>
      </c>
      <c r="AB49" s="6">
        <f>COUNTIF(D49:W49,"0")</f>
        <v>0</v>
      </c>
      <c r="AC49" s="37">
        <f>AB49/(X49+Z49+AB49+AD49)</f>
        <v>0</v>
      </c>
      <c r="AD49" s="6">
        <f>COUNTIF(D49:W49,"KĐG")</f>
        <v>0</v>
      </c>
      <c r="AE49" s="37">
        <f>AD49/(X49+Z49+AB49+AD49)</f>
        <v>0</v>
      </c>
      <c r="AF49" s="38">
        <f>(((X49*2)+(Z49*1)+(AB49*0)))/(X49+Z49+AB49)</f>
        <v>1.8</v>
      </c>
      <c r="AG49" s="4" t="str">
        <f>IF(AE49&gt;=50%,"KĐG",IF(AF49&gt;=1.6,"Đạt mục tiêu",IF(AF49&gt;=1,"Cần cố gắng","Chưa đạt")))</f>
        <v>Đạt mục tiêu</v>
      </c>
    </row>
    <row r="50" spans="1:33" ht="35.25" customHeight="1">
      <c r="A50" s="4"/>
      <c r="B50" s="67" t="s">
        <v>44</v>
      </c>
      <c r="C50" s="67"/>
      <c r="D50" s="25"/>
      <c r="E50" s="25"/>
      <c r="F50" s="25"/>
      <c r="G50" s="25"/>
      <c r="H50" s="25"/>
      <c r="I50" s="25"/>
      <c r="J50" s="25"/>
      <c r="K50" s="25"/>
      <c r="L50" s="25"/>
      <c r="M50" s="25"/>
      <c r="N50" s="25"/>
      <c r="O50" s="25"/>
      <c r="P50" s="25"/>
      <c r="Q50" s="25"/>
      <c r="R50" s="25"/>
      <c r="S50" s="25"/>
      <c r="T50" s="25"/>
      <c r="U50" s="25"/>
      <c r="V50" s="25"/>
      <c r="W50" s="25"/>
      <c r="X50" s="25"/>
      <c r="Y50" s="25"/>
      <c r="Z50" s="25"/>
      <c r="AA50" s="25"/>
      <c r="AB50" s="25"/>
      <c r="AC50" s="25"/>
      <c r="AD50" s="25"/>
      <c r="AE50" s="25"/>
      <c r="AF50" s="25"/>
      <c r="AG50" s="25"/>
    </row>
    <row r="51" spans="1:33" ht="28.5" customHeight="1">
      <c r="A51" s="4"/>
      <c r="B51" s="67" t="s">
        <v>45</v>
      </c>
      <c r="C51" s="67"/>
      <c r="D51" s="25"/>
      <c r="E51" s="25"/>
      <c r="F51" s="25"/>
      <c r="G51" s="25"/>
      <c r="H51" s="25"/>
      <c r="I51" s="25"/>
      <c r="J51" s="25"/>
      <c r="K51" s="25"/>
      <c r="L51" s="25"/>
      <c r="M51" s="25"/>
      <c r="N51" s="25"/>
      <c r="O51" s="25"/>
      <c r="P51" s="25"/>
      <c r="Q51" s="25"/>
      <c r="R51" s="25"/>
      <c r="S51" s="25"/>
      <c r="T51" s="25"/>
      <c r="U51" s="25"/>
      <c r="V51" s="25"/>
      <c r="W51" s="25"/>
      <c r="X51" s="25"/>
      <c r="Y51" s="25"/>
      <c r="Z51" s="25"/>
      <c r="AA51" s="25"/>
      <c r="AB51" s="25"/>
      <c r="AC51" s="25"/>
      <c r="AD51" s="25"/>
      <c r="AE51" s="25"/>
      <c r="AF51" s="25"/>
      <c r="AG51" s="25"/>
    </row>
    <row r="52" spans="1:33" ht="56.25" customHeight="1">
      <c r="A52" s="4">
        <v>58</v>
      </c>
      <c r="B52" s="5" t="s">
        <v>46</v>
      </c>
      <c r="C52" s="14" t="s">
        <v>2</v>
      </c>
      <c r="D52" s="20">
        <v>1</v>
      </c>
      <c r="E52" s="20">
        <v>2</v>
      </c>
      <c r="F52" s="20">
        <v>1</v>
      </c>
      <c r="G52" s="20">
        <v>2</v>
      </c>
      <c r="H52" s="20">
        <v>2</v>
      </c>
      <c r="I52" s="20">
        <v>1</v>
      </c>
      <c r="J52" s="20">
        <v>2</v>
      </c>
      <c r="K52" s="20">
        <v>2</v>
      </c>
      <c r="L52" s="20">
        <v>2</v>
      </c>
      <c r="M52" s="20">
        <v>2</v>
      </c>
      <c r="N52" s="20">
        <v>2</v>
      </c>
      <c r="O52" s="20">
        <v>2</v>
      </c>
      <c r="P52" s="20">
        <v>1</v>
      </c>
      <c r="Q52" s="20">
        <v>2</v>
      </c>
      <c r="R52" s="3">
        <v>2</v>
      </c>
      <c r="S52" s="3">
        <v>1</v>
      </c>
      <c r="T52" s="3">
        <v>2</v>
      </c>
      <c r="U52" s="3">
        <v>2</v>
      </c>
      <c r="V52" s="3">
        <v>1</v>
      </c>
      <c r="W52" s="3">
        <v>2</v>
      </c>
      <c r="X52" s="6">
        <f>COUNTIF(D52:W52,"2")</f>
        <v>14</v>
      </c>
      <c r="Y52" s="36">
        <f>X52/(X52+Z52+AB52+AD52)</f>
        <v>0.7</v>
      </c>
      <c r="Z52" s="6">
        <f>COUNTIF(D52:W52,"1")</f>
        <v>6</v>
      </c>
      <c r="AA52" s="36">
        <f>Z52/(X52+Z52+AB52+AD52)</f>
        <v>0.3</v>
      </c>
      <c r="AB52" s="6">
        <f>COUNTIF(D52:W52,"0")</f>
        <v>0</v>
      </c>
      <c r="AC52" s="37">
        <f>AB52/(X52+Z52+AB52+AD52)</f>
        <v>0</v>
      </c>
      <c r="AD52" s="6">
        <f>COUNTIF(D52:W52,"KĐG")</f>
        <v>0</v>
      </c>
      <c r="AE52" s="37">
        <f>AD52/(X52+Z52+AB52+AD52)</f>
        <v>0</v>
      </c>
      <c r="AF52" s="38">
        <f>(((X52*2)+(Z52*1)+(AB52*0)))/(X52+Z52+AB52)</f>
        <v>1.7</v>
      </c>
      <c r="AG52" s="4" t="str">
        <f>IF(AE52&gt;=50%,"KĐG",IF(AF52&gt;=1.6,"Đạt mục tiêu",IF(AF52&gt;=1,"Cần cố gắng","Chưa đạt")))</f>
        <v>Đạt mục tiêu</v>
      </c>
    </row>
    <row r="53" spans="1:33" ht="30" customHeight="1">
      <c r="A53" s="4"/>
      <c r="B53" s="67" t="s">
        <v>47</v>
      </c>
      <c r="C53" s="67"/>
      <c r="D53" s="25"/>
      <c r="E53" s="25"/>
      <c r="F53" s="25"/>
      <c r="G53" s="25"/>
      <c r="H53" s="25"/>
      <c r="I53" s="25"/>
      <c r="J53" s="25"/>
      <c r="K53" s="25"/>
      <c r="L53" s="25"/>
      <c r="M53" s="25"/>
      <c r="N53" s="25"/>
      <c r="O53" s="25"/>
      <c r="P53" s="25"/>
      <c r="Q53" s="25"/>
      <c r="R53" s="25"/>
      <c r="S53" s="25"/>
      <c r="T53" s="25"/>
      <c r="U53" s="25"/>
      <c r="V53" s="25"/>
      <c r="W53" s="25"/>
      <c r="X53" s="25"/>
      <c r="Y53" s="25"/>
      <c r="Z53" s="25"/>
      <c r="AA53" s="25"/>
      <c r="AB53" s="25"/>
      <c r="AC53" s="25"/>
      <c r="AD53" s="25"/>
      <c r="AE53" s="25"/>
      <c r="AF53" s="25"/>
      <c r="AG53" s="25"/>
    </row>
    <row r="54" spans="1:33" ht="54" customHeight="1">
      <c r="A54" s="4"/>
      <c r="B54" s="8" t="s">
        <v>48</v>
      </c>
      <c r="C54" s="17" t="s">
        <v>3</v>
      </c>
      <c r="D54" s="20">
        <v>2</v>
      </c>
      <c r="E54" s="20">
        <v>2</v>
      </c>
      <c r="F54" s="20">
        <v>2</v>
      </c>
      <c r="G54" s="20">
        <v>1</v>
      </c>
      <c r="H54" s="20">
        <v>2</v>
      </c>
      <c r="I54" s="20">
        <v>2</v>
      </c>
      <c r="J54" s="20">
        <v>2</v>
      </c>
      <c r="K54" s="20">
        <v>2</v>
      </c>
      <c r="L54" s="20">
        <v>2</v>
      </c>
      <c r="M54" s="20">
        <v>1</v>
      </c>
      <c r="N54" s="20">
        <v>2</v>
      </c>
      <c r="O54" s="20">
        <v>2</v>
      </c>
      <c r="P54" s="20">
        <v>2</v>
      </c>
      <c r="Q54" s="20">
        <v>2</v>
      </c>
      <c r="R54" s="3">
        <v>1</v>
      </c>
      <c r="S54" s="3">
        <v>2</v>
      </c>
      <c r="T54" s="3">
        <v>2</v>
      </c>
      <c r="U54" s="3">
        <v>2</v>
      </c>
      <c r="V54" s="3">
        <v>2</v>
      </c>
      <c r="W54" s="3">
        <v>2</v>
      </c>
      <c r="X54" s="6">
        <f>COUNTIF(D54:W54,"2")</f>
        <v>17</v>
      </c>
      <c r="Y54" s="36">
        <f>X54/(X54+Z54+AB54+AD54)</f>
        <v>0.85</v>
      </c>
      <c r="Z54" s="6">
        <f>COUNTIF(D54:W54,"1")</f>
        <v>3</v>
      </c>
      <c r="AA54" s="36">
        <f>Z54/(X54+Z54+AB54+AD54)</f>
        <v>0.15</v>
      </c>
      <c r="AB54" s="6">
        <f>COUNTIF(D54:W54,"0")</f>
        <v>0</v>
      </c>
      <c r="AC54" s="37">
        <f>AB54/(X54+Z54+AB54+AD54)</f>
        <v>0</v>
      </c>
      <c r="AD54" s="6">
        <f>COUNTIF(D54:W54,"KĐG")</f>
        <v>0</v>
      </c>
      <c r="AE54" s="37">
        <f>AD54/(X54+Z54+AB54+AD54)</f>
        <v>0</v>
      </c>
      <c r="AF54" s="38">
        <f>(((X54*2)+(Z54*1)+(AB54*0)))/(X54+Z54+AB54)</f>
        <v>1.85</v>
      </c>
      <c r="AG54" s="4" t="str">
        <f>IF(AE54&gt;=50%,"KĐG",IF(AF54&gt;=1.6,"Đạt mục tiêu",IF(AF54&gt;=1,"Cần cố gắng","Chưa đạt")))</f>
        <v>Đạt mục tiêu</v>
      </c>
    </row>
    <row r="55" spans="1:33" ht="30" customHeight="1">
      <c r="A55" s="4"/>
      <c r="B55" s="67" t="s">
        <v>49</v>
      </c>
      <c r="C55" s="67"/>
      <c r="D55" s="25"/>
      <c r="E55" s="25"/>
      <c r="F55" s="25"/>
      <c r="G55" s="25"/>
      <c r="H55" s="25"/>
      <c r="I55" s="25"/>
      <c r="J55" s="25"/>
      <c r="K55" s="25"/>
      <c r="L55" s="25"/>
      <c r="M55" s="25"/>
      <c r="N55" s="25"/>
      <c r="O55" s="25"/>
      <c r="P55" s="25"/>
      <c r="Q55" s="25"/>
      <c r="R55" s="25"/>
      <c r="S55" s="25"/>
      <c r="T55" s="25"/>
      <c r="U55" s="25"/>
      <c r="V55" s="25"/>
      <c r="W55" s="25"/>
      <c r="X55" s="25"/>
      <c r="Y55" s="25"/>
      <c r="Z55" s="25"/>
      <c r="AA55" s="25"/>
      <c r="AB55" s="25"/>
      <c r="AC55" s="25"/>
      <c r="AD55" s="25"/>
      <c r="AE55" s="25"/>
      <c r="AF55" s="25"/>
      <c r="AG55" s="25"/>
    </row>
    <row r="56" spans="1:33" ht="52.5" customHeight="1">
      <c r="A56" s="4">
        <v>63</v>
      </c>
      <c r="B56" s="5" t="s">
        <v>50</v>
      </c>
      <c r="C56" s="14" t="s">
        <v>0</v>
      </c>
      <c r="D56" s="20">
        <v>2</v>
      </c>
      <c r="E56" s="20">
        <v>2</v>
      </c>
      <c r="F56" s="20">
        <v>2</v>
      </c>
      <c r="G56" s="20">
        <v>2</v>
      </c>
      <c r="H56" s="20">
        <v>2</v>
      </c>
      <c r="I56" s="20">
        <v>2</v>
      </c>
      <c r="J56" s="20">
        <v>2</v>
      </c>
      <c r="K56" s="20">
        <v>1</v>
      </c>
      <c r="L56" s="20">
        <v>2</v>
      </c>
      <c r="M56" s="20">
        <v>2</v>
      </c>
      <c r="N56" s="20">
        <v>2</v>
      </c>
      <c r="O56" s="20">
        <v>2</v>
      </c>
      <c r="P56" s="20">
        <v>2</v>
      </c>
      <c r="Q56" s="20">
        <v>2</v>
      </c>
      <c r="R56" s="3">
        <v>2</v>
      </c>
      <c r="S56" s="3">
        <v>1</v>
      </c>
      <c r="T56" s="3">
        <v>2</v>
      </c>
      <c r="U56" s="3">
        <v>2</v>
      </c>
      <c r="V56" s="3">
        <v>1</v>
      </c>
      <c r="W56" s="3">
        <v>2</v>
      </c>
      <c r="X56" s="6">
        <f>COUNTIF(D56:W56,"2")</f>
        <v>17</v>
      </c>
      <c r="Y56" s="36">
        <f>X56/(X56+Z56+AB56+AD56)</f>
        <v>0.85</v>
      </c>
      <c r="Z56" s="6">
        <f>COUNTIF(D56:W56,"1")</f>
        <v>3</v>
      </c>
      <c r="AA56" s="36">
        <f>Z56/(X56+Z56+AB56+AD56)</f>
        <v>0.15</v>
      </c>
      <c r="AB56" s="6">
        <f>COUNTIF(D56:W56,"0")</f>
        <v>0</v>
      </c>
      <c r="AC56" s="37">
        <f>AB56/(X56+Z56+AB56+AD56)</f>
        <v>0</v>
      </c>
      <c r="AD56" s="6">
        <f>COUNTIF(D56:W56,"KĐG")</f>
        <v>0</v>
      </c>
      <c r="AE56" s="37">
        <f>AD56/(X56+Z56+AB56+AD56)</f>
        <v>0</v>
      </c>
      <c r="AF56" s="38">
        <f>(((X56*2)+(Z56*1)+(AB56*0)))/(X56+Z56+AB56)</f>
        <v>1.85</v>
      </c>
      <c r="AG56" s="4" t="str">
        <f>IF(AE56&gt;=50%,"KĐG",IF(AF56&gt;=1.6,"Đạt mục tiêu",IF(AF56&gt;=1,"Cần cố gắng","Chưa đạt")))</f>
        <v>Đạt mục tiêu</v>
      </c>
    </row>
    <row r="57" spans="1:33" ht="38.25" customHeight="1">
      <c r="A57" s="4"/>
      <c r="B57" s="68" t="s">
        <v>51</v>
      </c>
      <c r="C57" s="68"/>
      <c r="D57" s="25"/>
      <c r="E57" s="25"/>
      <c r="F57" s="25"/>
      <c r="G57" s="25"/>
      <c r="H57" s="25"/>
      <c r="I57" s="25"/>
      <c r="J57" s="25"/>
      <c r="K57" s="25"/>
      <c r="L57" s="25"/>
      <c r="M57" s="25"/>
      <c r="N57" s="25"/>
      <c r="O57" s="25"/>
      <c r="P57" s="25"/>
      <c r="Q57" s="25"/>
      <c r="R57" s="25"/>
      <c r="S57" s="25"/>
      <c r="T57" s="25"/>
      <c r="U57" s="25"/>
      <c r="V57" s="25"/>
      <c r="W57" s="25"/>
      <c r="X57" s="25"/>
      <c r="Y57" s="25"/>
      <c r="Z57" s="25"/>
      <c r="AA57" s="25"/>
      <c r="AB57" s="25"/>
      <c r="AC57" s="25"/>
      <c r="AD57" s="25"/>
      <c r="AE57" s="25"/>
      <c r="AF57" s="25"/>
      <c r="AG57" s="25"/>
    </row>
    <row r="58" spans="1:33" ht="62.25" customHeight="1">
      <c r="A58" s="11">
        <v>64</v>
      </c>
      <c r="B58" s="9" t="s">
        <v>52</v>
      </c>
      <c r="C58" s="16" t="s">
        <v>3</v>
      </c>
      <c r="D58" s="20">
        <v>2</v>
      </c>
      <c r="E58" s="20">
        <v>2</v>
      </c>
      <c r="F58" s="20">
        <v>2</v>
      </c>
      <c r="G58" s="20">
        <v>2</v>
      </c>
      <c r="H58" s="20">
        <v>2</v>
      </c>
      <c r="I58" s="20">
        <v>2</v>
      </c>
      <c r="J58" s="20">
        <v>2</v>
      </c>
      <c r="K58" s="20">
        <v>1</v>
      </c>
      <c r="L58" s="20">
        <v>2</v>
      </c>
      <c r="M58" s="20">
        <v>2</v>
      </c>
      <c r="N58" s="20">
        <v>2</v>
      </c>
      <c r="O58" s="20">
        <v>2</v>
      </c>
      <c r="P58" s="20">
        <v>2</v>
      </c>
      <c r="Q58" s="20">
        <v>2</v>
      </c>
      <c r="R58" s="3">
        <v>2</v>
      </c>
      <c r="S58" s="3">
        <v>2</v>
      </c>
      <c r="T58" s="3">
        <v>2</v>
      </c>
      <c r="U58" s="3">
        <v>2</v>
      </c>
      <c r="V58" s="3">
        <v>1</v>
      </c>
      <c r="W58" s="3">
        <v>2</v>
      </c>
      <c r="X58" s="6">
        <f>COUNTIF(D58:W58,"2")</f>
        <v>18</v>
      </c>
      <c r="Y58" s="36">
        <f>X58/(X58+Z58+AB58+AD58)</f>
        <v>0.9</v>
      </c>
      <c r="Z58" s="6">
        <f>COUNTIF(D58:W58,"1")</f>
        <v>2</v>
      </c>
      <c r="AA58" s="36">
        <f>Z58/(X58+Z58+AB58+AD58)</f>
        <v>0.1</v>
      </c>
      <c r="AB58" s="6">
        <f>COUNTIF(D58:W58,"0")</f>
        <v>0</v>
      </c>
      <c r="AC58" s="37">
        <f>AB58/(X58+Z58+AB58+AD58)</f>
        <v>0</v>
      </c>
      <c r="AD58" s="6">
        <f>COUNTIF(D58:W58,"KĐG")</f>
        <v>0</v>
      </c>
      <c r="AE58" s="37">
        <f>AD58/(X58+Z58+AB58+AD58)</f>
        <v>0</v>
      </c>
      <c r="AF58" s="38">
        <f>(((X58*2)+(Z58*1)+(AB58*0)))/(X58+Z58+AB58)</f>
        <v>1.9</v>
      </c>
      <c r="AG58" s="4" t="str">
        <f>IF(AE58&gt;=50%,"KĐG",IF(AF58&gt;=1.6,"Đạt mục tiêu",IF(AF58&gt;=1,"Cần cố gắng","Chưa đạt")))</f>
        <v>Đạt mục tiêu</v>
      </c>
    </row>
    <row r="59" spans="1:33" ht="38.25" customHeight="1">
      <c r="A59" s="4"/>
      <c r="B59" s="67" t="s">
        <v>53</v>
      </c>
      <c r="C59" s="67"/>
      <c r="D59" s="25"/>
      <c r="E59" s="25"/>
      <c r="F59" s="25"/>
      <c r="G59" s="25"/>
      <c r="H59" s="25"/>
      <c r="I59" s="25"/>
      <c r="J59" s="25"/>
      <c r="K59" s="25"/>
      <c r="L59" s="25"/>
      <c r="M59" s="25"/>
      <c r="N59" s="25"/>
      <c r="O59" s="25"/>
      <c r="P59" s="25"/>
      <c r="Q59" s="25"/>
      <c r="R59" s="25"/>
      <c r="S59" s="25"/>
      <c r="T59" s="25"/>
      <c r="U59" s="25"/>
      <c r="V59" s="25"/>
      <c r="W59" s="25"/>
      <c r="X59" s="25"/>
      <c r="Y59" s="25"/>
      <c r="Z59" s="25"/>
      <c r="AA59" s="25"/>
      <c r="AB59" s="25"/>
      <c r="AC59" s="25"/>
      <c r="AD59" s="25"/>
      <c r="AE59" s="25"/>
      <c r="AF59" s="25"/>
      <c r="AG59" s="25"/>
    </row>
    <row r="60" spans="1:33" ht="51.75" customHeight="1">
      <c r="A60" s="4">
        <v>69</v>
      </c>
      <c r="B60" s="5" t="s">
        <v>54</v>
      </c>
      <c r="C60" s="14" t="s">
        <v>0</v>
      </c>
      <c r="D60" s="20">
        <v>2</v>
      </c>
      <c r="E60" s="20">
        <v>1</v>
      </c>
      <c r="F60" s="20">
        <v>2</v>
      </c>
      <c r="G60" s="20">
        <v>2</v>
      </c>
      <c r="H60" s="20">
        <v>1</v>
      </c>
      <c r="I60" s="20">
        <v>2</v>
      </c>
      <c r="J60" s="20">
        <v>2</v>
      </c>
      <c r="K60" s="20">
        <v>1</v>
      </c>
      <c r="L60" s="20">
        <v>2</v>
      </c>
      <c r="M60" s="20">
        <v>2</v>
      </c>
      <c r="N60" s="20">
        <v>2</v>
      </c>
      <c r="O60" s="20">
        <v>2</v>
      </c>
      <c r="P60" s="20">
        <v>2</v>
      </c>
      <c r="Q60" s="20">
        <v>1</v>
      </c>
      <c r="R60" s="3">
        <v>1</v>
      </c>
      <c r="S60" s="3">
        <v>1</v>
      </c>
      <c r="T60" s="3">
        <v>2</v>
      </c>
      <c r="U60" s="3">
        <v>1</v>
      </c>
      <c r="V60" s="3">
        <v>1</v>
      </c>
      <c r="W60" s="3">
        <v>1</v>
      </c>
      <c r="X60" s="6">
        <f>COUNTIF(D60:W60,"2")</f>
        <v>11</v>
      </c>
      <c r="Y60" s="36">
        <f>X60/(X60+Z60+AB60+AD60)</f>
        <v>0.55000000000000004</v>
      </c>
      <c r="Z60" s="6">
        <f>COUNTIF(D60:W60,"1")</f>
        <v>9</v>
      </c>
      <c r="AA60" s="36">
        <f>Z60/(X60+Z60+AB60+AD60)</f>
        <v>0.45</v>
      </c>
      <c r="AB60" s="6">
        <f>COUNTIF(D60:W60,"0")</f>
        <v>0</v>
      </c>
      <c r="AC60" s="37">
        <f>AB60/(X60+Z60+AB60+AD60)</f>
        <v>0</v>
      </c>
      <c r="AD60" s="6">
        <f>COUNTIF(D60:W60,"KĐG")</f>
        <v>0</v>
      </c>
      <c r="AE60" s="37">
        <f>AD60/(X60+Z60+AB60+AD60)</f>
        <v>0</v>
      </c>
      <c r="AF60" s="38">
        <f>(((X60*2)+(Z60*1)+(AB60*0)))/(X60+Z60+AB60)</f>
        <v>1.55</v>
      </c>
      <c r="AG60" s="4" t="str">
        <f>IF(AE60&gt;=50%,"KĐG",IF(AF60&gt;=1.6,"Đạt mục tiêu",IF(AF60&gt;=1,"Cần cố gắng","Chưa đạt")))</f>
        <v>Cần cố gắng</v>
      </c>
    </row>
    <row r="61" spans="1:33" ht="27.75" customHeight="1">
      <c r="A61" s="4"/>
      <c r="B61" s="67" t="s">
        <v>55</v>
      </c>
      <c r="C61" s="67"/>
      <c r="D61" s="25"/>
      <c r="E61" s="25"/>
      <c r="F61" s="25"/>
      <c r="G61" s="25"/>
      <c r="H61" s="25"/>
      <c r="I61" s="25"/>
      <c r="J61" s="25"/>
      <c r="K61" s="25"/>
      <c r="L61" s="25"/>
      <c r="M61" s="25"/>
      <c r="N61" s="25"/>
      <c r="O61" s="25"/>
      <c r="P61" s="25"/>
      <c r="Q61" s="25"/>
      <c r="R61" s="25"/>
      <c r="S61" s="25"/>
      <c r="T61" s="25"/>
      <c r="U61" s="25"/>
      <c r="V61" s="25"/>
      <c r="W61" s="25"/>
      <c r="X61" s="25"/>
      <c r="Y61" s="25"/>
      <c r="Z61" s="25"/>
      <c r="AA61" s="25"/>
      <c r="AB61" s="25"/>
      <c r="AC61" s="25"/>
      <c r="AD61" s="25"/>
      <c r="AE61" s="25"/>
      <c r="AF61" s="25"/>
      <c r="AG61" s="25"/>
    </row>
    <row r="62" spans="1:33" ht="51.75" customHeight="1">
      <c r="A62" s="4">
        <v>74</v>
      </c>
      <c r="B62" s="5" t="s">
        <v>56</v>
      </c>
      <c r="C62" s="14" t="s">
        <v>2</v>
      </c>
      <c r="D62" s="20">
        <v>2</v>
      </c>
      <c r="E62" s="20">
        <v>2</v>
      </c>
      <c r="F62" s="20">
        <v>1</v>
      </c>
      <c r="G62" s="20">
        <v>2</v>
      </c>
      <c r="H62" s="20">
        <v>2</v>
      </c>
      <c r="I62" s="20">
        <v>2</v>
      </c>
      <c r="J62" s="20">
        <v>2</v>
      </c>
      <c r="K62" s="20">
        <v>2</v>
      </c>
      <c r="L62" s="20">
        <v>2</v>
      </c>
      <c r="M62" s="20">
        <v>2</v>
      </c>
      <c r="N62" s="20">
        <v>2</v>
      </c>
      <c r="O62" s="20">
        <v>2</v>
      </c>
      <c r="P62" s="20">
        <v>2</v>
      </c>
      <c r="Q62" s="20">
        <v>2</v>
      </c>
      <c r="R62" s="3">
        <v>2</v>
      </c>
      <c r="S62" s="3">
        <v>1</v>
      </c>
      <c r="T62" s="3">
        <v>1</v>
      </c>
      <c r="U62" s="3">
        <v>2</v>
      </c>
      <c r="V62" s="3">
        <v>2</v>
      </c>
      <c r="W62" s="3">
        <v>2</v>
      </c>
      <c r="X62" s="6">
        <f>COUNTIF(D62:W62,"2")</f>
        <v>17</v>
      </c>
      <c r="Y62" s="36">
        <f>X62/(X62+Z62+AB62+AD62)</f>
        <v>0.85</v>
      </c>
      <c r="Z62" s="6">
        <f>COUNTIF(D62:W62,"1")</f>
        <v>3</v>
      </c>
      <c r="AA62" s="36">
        <f>Z62/(X62+Z62+AB62+AD62)</f>
        <v>0.15</v>
      </c>
      <c r="AB62" s="6">
        <f>COUNTIF(D62:W62,"0")</f>
        <v>0</v>
      </c>
      <c r="AC62" s="37">
        <f>AB62/(X62+Z62+AB62+AD62)</f>
        <v>0</v>
      </c>
      <c r="AD62" s="6">
        <f>COUNTIF(D62:W62,"KĐG")</f>
        <v>0</v>
      </c>
      <c r="AE62" s="37">
        <f>AD62/(X62+Z62+AB62+AD62)</f>
        <v>0</v>
      </c>
      <c r="AF62" s="38">
        <f>(((X62*2)+(Z62*1)+(AB62*0)))/(X62+Z62+AB62)</f>
        <v>1.85</v>
      </c>
      <c r="AG62" s="4" t="str">
        <f>IF(AE62&gt;=50%,"KĐG",IF(AF62&gt;=1.6,"Đạt mục tiêu",IF(AF62&gt;=1,"Cần cố gắng","Chưa đạt")))</f>
        <v>Đạt mục tiêu</v>
      </c>
    </row>
    <row r="63" spans="1:33" ht="27.75" customHeight="1">
      <c r="A63" s="4"/>
      <c r="B63" s="67" t="s">
        <v>6</v>
      </c>
      <c r="C63" s="67"/>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row>
    <row r="64" spans="1:33" ht="27.75" customHeight="1">
      <c r="A64" s="4"/>
      <c r="B64" s="67" t="s">
        <v>57</v>
      </c>
      <c r="C64" s="67"/>
      <c r="D64" s="25"/>
      <c r="E64" s="25"/>
      <c r="F64" s="25"/>
      <c r="G64" s="25"/>
      <c r="H64" s="25"/>
      <c r="I64" s="25"/>
      <c r="J64" s="25"/>
      <c r="K64" s="25"/>
      <c r="L64" s="25"/>
      <c r="M64" s="25"/>
      <c r="N64" s="25"/>
      <c r="O64" s="25"/>
      <c r="P64" s="25"/>
      <c r="Q64" s="25"/>
      <c r="R64" s="25"/>
      <c r="S64" s="25"/>
      <c r="T64" s="25"/>
      <c r="U64" s="25"/>
      <c r="V64" s="25"/>
      <c r="W64" s="25"/>
      <c r="X64" s="25"/>
      <c r="Y64" s="25"/>
      <c r="Z64" s="25"/>
      <c r="AA64" s="25"/>
      <c r="AB64" s="25"/>
      <c r="AC64" s="25"/>
      <c r="AD64" s="25"/>
      <c r="AE64" s="25"/>
      <c r="AF64" s="25"/>
      <c r="AG64" s="25"/>
    </row>
    <row r="65" spans="1:33" ht="52.5" customHeight="1">
      <c r="A65" s="4">
        <v>77</v>
      </c>
      <c r="B65" s="5" t="s">
        <v>58</v>
      </c>
      <c r="C65" s="14" t="s">
        <v>2</v>
      </c>
      <c r="D65" s="20">
        <v>2</v>
      </c>
      <c r="E65" s="20">
        <v>1</v>
      </c>
      <c r="F65" s="20">
        <v>2</v>
      </c>
      <c r="G65" s="20">
        <v>2</v>
      </c>
      <c r="H65" s="20">
        <v>2</v>
      </c>
      <c r="I65" s="20">
        <v>2</v>
      </c>
      <c r="J65" s="20">
        <v>2</v>
      </c>
      <c r="K65" s="20">
        <v>1</v>
      </c>
      <c r="L65" s="20">
        <v>2</v>
      </c>
      <c r="M65" s="20">
        <v>2</v>
      </c>
      <c r="N65" s="20">
        <v>1</v>
      </c>
      <c r="O65" s="20">
        <v>2</v>
      </c>
      <c r="P65" s="20">
        <v>2</v>
      </c>
      <c r="Q65" s="20">
        <v>1</v>
      </c>
      <c r="R65" s="3">
        <v>2</v>
      </c>
      <c r="S65" s="3">
        <v>1</v>
      </c>
      <c r="T65" s="3">
        <v>2</v>
      </c>
      <c r="U65" s="3">
        <v>2</v>
      </c>
      <c r="V65" s="3">
        <v>2</v>
      </c>
      <c r="W65" s="3">
        <v>2</v>
      </c>
      <c r="X65" s="6">
        <f>COUNTIF(D65:W65,"2")</f>
        <v>15</v>
      </c>
      <c r="Y65" s="36">
        <f>X65/(X65+Z65+AB65+AD65)</f>
        <v>0.75</v>
      </c>
      <c r="Z65" s="6">
        <f>COUNTIF(D65:W65,"1")</f>
        <v>5</v>
      </c>
      <c r="AA65" s="36">
        <f>Z65/(X65+Z65+AB65+AD65)</f>
        <v>0.25</v>
      </c>
      <c r="AB65" s="6">
        <f>COUNTIF(D65:W65,"0")</f>
        <v>0</v>
      </c>
      <c r="AC65" s="37">
        <f>AB65/(X65+Z65+AB65+AD65)</f>
        <v>0</v>
      </c>
      <c r="AD65" s="6">
        <f>COUNTIF(D65:W65,"KĐG")</f>
        <v>0</v>
      </c>
      <c r="AE65" s="37">
        <f>AD65/(X65+Z65+AB65+AD65)</f>
        <v>0</v>
      </c>
      <c r="AF65" s="38">
        <f>(((X65*2)+(Z65*1)+(AB65*0)))/(X65+Z65+AB65)</f>
        <v>1.75</v>
      </c>
      <c r="AG65" s="4" t="str">
        <f>IF(AE65&gt;=50%,"KĐG",IF(AF65&gt;=1.6,"Đạt mục tiêu",IF(AF65&gt;=1,"Cần cố gắng","Chưa đạt")))</f>
        <v>Đạt mục tiêu</v>
      </c>
    </row>
    <row r="66" spans="1:33" ht="62.25" customHeight="1">
      <c r="A66" s="4">
        <v>78</v>
      </c>
      <c r="B66" s="5" t="s">
        <v>59</v>
      </c>
      <c r="C66" s="14" t="s">
        <v>0</v>
      </c>
      <c r="D66" s="20">
        <v>2</v>
      </c>
      <c r="E66" s="20">
        <v>2</v>
      </c>
      <c r="F66" s="20">
        <v>2</v>
      </c>
      <c r="G66" s="20">
        <v>1</v>
      </c>
      <c r="H66" s="20">
        <v>2</v>
      </c>
      <c r="I66" s="20">
        <v>2</v>
      </c>
      <c r="J66" s="20">
        <v>2</v>
      </c>
      <c r="K66" s="20">
        <v>2</v>
      </c>
      <c r="L66" s="20">
        <v>2</v>
      </c>
      <c r="M66" s="20">
        <v>2</v>
      </c>
      <c r="N66" s="20">
        <v>2</v>
      </c>
      <c r="O66" s="20">
        <v>1</v>
      </c>
      <c r="P66" s="20">
        <v>2</v>
      </c>
      <c r="Q66" s="20">
        <v>1</v>
      </c>
      <c r="R66" s="3">
        <v>2</v>
      </c>
      <c r="S66" s="3">
        <v>1</v>
      </c>
      <c r="T66" s="3">
        <v>2</v>
      </c>
      <c r="U66" s="3">
        <v>2</v>
      </c>
      <c r="V66" s="3">
        <v>1</v>
      </c>
      <c r="W66" s="3">
        <v>2</v>
      </c>
      <c r="X66" s="6">
        <f>COUNTIF(D66:W66,"2")</f>
        <v>15</v>
      </c>
      <c r="Y66" s="36">
        <f>X66/(X66+Z66+AB66+AD66)</f>
        <v>0.75</v>
      </c>
      <c r="Z66" s="6">
        <f>COUNTIF(D66:W66,"1")</f>
        <v>5</v>
      </c>
      <c r="AA66" s="36">
        <f>Z66/(X66+Z66+AB66+AD66)</f>
        <v>0.25</v>
      </c>
      <c r="AB66" s="6">
        <f>COUNTIF(D66:W66,"0")</f>
        <v>0</v>
      </c>
      <c r="AC66" s="37">
        <f>AB66/(X66+Z66+AB66+AD66)</f>
        <v>0</v>
      </c>
      <c r="AD66" s="6">
        <f>COUNTIF(D66:W66,"KĐG")</f>
        <v>0</v>
      </c>
      <c r="AE66" s="37">
        <f>AD66/(X66+Z66+AB66+AD66)</f>
        <v>0</v>
      </c>
      <c r="AF66" s="38">
        <f>(((X66*2)+(Z66*1)+(AB66*0)))/(X66+Z66+AB66)</f>
        <v>1.75</v>
      </c>
      <c r="AG66" s="4" t="str">
        <f>IF(AE66&gt;=50%,"KĐG",IF(AF66&gt;=1.6,"Đạt mục tiêu",IF(AF66&gt;=1,"Cần cố gắng","Chưa đạt")))</f>
        <v>Đạt mục tiêu</v>
      </c>
    </row>
    <row r="67" spans="1:33" ht="69.75" customHeight="1">
      <c r="A67" s="4">
        <v>79</v>
      </c>
      <c r="B67" s="5" t="s">
        <v>60</v>
      </c>
      <c r="C67" s="14" t="s">
        <v>0</v>
      </c>
      <c r="D67" s="20">
        <v>1</v>
      </c>
      <c r="E67" s="20">
        <v>2</v>
      </c>
      <c r="F67" s="20">
        <v>2</v>
      </c>
      <c r="G67" s="20">
        <v>2</v>
      </c>
      <c r="H67" s="20">
        <v>2</v>
      </c>
      <c r="I67" s="20">
        <v>2</v>
      </c>
      <c r="J67" s="20">
        <v>2</v>
      </c>
      <c r="K67" s="20">
        <v>2</v>
      </c>
      <c r="L67" s="20">
        <v>2</v>
      </c>
      <c r="M67" s="20">
        <v>2</v>
      </c>
      <c r="N67" s="20">
        <v>2</v>
      </c>
      <c r="O67" s="20">
        <v>2</v>
      </c>
      <c r="P67" s="20">
        <v>2</v>
      </c>
      <c r="Q67" s="20">
        <v>1</v>
      </c>
      <c r="R67" s="3">
        <v>2</v>
      </c>
      <c r="S67" s="3">
        <v>2</v>
      </c>
      <c r="T67" s="3">
        <v>2</v>
      </c>
      <c r="U67" s="3">
        <v>2</v>
      </c>
      <c r="V67" s="3">
        <v>2</v>
      </c>
      <c r="W67" s="3">
        <v>2</v>
      </c>
      <c r="X67" s="6">
        <f>COUNTIF(D67:W67,"2")</f>
        <v>18</v>
      </c>
      <c r="Y67" s="36">
        <f>X67/(X67+Z67+AB67+AD67)</f>
        <v>0.9</v>
      </c>
      <c r="Z67" s="6">
        <f>COUNTIF(D67:W67,"1")</f>
        <v>2</v>
      </c>
      <c r="AA67" s="36">
        <f>Z67/(X67+Z67+AB67+AD67)</f>
        <v>0.1</v>
      </c>
      <c r="AB67" s="6">
        <f>COUNTIF(D67:W67,"0")</f>
        <v>0</v>
      </c>
      <c r="AC67" s="37">
        <f>AB67/(X67+Z67+AB67+AD67)</f>
        <v>0</v>
      </c>
      <c r="AD67" s="6">
        <f>COUNTIF(D67:W67,"KĐG")</f>
        <v>0</v>
      </c>
      <c r="AE67" s="37">
        <f>AD67/(X67+Z67+AB67+AD67)</f>
        <v>0</v>
      </c>
      <c r="AF67" s="38">
        <f>(((X67*2)+(Z67*1)+(AB67*0)))/(X67+Z67+AB67)</f>
        <v>1.9</v>
      </c>
      <c r="AG67" s="4" t="str">
        <f>IF(AE67&gt;=50%,"KĐG",IF(AF67&gt;=1.6,"Đạt mục tiêu",IF(AF67&gt;=1,"Cần cố gắng","Chưa đạt")))</f>
        <v>Đạt mục tiêu</v>
      </c>
    </row>
    <row r="68" spans="1:33" ht="56.25" customHeight="1">
      <c r="A68" s="4">
        <v>89</v>
      </c>
      <c r="B68" s="5" t="s">
        <v>61</v>
      </c>
      <c r="C68" s="14" t="s">
        <v>0</v>
      </c>
      <c r="D68" s="20">
        <v>2</v>
      </c>
      <c r="E68" s="20">
        <v>1</v>
      </c>
      <c r="F68" s="20">
        <v>2</v>
      </c>
      <c r="G68" s="20">
        <v>2</v>
      </c>
      <c r="H68" s="20">
        <v>2</v>
      </c>
      <c r="I68" s="20">
        <v>2</v>
      </c>
      <c r="J68" s="20">
        <v>2</v>
      </c>
      <c r="K68" s="20">
        <v>1</v>
      </c>
      <c r="L68" s="20">
        <v>2</v>
      </c>
      <c r="M68" s="20">
        <v>2</v>
      </c>
      <c r="N68" s="20">
        <v>2</v>
      </c>
      <c r="O68" s="20">
        <v>2</v>
      </c>
      <c r="P68" s="20">
        <v>2</v>
      </c>
      <c r="Q68" s="20">
        <v>1</v>
      </c>
      <c r="R68" s="3">
        <v>2</v>
      </c>
      <c r="S68" s="3">
        <v>1</v>
      </c>
      <c r="T68" s="3">
        <v>2</v>
      </c>
      <c r="U68" s="3">
        <v>2</v>
      </c>
      <c r="V68" s="3">
        <v>1</v>
      </c>
      <c r="W68" s="3">
        <v>2</v>
      </c>
      <c r="X68" s="6">
        <f>COUNTIF(D68:W68,"2")</f>
        <v>15</v>
      </c>
      <c r="Y68" s="36">
        <f>X68/(X68+Z68+AB68+AD68)</f>
        <v>0.75</v>
      </c>
      <c r="Z68" s="6">
        <f>COUNTIF(D68:W68,"1")</f>
        <v>5</v>
      </c>
      <c r="AA68" s="36">
        <f>Z68/(X68+Z68+AB68+AD68)</f>
        <v>0.25</v>
      </c>
      <c r="AB68" s="6">
        <f>COUNTIF(D68:W68,"0")</f>
        <v>0</v>
      </c>
      <c r="AC68" s="37">
        <f>AB68/(X68+Z68+AB68+AD68)</f>
        <v>0</v>
      </c>
      <c r="AD68" s="6">
        <f>COUNTIF(D68:W68,"KĐG")</f>
        <v>0</v>
      </c>
      <c r="AE68" s="37">
        <f>AD68/(X68+Z68+AB68+AD68)</f>
        <v>0</v>
      </c>
      <c r="AF68" s="38">
        <f>(((X68*2)+(Z68*1)+(AB68*0)))/(X68+Z68+AB68)</f>
        <v>1.75</v>
      </c>
      <c r="AG68" s="4" t="str">
        <f>IF(AE68&gt;=50%,"KĐG",IF(AF68&gt;=1.6,"Đạt mục tiêu",IF(AF68&gt;=1,"Cần cố gắng","Chưa đạt")))</f>
        <v>Đạt mục tiêu</v>
      </c>
    </row>
    <row r="69" spans="1:33" ht="27.75" customHeight="1">
      <c r="A69" s="4"/>
      <c r="B69" s="67" t="s">
        <v>62</v>
      </c>
      <c r="C69" s="67"/>
      <c r="D69" s="25"/>
      <c r="E69" s="25"/>
      <c r="F69" s="25"/>
      <c r="G69" s="25"/>
      <c r="H69" s="25"/>
      <c r="I69" s="25"/>
      <c r="J69" s="25"/>
      <c r="K69" s="25"/>
      <c r="L69" s="25"/>
      <c r="M69" s="25"/>
      <c r="N69" s="25"/>
      <c r="O69" s="25"/>
      <c r="P69" s="25"/>
      <c r="Q69" s="25"/>
      <c r="R69" s="25"/>
      <c r="S69" s="25"/>
      <c r="T69" s="25"/>
      <c r="U69" s="25"/>
      <c r="V69" s="25"/>
      <c r="W69" s="25"/>
      <c r="X69" s="25"/>
      <c r="Y69" s="25"/>
      <c r="Z69" s="25"/>
      <c r="AA69" s="25"/>
      <c r="AB69" s="25"/>
      <c r="AC69" s="25"/>
      <c r="AD69" s="25"/>
      <c r="AE69" s="25"/>
      <c r="AF69" s="25"/>
      <c r="AG69" s="25"/>
    </row>
    <row r="70" spans="1:33" ht="51" customHeight="1">
      <c r="A70" s="4">
        <v>90</v>
      </c>
      <c r="B70" s="5" t="s">
        <v>63</v>
      </c>
      <c r="C70" s="14" t="s">
        <v>0</v>
      </c>
      <c r="D70" s="20">
        <v>2</v>
      </c>
      <c r="E70" s="20">
        <v>2</v>
      </c>
      <c r="F70" s="20">
        <v>2</v>
      </c>
      <c r="G70" s="20">
        <v>1</v>
      </c>
      <c r="H70" s="20">
        <v>2</v>
      </c>
      <c r="I70" s="20">
        <v>2</v>
      </c>
      <c r="J70" s="20">
        <v>2</v>
      </c>
      <c r="K70" s="20">
        <v>2</v>
      </c>
      <c r="L70" s="20">
        <v>2</v>
      </c>
      <c r="M70" s="20">
        <v>2</v>
      </c>
      <c r="N70" s="20">
        <v>2</v>
      </c>
      <c r="O70" s="20">
        <v>2</v>
      </c>
      <c r="P70" s="20">
        <v>2</v>
      </c>
      <c r="Q70" s="20">
        <v>1</v>
      </c>
      <c r="R70" s="3">
        <v>2</v>
      </c>
      <c r="S70" s="3">
        <v>1</v>
      </c>
      <c r="T70" s="3">
        <v>2</v>
      </c>
      <c r="U70" s="3">
        <v>2</v>
      </c>
      <c r="V70" s="3">
        <v>2</v>
      </c>
      <c r="W70" s="3">
        <v>2</v>
      </c>
      <c r="X70" s="6">
        <f>COUNTIF(D70:W70,"2")</f>
        <v>17</v>
      </c>
      <c r="Y70" s="36">
        <f>X70/(X70+Z70+AB70+AD70)</f>
        <v>0.85</v>
      </c>
      <c r="Z70" s="6">
        <f>COUNTIF(D70:W70,"1")</f>
        <v>3</v>
      </c>
      <c r="AA70" s="36">
        <f>Z70/(X70+Z70+AB70+AD70)</f>
        <v>0.15</v>
      </c>
      <c r="AB70" s="6">
        <f>COUNTIF(D70:W70,"0")</f>
        <v>0</v>
      </c>
      <c r="AC70" s="37">
        <f>AB70/(X70+Z70+AB70+AD70)</f>
        <v>0</v>
      </c>
      <c r="AD70" s="6">
        <f>COUNTIF(D70:W70,"KĐG")</f>
        <v>0</v>
      </c>
      <c r="AE70" s="37">
        <f>AD70/(X70+Z70+AB70+AD70)</f>
        <v>0</v>
      </c>
      <c r="AF70" s="38">
        <f>(((X70*2)+(Z70*1)+(AB70*0)))/(X70+Z70+AB70)</f>
        <v>1.85</v>
      </c>
      <c r="AG70" s="4" t="str">
        <f>IF(AE70&gt;=50%,"KĐG",IF(AF70&gt;=1.6,"Đạt mục tiêu",IF(AF70&gt;=1,"Cần cố gắng","Chưa đạt")))</f>
        <v>Đạt mục tiêu</v>
      </c>
    </row>
    <row r="71" spans="1:33" ht="57.75" customHeight="1">
      <c r="A71" s="4">
        <v>94</v>
      </c>
      <c r="B71" s="5" t="s">
        <v>64</v>
      </c>
      <c r="C71" s="14" t="s">
        <v>2</v>
      </c>
      <c r="D71" s="20">
        <v>2</v>
      </c>
      <c r="E71" s="20">
        <v>1</v>
      </c>
      <c r="F71" s="20">
        <v>2</v>
      </c>
      <c r="G71" s="20">
        <v>2</v>
      </c>
      <c r="H71" s="20">
        <v>2</v>
      </c>
      <c r="I71" s="20">
        <v>2</v>
      </c>
      <c r="J71" s="20">
        <v>2</v>
      </c>
      <c r="K71" s="20">
        <v>1</v>
      </c>
      <c r="L71" s="20">
        <v>2</v>
      </c>
      <c r="M71" s="20">
        <v>2</v>
      </c>
      <c r="N71" s="20">
        <v>2</v>
      </c>
      <c r="O71" s="20">
        <v>2</v>
      </c>
      <c r="P71" s="20">
        <v>2</v>
      </c>
      <c r="Q71" s="20">
        <v>2</v>
      </c>
      <c r="R71" s="3">
        <v>2</v>
      </c>
      <c r="S71" s="3">
        <v>2</v>
      </c>
      <c r="T71" s="3">
        <v>2</v>
      </c>
      <c r="U71" s="3">
        <v>2</v>
      </c>
      <c r="V71" s="3">
        <v>2</v>
      </c>
      <c r="W71" s="3">
        <v>2</v>
      </c>
      <c r="X71" s="6">
        <f>COUNTIF(D71:W71,"2")</f>
        <v>18</v>
      </c>
      <c r="Y71" s="36">
        <f>X71/(X71+Z71+AB71+AD71)</f>
        <v>0.9</v>
      </c>
      <c r="Z71" s="6">
        <f>COUNTIF(D71:W71,"1")</f>
        <v>2</v>
      </c>
      <c r="AA71" s="36">
        <f>Z71/(X71+Z71+AB71+AD71)</f>
        <v>0.1</v>
      </c>
      <c r="AB71" s="6">
        <f>COUNTIF(D71:W71,"0")</f>
        <v>0</v>
      </c>
      <c r="AC71" s="37">
        <f>AB71/(X71+Z71+AB71+AD71)</f>
        <v>0</v>
      </c>
      <c r="AD71" s="6">
        <f>COUNTIF(D71:W71,"KĐG")</f>
        <v>0</v>
      </c>
      <c r="AE71" s="37">
        <f>AD71/(X71+Z71+AB71+AD71)</f>
        <v>0</v>
      </c>
      <c r="AF71" s="38">
        <f>(((X71*2)+(Z71*1)+(AB71*0)))/(X71+Z71+AB71)</f>
        <v>1.9</v>
      </c>
      <c r="AG71" s="4" t="str">
        <f>IF(AE71&gt;=50%,"KĐG",IF(AF71&gt;=1.6,"Đạt mục tiêu",IF(AF71&gt;=1,"Cần cố gắng","Chưa đạt")))</f>
        <v>Đạt mục tiêu</v>
      </c>
    </row>
    <row r="72" spans="1:33" ht="55.5" customHeight="1">
      <c r="A72" s="4">
        <v>95</v>
      </c>
      <c r="B72" s="5" t="s">
        <v>65</v>
      </c>
      <c r="C72" s="14" t="s">
        <v>0</v>
      </c>
      <c r="D72" s="20">
        <v>2</v>
      </c>
      <c r="E72" s="20">
        <v>1</v>
      </c>
      <c r="F72" s="20">
        <v>2</v>
      </c>
      <c r="G72" s="20">
        <v>2</v>
      </c>
      <c r="H72" s="20">
        <v>2</v>
      </c>
      <c r="I72" s="20">
        <v>1</v>
      </c>
      <c r="J72" s="20">
        <v>2</v>
      </c>
      <c r="K72" s="20">
        <v>2</v>
      </c>
      <c r="L72" s="20">
        <v>2</v>
      </c>
      <c r="M72" s="20">
        <v>2</v>
      </c>
      <c r="N72" s="20">
        <v>2</v>
      </c>
      <c r="O72" s="20">
        <v>1</v>
      </c>
      <c r="P72" s="20">
        <v>2</v>
      </c>
      <c r="Q72" s="20">
        <v>1</v>
      </c>
      <c r="R72" s="3">
        <v>2</v>
      </c>
      <c r="S72" s="3">
        <v>1</v>
      </c>
      <c r="T72" s="3">
        <v>2</v>
      </c>
      <c r="U72" s="3">
        <v>2</v>
      </c>
      <c r="V72" s="3">
        <v>1</v>
      </c>
      <c r="W72" s="3">
        <v>2</v>
      </c>
      <c r="X72" s="6">
        <f>COUNTIF(D72:W72,"2")</f>
        <v>14</v>
      </c>
      <c r="Y72" s="36">
        <f>X72/(X72+Z72+AB72+AD72)</f>
        <v>0.7</v>
      </c>
      <c r="Z72" s="6">
        <f>COUNTIF(D72:W72,"1")</f>
        <v>6</v>
      </c>
      <c r="AA72" s="36">
        <f>Z72/(X72+Z72+AB72+AD72)</f>
        <v>0.3</v>
      </c>
      <c r="AB72" s="6">
        <f>COUNTIF(D72:W72,"0")</f>
        <v>0</v>
      </c>
      <c r="AC72" s="37">
        <f>AB72/(X72+Z72+AB72+AD72)</f>
        <v>0</v>
      </c>
      <c r="AD72" s="6">
        <f>COUNTIF(D72:W72,"KĐG")</f>
        <v>0</v>
      </c>
      <c r="AE72" s="37">
        <f>AD72/(X72+Z72+AB72+AD72)</f>
        <v>0</v>
      </c>
      <c r="AF72" s="38">
        <f>(((X72*2)+(Z72*1)+(AB72*0)))/(X72+Z72+AB72)</f>
        <v>1.7</v>
      </c>
      <c r="AG72" s="4" t="str">
        <f>IF(AE72&gt;=50%,"KĐG",IF(AF72&gt;=1.6,"Đạt mục tiêu",IF(AF72&gt;=1,"Cần cố gắng","Chưa đạt")))</f>
        <v>Đạt mục tiêu</v>
      </c>
    </row>
    <row r="73" spans="1:33" ht="27" customHeight="1">
      <c r="A73" s="4"/>
      <c r="B73" s="67" t="s">
        <v>66</v>
      </c>
      <c r="C73" s="67"/>
      <c r="D73" s="25"/>
      <c r="E73" s="25"/>
      <c r="F73" s="25"/>
      <c r="G73" s="25"/>
      <c r="H73" s="25"/>
      <c r="I73" s="25"/>
      <c r="J73" s="25"/>
      <c r="K73" s="25"/>
      <c r="L73" s="25"/>
      <c r="M73" s="25"/>
      <c r="N73" s="25"/>
      <c r="O73" s="25"/>
      <c r="P73" s="25"/>
      <c r="Q73" s="25"/>
      <c r="R73" s="25"/>
      <c r="S73" s="25"/>
      <c r="T73" s="25"/>
      <c r="U73" s="25"/>
      <c r="V73" s="25"/>
      <c r="W73" s="25"/>
      <c r="X73" s="25"/>
      <c r="Y73" s="25"/>
      <c r="Z73" s="25"/>
      <c r="AA73" s="25"/>
      <c r="AB73" s="25"/>
      <c r="AC73" s="25"/>
      <c r="AD73" s="25"/>
      <c r="AE73" s="25"/>
      <c r="AF73" s="25"/>
      <c r="AG73" s="25"/>
    </row>
    <row r="74" spans="1:33" ht="60.75" customHeight="1">
      <c r="A74" s="4">
        <v>108</v>
      </c>
      <c r="B74" s="5" t="s">
        <v>67</v>
      </c>
      <c r="C74" s="14" t="s">
        <v>2</v>
      </c>
      <c r="D74" s="20">
        <v>2</v>
      </c>
      <c r="E74" s="20">
        <v>2</v>
      </c>
      <c r="F74" s="20">
        <v>2</v>
      </c>
      <c r="G74" s="20">
        <v>2</v>
      </c>
      <c r="H74" s="20">
        <v>2</v>
      </c>
      <c r="I74" s="20">
        <v>2</v>
      </c>
      <c r="J74" s="20">
        <v>2</v>
      </c>
      <c r="K74" s="20">
        <v>2</v>
      </c>
      <c r="L74" s="20">
        <v>2</v>
      </c>
      <c r="M74" s="20">
        <v>2</v>
      </c>
      <c r="N74" s="20">
        <v>2</v>
      </c>
      <c r="O74" s="20">
        <v>2</v>
      </c>
      <c r="P74" s="20">
        <v>2</v>
      </c>
      <c r="Q74" s="20">
        <v>2</v>
      </c>
      <c r="R74" s="3">
        <v>2</v>
      </c>
      <c r="S74" s="3">
        <v>2</v>
      </c>
      <c r="T74" s="3">
        <v>2</v>
      </c>
      <c r="U74" s="3">
        <v>2</v>
      </c>
      <c r="V74" s="3">
        <v>2</v>
      </c>
      <c r="W74" s="3">
        <v>2</v>
      </c>
      <c r="X74" s="6">
        <f>COUNTIF(D74:W74,"2")</f>
        <v>20</v>
      </c>
      <c r="Y74" s="36">
        <f>X74/(X74+Z74+AB74+AD74)</f>
        <v>1</v>
      </c>
      <c r="Z74" s="6">
        <f>COUNTIF(D74:W74,"1")</f>
        <v>0</v>
      </c>
      <c r="AA74" s="36">
        <f>Z74/(X74+Z74+AB74+AD74)</f>
        <v>0</v>
      </c>
      <c r="AB74" s="6">
        <f>COUNTIF(D74:W74,"0")</f>
        <v>0</v>
      </c>
      <c r="AC74" s="37">
        <f>AB74/(X74+Z74+AB74+AD74)</f>
        <v>0</v>
      </c>
      <c r="AD74" s="6">
        <f>COUNTIF(D74:W74,"KĐG")</f>
        <v>0</v>
      </c>
      <c r="AE74" s="37">
        <f>AD74/(X74+Z74+AB74+AD74)</f>
        <v>0</v>
      </c>
      <c r="AF74" s="38">
        <f>(((X74*2)+(Z74*1)+(AB74*0)))/(X74+Z74+AB74)</f>
        <v>2</v>
      </c>
      <c r="AG74" s="4" t="str">
        <f>IF(AE74&gt;=50%,"KĐG",IF(AF74&gt;=1.6,"Đạt mục tiêu",IF(AF74&gt;=1,"Cần cố gắng","Chưa đạt")))</f>
        <v>Đạt mục tiêu</v>
      </c>
    </row>
    <row r="75" spans="1:33" ht="66.75" customHeight="1">
      <c r="A75" s="4">
        <v>110</v>
      </c>
      <c r="B75" s="5" t="s">
        <v>68</v>
      </c>
      <c r="C75" s="14" t="s">
        <v>2</v>
      </c>
      <c r="D75" s="20">
        <v>2</v>
      </c>
      <c r="E75" s="20">
        <v>1</v>
      </c>
      <c r="F75" s="20">
        <v>2</v>
      </c>
      <c r="G75" s="20">
        <v>2</v>
      </c>
      <c r="H75" s="20">
        <v>2</v>
      </c>
      <c r="I75" s="20">
        <v>2</v>
      </c>
      <c r="J75" s="20">
        <v>2</v>
      </c>
      <c r="K75" s="20">
        <v>2</v>
      </c>
      <c r="L75" s="20">
        <v>2</v>
      </c>
      <c r="M75" s="20">
        <v>2</v>
      </c>
      <c r="N75" s="20">
        <v>2</v>
      </c>
      <c r="O75" s="20">
        <v>2</v>
      </c>
      <c r="P75" s="20">
        <v>2</v>
      </c>
      <c r="Q75" s="20">
        <v>1</v>
      </c>
      <c r="R75" s="3">
        <v>2</v>
      </c>
      <c r="S75" s="3">
        <v>2</v>
      </c>
      <c r="T75" s="3">
        <v>2</v>
      </c>
      <c r="U75" s="3">
        <v>2</v>
      </c>
      <c r="V75" s="3">
        <v>1</v>
      </c>
      <c r="W75" s="3">
        <v>2</v>
      </c>
      <c r="X75" s="6">
        <f>COUNTIF(D75:W75,"2")</f>
        <v>17</v>
      </c>
      <c r="Y75" s="36">
        <f>X75/(X75+Z75+AB75+AD75)</f>
        <v>0.85</v>
      </c>
      <c r="Z75" s="6">
        <f>COUNTIF(D75:W75,"1")</f>
        <v>3</v>
      </c>
      <c r="AA75" s="36">
        <f>Z75/(X75+Z75+AB75+AD75)</f>
        <v>0.15</v>
      </c>
      <c r="AB75" s="6">
        <f>COUNTIF(D75:W75,"0")</f>
        <v>0</v>
      </c>
      <c r="AC75" s="37">
        <f>AB75/(X75+Z75+AB75+AD75)</f>
        <v>0</v>
      </c>
      <c r="AD75" s="6">
        <f>COUNTIF(D75:W75,"KĐG")</f>
        <v>0</v>
      </c>
      <c r="AE75" s="37">
        <f>AD75/(X75+Z75+AB75+AD75)</f>
        <v>0</v>
      </c>
      <c r="AF75" s="38">
        <f>(((X75*2)+(Z75*1)+(AB75*0)))/(X75+Z75+AB75)</f>
        <v>1.85</v>
      </c>
      <c r="AG75" s="4" t="str">
        <f>IF(AE75&gt;=50%,"KĐG",IF(AF75&gt;=1.6,"Đạt mục tiêu",IF(AF75&gt;=1,"Cần cố gắng","Chưa đạt")))</f>
        <v>Đạt mục tiêu</v>
      </c>
    </row>
    <row r="76" spans="1:33" ht="35.25" customHeight="1">
      <c r="A76" s="4"/>
      <c r="B76" s="67" t="s">
        <v>69</v>
      </c>
      <c r="C76" s="67"/>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row>
    <row r="77" spans="1:33" ht="30.75" customHeight="1">
      <c r="A77" s="4"/>
      <c r="B77" s="67" t="s">
        <v>70</v>
      </c>
      <c r="C77" s="67"/>
      <c r="D77" s="25"/>
      <c r="E77" s="25"/>
      <c r="F77" s="25"/>
      <c r="G77" s="25"/>
      <c r="H77" s="25"/>
      <c r="I77" s="25"/>
      <c r="J77" s="25"/>
      <c r="K77" s="25"/>
      <c r="L77" s="25"/>
      <c r="M77" s="25"/>
      <c r="N77" s="25"/>
      <c r="O77" s="25"/>
      <c r="P77" s="25"/>
      <c r="Q77" s="25"/>
      <c r="R77" s="25"/>
      <c r="S77" s="25"/>
      <c r="T77" s="25"/>
      <c r="U77" s="25"/>
      <c r="V77" s="25"/>
      <c r="W77" s="25"/>
      <c r="X77" s="25"/>
      <c r="Y77" s="25"/>
      <c r="Z77" s="25"/>
      <c r="AA77" s="25"/>
      <c r="AB77" s="25"/>
      <c r="AC77" s="25"/>
      <c r="AD77" s="25"/>
      <c r="AE77" s="25"/>
      <c r="AF77" s="25"/>
      <c r="AG77" s="25"/>
    </row>
    <row r="78" spans="1:33" ht="30.75" customHeight="1">
      <c r="A78" s="4"/>
      <c r="B78" s="67" t="s">
        <v>71</v>
      </c>
      <c r="C78" s="67"/>
      <c r="D78" s="25"/>
      <c r="E78" s="25"/>
      <c r="F78" s="25"/>
      <c r="G78" s="25"/>
      <c r="H78" s="25"/>
      <c r="I78" s="25"/>
      <c r="J78" s="25"/>
      <c r="K78" s="25"/>
      <c r="L78" s="25"/>
      <c r="M78" s="25"/>
      <c r="N78" s="25"/>
      <c r="O78" s="25"/>
      <c r="P78" s="25"/>
      <c r="Q78" s="25"/>
      <c r="R78" s="25"/>
      <c r="S78" s="25"/>
      <c r="T78" s="25"/>
      <c r="U78" s="25"/>
      <c r="V78" s="25"/>
      <c r="W78" s="25"/>
      <c r="X78" s="25"/>
      <c r="Y78" s="25"/>
      <c r="Z78" s="25"/>
      <c r="AA78" s="25"/>
      <c r="AB78" s="25"/>
      <c r="AC78" s="25"/>
      <c r="AD78" s="25"/>
      <c r="AE78" s="25"/>
      <c r="AF78" s="25"/>
      <c r="AG78" s="25"/>
    </row>
    <row r="79" spans="1:33" ht="72" customHeight="1">
      <c r="A79" s="4">
        <v>114</v>
      </c>
      <c r="B79" s="5" t="s">
        <v>72</v>
      </c>
      <c r="C79" s="14" t="s">
        <v>0</v>
      </c>
      <c r="D79" s="20">
        <v>1</v>
      </c>
      <c r="E79" s="20">
        <v>2</v>
      </c>
      <c r="F79" s="20">
        <v>2</v>
      </c>
      <c r="G79" s="20">
        <v>2</v>
      </c>
      <c r="H79" s="20">
        <v>2</v>
      </c>
      <c r="I79" s="20">
        <v>2</v>
      </c>
      <c r="J79" s="20">
        <v>2</v>
      </c>
      <c r="K79" s="20">
        <v>1</v>
      </c>
      <c r="L79" s="20">
        <v>2</v>
      </c>
      <c r="M79" s="20">
        <v>2</v>
      </c>
      <c r="N79" s="20">
        <v>2</v>
      </c>
      <c r="O79" s="20">
        <v>2</v>
      </c>
      <c r="P79" s="20">
        <v>2</v>
      </c>
      <c r="Q79" s="20">
        <v>2</v>
      </c>
      <c r="R79" s="3">
        <v>2</v>
      </c>
      <c r="S79" s="3">
        <v>1</v>
      </c>
      <c r="T79" s="3">
        <v>2</v>
      </c>
      <c r="U79" s="3">
        <v>2</v>
      </c>
      <c r="V79" s="3">
        <v>1</v>
      </c>
      <c r="W79" s="3">
        <v>2</v>
      </c>
      <c r="X79" s="6">
        <f>COUNTIF(D79:W79,"2")</f>
        <v>16</v>
      </c>
      <c r="Y79" s="36">
        <f>X79/(X79+Z79+AB79+AD79)</f>
        <v>0.8</v>
      </c>
      <c r="Z79" s="6">
        <f>COUNTIF(D79:W79,"1")</f>
        <v>4</v>
      </c>
      <c r="AA79" s="36">
        <f>Z79/(X79+Z79+AB79+AD79)</f>
        <v>0.2</v>
      </c>
      <c r="AB79" s="6">
        <f>COUNTIF(D79:W79,"0")</f>
        <v>0</v>
      </c>
      <c r="AC79" s="37">
        <f>AB79/(X79+Z79+AB79+AD79)</f>
        <v>0</v>
      </c>
      <c r="AD79" s="6">
        <f>COUNTIF(D79:W79,"KĐG")</f>
        <v>0</v>
      </c>
      <c r="AE79" s="37">
        <f>AD79/(X79+Z79+AB79+AD79)</f>
        <v>0</v>
      </c>
      <c r="AF79" s="38">
        <f>(((X79*2)+(Z79*1)+(AB79*0)))/(X79+Z79+AB79)</f>
        <v>1.8</v>
      </c>
      <c r="AG79" s="4" t="str">
        <f>IF(AE79&gt;=50%,"KĐG",IF(AF79&gt;=1.6,"Đạt mục tiêu",IF(AF79&gt;=1,"Cần cố gắng","Chưa đạt")))</f>
        <v>Đạt mục tiêu</v>
      </c>
    </row>
    <row r="80" spans="1:33" s="28" customFormat="1" ht="27.75" customHeight="1">
      <c r="A80" s="26"/>
      <c r="B80" s="65" t="s">
        <v>73</v>
      </c>
      <c r="C80" s="65"/>
      <c r="D80" s="27"/>
      <c r="E80" s="27"/>
      <c r="F80" s="27"/>
      <c r="G80" s="27"/>
      <c r="H80" s="27"/>
      <c r="I80" s="27"/>
      <c r="J80" s="27"/>
      <c r="K80" s="27"/>
      <c r="L80" s="27"/>
      <c r="M80" s="27"/>
      <c r="N80" s="27"/>
      <c r="O80" s="27"/>
      <c r="P80" s="27"/>
      <c r="Q80" s="27"/>
      <c r="R80" s="27"/>
      <c r="S80" s="27"/>
      <c r="T80" s="27"/>
      <c r="U80" s="27"/>
      <c r="V80" s="27"/>
      <c r="W80" s="27"/>
      <c r="X80" s="27"/>
      <c r="Y80" s="27"/>
      <c r="Z80" s="27"/>
      <c r="AA80" s="27"/>
      <c r="AB80" s="27"/>
      <c r="AC80" s="27"/>
      <c r="AD80" s="27"/>
      <c r="AE80" s="27"/>
      <c r="AF80" s="27"/>
      <c r="AG80" s="27"/>
    </row>
    <row r="81" spans="1:33" s="28" customFormat="1" ht="27.75" customHeight="1">
      <c r="A81" s="26"/>
      <c r="B81" s="65" t="s">
        <v>74</v>
      </c>
      <c r="C81" s="65"/>
      <c r="D81" s="27"/>
      <c r="E81" s="27"/>
      <c r="F81" s="27"/>
      <c r="G81" s="27"/>
      <c r="H81" s="27"/>
      <c r="I81" s="27"/>
      <c r="J81" s="27"/>
      <c r="K81" s="27"/>
      <c r="L81" s="27"/>
      <c r="M81" s="27"/>
      <c r="N81" s="27"/>
      <c r="O81" s="27"/>
      <c r="P81" s="27"/>
      <c r="Q81" s="27"/>
      <c r="R81" s="27"/>
      <c r="S81" s="27"/>
      <c r="T81" s="27"/>
      <c r="U81" s="27"/>
      <c r="V81" s="27"/>
      <c r="W81" s="27"/>
      <c r="X81" s="27"/>
      <c r="Y81" s="27"/>
      <c r="Z81" s="27"/>
      <c r="AA81" s="27"/>
      <c r="AB81" s="27"/>
      <c r="AC81" s="27"/>
      <c r="AD81" s="27"/>
      <c r="AE81" s="27"/>
      <c r="AF81" s="27"/>
      <c r="AG81" s="27"/>
    </row>
    <row r="82" spans="1:33" ht="71.25" customHeight="1">
      <c r="A82" s="4">
        <v>116</v>
      </c>
      <c r="B82" s="5" t="s">
        <v>75</v>
      </c>
      <c r="C82" s="14" t="s">
        <v>0</v>
      </c>
      <c r="D82" s="20">
        <v>2</v>
      </c>
      <c r="E82" s="20">
        <v>2</v>
      </c>
      <c r="F82" s="20">
        <v>2</v>
      </c>
      <c r="G82" s="20">
        <v>2</v>
      </c>
      <c r="H82" s="20">
        <v>2</v>
      </c>
      <c r="I82" s="20">
        <v>1</v>
      </c>
      <c r="J82" s="20">
        <v>2</v>
      </c>
      <c r="K82" s="20">
        <v>1</v>
      </c>
      <c r="L82" s="20">
        <v>2</v>
      </c>
      <c r="M82" s="20">
        <v>2</v>
      </c>
      <c r="N82" s="20">
        <v>2</v>
      </c>
      <c r="O82" s="20">
        <v>1</v>
      </c>
      <c r="P82" s="20">
        <v>2</v>
      </c>
      <c r="Q82" s="20">
        <v>2</v>
      </c>
      <c r="R82" s="3">
        <v>2</v>
      </c>
      <c r="S82" s="3">
        <v>1</v>
      </c>
      <c r="T82" s="3">
        <v>2</v>
      </c>
      <c r="U82" s="3">
        <v>2</v>
      </c>
      <c r="V82" s="3">
        <v>2</v>
      </c>
      <c r="W82" s="3">
        <v>2</v>
      </c>
      <c r="X82" s="6">
        <f>COUNTIF(D82:W82,"2")</f>
        <v>16</v>
      </c>
      <c r="Y82" s="36">
        <f>X82/(X82+Z82+AB82+AD82)</f>
        <v>0.8</v>
      </c>
      <c r="Z82" s="6">
        <f>COUNTIF(D82:W82,"1")</f>
        <v>4</v>
      </c>
      <c r="AA82" s="36">
        <f>Z82/(X82+Z82+AB82+AD82)</f>
        <v>0.2</v>
      </c>
      <c r="AB82" s="6">
        <f>COUNTIF(D82:W82,"0")</f>
        <v>0</v>
      </c>
      <c r="AC82" s="37">
        <f>AB82/(X82+Z82+AB82+AD82)</f>
        <v>0</v>
      </c>
      <c r="AD82" s="6">
        <f>COUNTIF(D82:W82,"KĐG")</f>
        <v>0</v>
      </c>
      <c r="AE82" s="37">
        <f>AD82/(X82+Z82+AB82+AD82)</f>
        <v>0</v>
      </c>
      <c r="AF82" s="38">
        <f>(((X82*2)+(Z82*1)+(AB82*0)))/(X82+Z82+AB82)</f>
        <v>1.8</v>
      </c>
      <c r="AG82" s="4" t="str">
        <f>IF(AE82&gt;=50%,"KĐG",IF(AF82&gt;=1.6,"Đạt mục tiêu",IF(AF82&gt;=1,"Cần cố gắng","Chưa đạt")))</f>
        <v>Đạt mục tiêu</v>
      </c>
    </row>
    <row r="83" spans="1:33" ht="33.75" customHeight="1">
      <c r="A83" s="4"/>
      <c r="B83" s="67" t="s">
        <v>76</v>
      </c>
      <c r="C83" s="67"/>
      <c r="D83" s="25"/>
      <c r="E83" s="25"/>
      <c r="F83" s="25"/>
      <c r="G83" s="25"/>
      <c r="H83" s="25"/>
      <c r="I83" s="25"/>
      <c r="J83" s="25"/>
      <c r="K83" s="25"/>
      <c r="L83" s="25"/>
      <c r="M83" s="25"/>
      <c r="N83" s="25"/>
      <c r="O83" s="25"/>
      <c r="P83" s="25"/>
      <c r="Q83" s="25"/>
      <c r="R83" s="25"/>
      <c r="S83" s="25"/>
      <c r="T83" s="25"/>
      <c r="U83" s="25"/>
      <c r="V83" s="25"/>
      <c r="W83" s="25"/>
      <c r="X83" s="25"/>
      <c r="Y83" s="25"/>
      <c r="Z83" s="25"/>
      <c r="AA83" s="25"/>
      <c r="AB83" s="25"/>
      <c r="AC83" s="25"/>
      <c r="AD83" s="25"/>
      <c r="AE83" s="25"/>
      <c r="AF83" s="25"/>
      <c r="AG83" s="25"/>
    </row>
    <row r="84" spans="1:33" ht="66" customHeight="1">
      <c r="A84" s="4">
        <v>120</v>
      </c>
      <c r="B84" s="5" t="s">
        <v>77</v>
      </c>
      <c r="C84" s="14" t="s">
        <v>0</v>
      </c>
      <c r="D84" s="20">
        <v>2</v>
      </c>
      <c r="E84" s="20">
        <v>2</v>
      </c>
      <c r="F84" s="20">
        <v>2</v>
      </c>
      <c r="G84" s="20">
        <v>2</v>
      </c>
      <c r="H84" s="20">
        <v>2</v>
      </c>
      <c r="I84" s="20">
        <v>2</v>
      </c>
      <c r="J84" s="20">
        <v>1</v>
      </c>
      <c r="K84" s="20">
        <v>2</v>
      </c>
      <c r="L84" s="20">
        <v>2</v>
      </c>
      <c r="M84" s="20">
        <v>2</v>
      </c>
      <c r="N84" s="20">
        <v>2</v>
      </c>
      <c r="O84" s="20">
        <v>2</v>
      </c>
      <c r="P84" s="20">
        <v>2</v>
      </c>
      <c r="Q84" s="20">
        <v>1</v>
      </c>
      <c r="R84" s="3">
        <v>2</v>
      </c>
      <c r="S84" s="3">
        <v>2</v>
      </c>
      <c r="T84" s="3">
        <v>2</v>
      </c>
      <c r="U84" s="3">
        <v>2</v>
      </c>
      <c r="V84" s="3">
        <v>1</v>
      </c>
      <c r="W84" s="3">
        <v>2</v>
      </c>
      <c r="X84" s="6">
        <f>COUNTIF(D84:W84,"2")</f>
        <v>17</v>
      </c>
      <c r="Y84" s="36">
        <f>X84/(X84+Z84+AB84+AD84)</f>
        <v>0.85</v>
      </c>
      <c r="Z84" s="6">
        <f>COUNTIF(D84:W84,"1")</f>
        <v>3</v>
      </c>
      <c r="AA84" s="36">
        <f>Z84/(X84+Z84+AB84+AD84)</f>
        <v>0.15</v>
      </c>
      <c r="AB84" s="6">
        <f>COUNTIF(D84:W84,"0")</f>
        <v>0</v>
      </c>
      <c r="AC84" s="37">
        <f>AB84/(X84+Z84+AB84+AD84)</f>
        <v>0</v>
      </c>
      <c r="AD84" s="6">
        <f>COUNTIF(D84:W84,"KĐG")</f>
        <v>0</v>
      </c>
      <c r="AE84" s="37">
        <f>AD84/(X84+Z84+AB84+AD84)</f>
        <v>0</v>
      </c>
      <c r="AF84" s="38">
        <f>(((X84*2)+(Z84*1)+(AB84*0)))/(X84+Z84+AB84)</f>
        <v>1.85</v>
      </c>
      <c r="AG84" s="4" t="str">
        <f>IF(AE84&gt;=50%,"KĐG",IF(AF84&gt;=1.6,"Đạt mục tiêu",IF(AF84&gt;=1,"Cần cố gắng","Chưa đạt")))</f>
        <v>Đạt mục tiêu</v>
      </c>
    </row>
    <row r="85" spans="1:33" ht="72" customHeight="1">
      <c r="A85" s="4">
        <v>123</v>
      </c>
      <c r="B85" s="5" t="s">
        <v>78</v>
      </c>
      <c r="C85" s="14" t="s">
        <v>2</v>
      </c>
      <c r="D85" s="20">
        <v>2</v>
      </c>
      <c r="E85" s="20">
        <v>2</v>
      </c>
      <c r="F85" s="20">
        <v>2</v>
      </c>
      <c r="G85" s="20">
        <v>1</v>
      </c>
      <c r="H85" s="20">
        <v>2</v>
      </c>
      <c r="I85" s="20">
        <v>2</v>
      </c>
      <c r="J85" s="20">
        <v>2</v>
      </c>
      <c r="K85" s="20">
        <v>1</v>
      </c>
      <c r="L85" s="20">
        <v>2</v>
      </c>
      <c r="M85" s="20">
        <v>2</v>
      </c>
      <c r="N85" s="20">
        <v>1</v>
      </c>
      <c r="O85" s="20">
        <v>2</v>
      </c>
      <c r="P85" s="20">
        <v>2</v>
      </c>
      <c r="Q85" s="20">
        <v>1</v>
      </c>
      <c r="R85" s="3">
        <v>2</v>
      </c>
      <c r="S85" s="3">
        <v>1</v>
      </c>
      <c r="T85" s="3">
        <v>2</v>
      </c>
      <c r="U85" s="3">
        <v>2</v>
      </c>
      <c r="V85" s="3">
        <v>2</v>
      </c>
      <c r="W85" s="3">
        <v>2</v>
      </c>
      <c r="X85" s="6">
        <f>COUNTIF(D85:W85,"2")</f>
        <v>15</v>
      </c>
      <c r="Y85" s="36">
        <f>X85/(X85+Z85+AB85+AD85)</f>
        <v>0.75</v>
      </c>
      <c r="Z85" s="6">
        <f>COUNTIF(D85:W85,"1")</f>
        <v>5</v>
      </c>
      <c r="AA85" s="36">
        <f>Z85/(X85+Z85+AB85+AD85)</f>
        <v>0.25</v>
      </c>
      <c r="AB85" s="6">
        <f>COUNTIF(D85:W85,"0")</f>
        <v>0</v>
      </c>
      <c r="AC85" s="37">
        <f>AB85/(X85+Z85+AB85+AD85)</f>
        <v>0</v>
      </c>
      <c r="AD85" s="6">
        <f>COUNTIF(D85:W85,"KĐG")</f>
        <v>0</v>
      </c>
      <c r="AE85" s="37">
        <f>AD85/(X85+Z85+AB85+AD85)</f>
        <v>0</v>
      </c>
      <c r="AF85" s="38">
        <f>(((X85*2)+(Z85*1)+(AB85*0)))/(X85+Z85+AB85)</f>
        <v>1.75</v>
      </c>
      <c r="AG85" s="4" t="str">
        <f>IF(AE85&gt;=50%,"KĐG",IF(AF85&gt;=1.6,"Đạt mục tiêu",IF(AF85&gt;=1,"Cần cố gắng","Chưa đạt")))</f>
        <v>Đạt mục tiêu</v>
      </c>
    </row>
    <row r="86" spans="1:33" ht="34.5" customHeight="1">
      <c r="A86" s="4"/>
      <c r="B86" s="67" t="s">
        <v>79</v>
      </c>
      <c r="C86" s="67"/>
      <c r="D86" s="25"/>
      <c r="E86" s="25"/>
      <c r="F86" s="25"/>
      <c r="G86" s="25"/>
      <c r="H86" s="25"/>
      <c r="I86" s="25"/>
      <c r="J86" s="25"/>
      <c r="K86" s="25"/>
      <c r="L86" s="25"/>
      <c r="M86" s="25"/>
      <c r="N86" s="25"/>
      <c r="O86" s="25"/>
      <c r="P86" s="25"/>
      <c r="Q86" s="25"/>
      <c r="R86" s="25"/>
      <c r="S86" s="25"/>
      <c r="T86" s="25"/>
      <c r="U86" s="25"/>
      <c r="V86" s="25"/>
      <c r="W86" s="25"/>
      <c r="X86" s="25"/>
      <c r="Y86" s="25"/>
      <c r="Z86" s="25"/>
      <c r="AA86" s="25"/>
      <c r="AB86" s="25"/>
      <c r="AC86" s="25"/>
      <c r="AD86" s="25"/>
      <c r="AE86" s="25"/>
      <c r="AF86" s="25"/>
      <c r="AG86" s="25"/>
    </row>
    <row r="87" spans="1:33" ht="34.5" customHeight="1">
      <c r="A87" s="4"/>
      <c r="B87" s="67" t="s">
        <v>80</v>
      </c>
      <c r="C87" s="67"/>
      <c r="D87" s="25"/>
      <c r="E87" s="25"/>
      <c r="F87" s="25"/>
      <c r="G87" s="25"/>
      <c r="H87" s="25"/>
      <c r="I87" s="25"/>
      <c r="J87" s="25"/>
      <c r="K87" s="25"/>
      <c r="L87" s="25"/>
      <c r="M87" s="25"/>
      <c r="N87" s="25"/>
      <c r="O87" s="25"/>
      <c r="P87" s="25"/>
      <c r="Q87" s="25"/>
      <c r="R87" s="25"/>
      <c r="S87" s="25"/>
      <c r="T87" s="25"/>
      <c r="U87" s="25"/>
      <c r="V87" s="25"/>
      <c r="W87" s="25"/>
      <c r="X87" s="25"/>
      <c r="Y87" s="25"/>
      <c r="Z87" s="25"/>
      <c r="AA87" s="25"/>
      <c r="AB87" s="25"/>
      <c r="AC87" s="25"/>
      <c r="AD87" s="25"/>
      <c r="AE87" s="25"/>
      <c r="AF87" s="25"/>
      <c r="AG87" s="25"/>
    </row>
    <row r="88" spans="1:33" ht="68.25" customHeight="1">
      <c r="A88" s="4">
        <v>124</v>
      </c>
      <c r="B88" s="5" t="s">
        <v>81</v>
      </c>
      <c r="C88" s="14" t="s">
        <v>0</v>
      </c>
      <c r="D88" s="20">
        <v>2</v>
      </c>
      <c r="E88" s="20">
        <v>2</v>
      </c>
      <c r="F88" s="20">
        <v>1</v>
      </c>
      <c r="G88" s="20">
        <v>2</v>
      </c>
      <c r="H88" s="20">
        <v>2</v>
      </c>
      <c r="I88" s="20">
        <v>2</v>
      </c>
      <c r="J88" s="20">
        <v>2</v>
      </c>
      <c r="K88" s="20">
        <v>1</v>
      </c>
      <c r="L88" s="20">
        <v>2</v>
      </c>
      <c r="M88" s="20">
        <v>2</v>
      </c>
      <c r="N88" s="20">
        <v>2</v>
      </c>
      <c r="O88" s="20">
        <v>2</v>
      </c>
      <c r="P88" s="20">
        <v>1</v>
      </c>
      <c r="Q88" s="20">
        <v>1</v>
      </c>
      <c r="R88" s="3">
        <v>2</v>
      </c>
      <c r="S88" s="3">
        <v>1</v>
      </c>
      <c r="T88" s="3">
        <v>2</v>
      </c>
      <c r="U88" s="3">
        <v>2</v>
      </c>
      <c r="V88" s="3">
        <v>1</v>
      </c>
      <c r="W88" s="3">
        <v>2</v>
      </c>
      <c r="X88" s="6">
        <f>COUNTIF(D88:W88,"2")</f>
        <v>14</v>
      </c>
      <c r="Y88" s="36">
        <f>X88/(X88+Z88+AB88+AD88)</f>
        <v>0.7</v>
      </c>
      <c r="Z88" s="6">
        <f>COUNTIF(D88:W88,"1")</f>
        <v>6</v>
      </c>
      <c r="AA88" s="36">
        <f>Z88/(X88+Z88+AB88+AD88)</f>
        <v>0.3</v>
      </c>
      <c r="AB88" s="6">
        <f>COUNTIF(D88:W88,"0")</f>
        <v>0</v>
      </c>
      <c r="AC88" s="37">
        <f>AB88/(X88+Z88+AB88+AD88)</f>
        <v>0</v>
      </c>
      <c r="AD88" s="6">
        <f>COUNTIF(D88:W88,"KĐG")</f>
        <v>0</v>
      </c>
      <c r="AE88" s="37">
        <f>AD88/(X88+Z88+AB88+AD88)</f>
        <v>0</v>
      </c>
      <c r="AF88" s="38">
        <f>(((X88*2)+(Z88*1)+(AB88*0)))/(X88+Z88+AB88)</f>
        <v>1.7</v>
      </c>
      <c r="AG88" s="4" t="str">
        <f>IF(AE88&gt;=50%,"KĐG",IF(AF88&gt;=1.6,"Đạt mục tiêu",IF(AF88&gt;=1,"Cần cố gắng","Chưa đạt")))</f>
        <v>Đạt mục tiêu</v>
      </c>
    </row>
    <row r="89" spans="1:33" ht="36.75" customHeight="1">
      <c r="A89" s="4"/>
      <c r="B89" s="67" t="s">
        <v>82</v>
      </c>
      <c r="C89" s="67"/>
      <c r="D89" s="25"/>
      <c r="E89" s="25"/>
      <c r="F89" s="25"/>
      <c r="G89" s="25"/>
      <c r="H89" s="25"/>
      <c r="I89" s="25"/>
      <c r="J89" s="25"/>
      <c r="K89" s="25"/>
      <c r="L89" s="25"/>
      <c r="M89" s="25"/>
      <c r="N89" s="25"/>
      <c r="O89" s="25"/>
      <c r="P89" s="25"/>
      <c r="Q89" s="25"/>
      <c r="R89" s="25"/>
      <c r="S89" s="25"/>
      <c r="T89" s="25"/>
      <c r="U89" s="25"/>
      <c r="V89" s="25"/>
      <c r="W89" s="25"/>
      <c r="X89" s="25"/>
      <c r="Y89" s="25"/>
      <c r="Z89" s="25"/>
      <c r="AA89" s="25"/>
      <c r="AB89" s="25"/>
      <c r="AC89" s="25"/>
      <c r="AD89" s="25"/>
      <c r="AE89" s="25"/>
      <c r="AF89" s="25"/>
      <c r="AG89" s="25"/>
    </row>
    <row r="90" spans="1:33" ht="83.25" customHeight="1">
      <c r="A90" s="4">
        <v>134</v>
      </c>
      <c r="B90" s="5" t="s">
        <v>83</v>
      </c>
      <c r="C90" s="14" t="s">
        <v>0</v>
      </c>
      <c r="D90" s="20">
        <v>1</v>
      </c>
      <c r="E90" s="20">
        <v>2</v>
      </c>
      <c r="F90" s="20">
        <v>2</v>
      </c>
      <c r="G90" s="20">
        <v>2</v>
      </c>
      <c r="H90" s="20">
        <v>2</v>
      </c>
      <c r="I90" s="20">
        <v>2</v>
      </c>
      <c r="J90" s="20">
        <v>2</v>
      </c>
      <c r="K90" s="20">
        <v>1</v>
      </c>
      <c r="L90" s="20">
        <v>2</v>
      </c>
      <c r="M90" s="20">
        <v>2</v>
      </c>
      <c r="N90" s="20">
        <v>2</v>
      </c>
      <c r="O90" s="20">
        <v>2</v>
      </c>
      <c r="P90" s="20">
        <v>2</v>
      </c>
      <c r="Q90" s="20">
        <v>2</v>
      </c>
      <c r="R90" s="3">
        <v>2</v>
      </c>
      <c r="S90" s="3">
        <v>2</v>
      </c>
      <c r="T90" s="3">
        <v>2</v>
      </c>
      <c r="U90" s="3">
        <v>2</v>
      </c>
      <c r="V90" s="3">
        <v>2</v>
      </c>
      <c r="W90" s="3">
        <v>2</v>
      </c>
      <c r="X90" s="6">
        <f>COUNTIF(D90:W90,"2")</f>
        <v>18</v>
      </c>
      <c r="Y90" s="36">
        <f>X90/(X90+Z90+AB90+AD90)</f>
        <v>0.9</v>
      </c>
      <c r="Z90" s="6">
        <f>COUNTIF(D90:W90,"1")</f>
        <v>2</v>
      </c>
      <c r="AA90" s="36">
        <f>Z90/(X90+Z90+AB90+AD90)</f>
        <v>0.1</v>
      </c>
      <c r="AB90" s="6">
        <f>COUNTIF(D90:W90,"0")</f>
        <v>0</v>
      </c>
      <c r="AC90" s="37">
        <f>AB90/(X90+Z90+AB90+AD90)</f>
        <v>0</v>
      </c>
      <c r="AD90" s="6">
        <f>COUNTIF(D90:W90,"KĐG")</f>
        <v>0</v>
      </c>
      <c r="AE90" s="37">
        <f>AD90/(X90+Z90+AB90+AD90)</f>
        <v>0</v>
      </c>
      <c r="AF90" s="38">
        <f>(((X90*2)+(Z90*1)+(AB90*0)))/(X90+Z90+AB90)</f>
        <v>1.9</v>
      </c>
      <c r="AG90" s="4" t="str">
        <f>IF(AE90&gt;=50%,"KĐG",IF(AF90&gt;=1.6,"Đạt mục tiêu",IF(AF90&gt;=1,"Cần cố gắng","Chưa đạt")))</f>
        <v>Đạt mục tiêu</v>
      </c>
    </row>
    <row r="91" spans="1:33" ht="81.75" customHeight="1">
      <c r="A91" s="4">
        <v>135</v>
      </c>
      <c r="B91" s="5" t="s">
        <v>84</v>
      </c>
      <c r="C91" s="14" t="s">
        <v>0</v>
      </c>
      <c r="D91" s="20">
        <v>2</v>
      </c>
      <c r="E91" s="20">
        <v>1</v>
      </c>
      <c r="F91" s="20">
        <v>2</v>
      </c>
      <c r="G91" s="20">
        <v>2</v>
      </c>
      <c r="H91" s="20">
        <v>2</v>
      </c>
      <c r="I91" s="20">
        <v>2</v>
      </c>
      <c r="J91" s="20">
        <v>2</v>
      </c>
      <c r="K91" s="20">
        <v>2</v>
      </c>
      <c r="L91" s="20">
        <v>2</v>
      </c>
      <c r="M91" s="20">
        <v>2</v>
      </c>
      <c r="N91" s="20">
        <v>2</v>
      </c>
      <c r="O91" s="20">
        <v>2</v>
      </c>
      <c r="P91" s="20">
        <v>2</v>
      </c>
      <c r="Q91" s="20">
        <v>1</v>
      </c>
      <c r="R91" s="3">
        <v>2</v>
      </c>
      <c r="S91" s="3">
        <v>1</v>
      </c>
      <c r="T91" s="3">
        <v>2</v>
      </c>
      <c r="U91" s="3">
        <v>2</v>
      </c>
      <c r="V91" s="3">
        <v>1</v>
      </c>
      <c r="W91" s="3">
        <v>2</v>
      </c>
      <c r="X91" s="6">
        <f>COUNTIF(D91:W91,"2")</f>
        <v>16</v>
      </c>
      <c r="Y91" s="36">
        <f>X91/(X91+Z91+AB91+AD91)</f>
        <v>0.8</v>
      </c>
      <c r="Z91" s="6">
        <f>COUNTIF(D91:W91,"1")</f>
        <v>4</v>
      </c>
      <c r="AA91" s="36">
        <f>Z91/(X91+Z91+AB91+AD91)</f>
        <v>0.2</v>
      </c>
      <c r="AB91" s="6">
        <f>COUNTIF(D91:W91,"0")</f>
        <v>0</v>
      </c>
      <c r="AC91" s="37">
        <f>AB91/(X91+Z91+AB91+AD91)</f>
        <v>0</v>
      </c>
      <c r="AD91" s="6">
        <f>COUNTIF(D91:W91,"KĐG")</f>
        <v>0</v>
      </c>
      <c r="AE91" s="37">
        <f>AD91/(X91+Z91+AB91+AD91)</f>
        <v>0</v>
      </c>
      <c r="AF91" s="38">
        <f>(((X91*2)+(Z91*1)+(AB91*0)))/(X91+Z91+AB91)</f>
        <v>1.8</v>
      </c>
      <c r="AG91" s="4" t="str">
        <f>IF(AE91&gt;=50%,"KĐG",IF(AF91&gt;=1.6,"Đạt mục tiêu",IF(AF91&gt;=1,"Cần cố gắng","Chưa đạt")))</f>
        <v>Đạt mục tiêu</v>
      </c>
    </row>
    <row r="92" spans="1:33" ht="96.75" customHeight="1">
      <c r="A92" s="4">
        <v>145</v>
      </c>
      <c r="B92" s="5" t="s">
        <v>90</v>
      </c>
      <c r="C92" s="14" t="s">
        <v>0</v>
      </c>
      <c r="D92" s="20">
        <v>2</v>
      </c>
      <c r="E92" s="20">
        <v>2</v>
      </c>
      <c r="F92" s="20">
        <v>2</v>
      </c>
      <c r="G92" s="20">
        <v>2</v>
      </c>
      <c r="H92" s="20">
        <v>1</v>
      </c>
      <c r="I92" s="20">
        <v>2</v>
      </c>
      <c r="J92" s="20">
        <v>2</v>
      </c>
      <c r="K92" s="20">
        <v>1</v>
      </c>
      <c r="L92" s="20">
        <v>2</v>
      </c>
      <c r="M92" s="20">
        <v>2</v>
      </c>
      <c r="N92" s="20">
        <v>2</v>
      </c>
      <c r="O92" s="20">
        <v>1</v>
      </c>
      <c r="P92" s="20">
        <v>2</v>
      </c>
      <c r="Q92" s="20">
        <v>2</v>
      </c>
      <c r="R92" s="3">
        <v>2</v>
      </c>
      <c r="S92" s="3">
        <v>2</v>
      </c>
      <c r="T92" s="3">
        <v>2</v>
      </c>
      <c r="U92" s="3">
        <v>2</v>
      </c>
      <c r="V92" s="3">
        <v>1</v>
      </c>
      <c r="W92" s="3">
        <v>2</v>
      </c>
      <c r="X92" s="6">
        <f>COUNTIF(D92:W92,"2")</f>
        <v>16</v>
      </c>
      <c r="Y92" s="36">
        <f>X92/(X92+Z92+AB92+AD92)</f>
        <v>0.8</v>
      </c>
      <c r="Z92" s="6">
        <f>COUNTIF(D92:W92,"1")</f>
        <v>4</v>
      </c>
      <c r="AA92" s="36">
        <f>Z92/(X92+Z92+AB92+AD92)</f>
        <v>0.2</v>
      </c>
      <c r="AB92" s="6">
        <f>COUNTIF(D92:W92,"0")</f>
        <v>0</v>
      </c>
      <c r="AC92" s="37">
        <f>AB92/(X92+Z92+AB92+AD92)</f>
        <v>0</v>
      </c>
      <c r="AD92" s="6">
        <f>COUNTIF(D92:W92,"KĐG")</f>
        <v>0</v>
      </c>
      <c r="AE92" s="37">
        <f>AD92/(X92+Z92+AB92+AD92)</f>
        <v>0</v>
      </c>
      <c r="AF92" s="38">
        <f>(((X92*2)+(Z92*1)+(AB92*0)))/(X92+Z92+AB92)</f>
        <v>1.8</v>
      </c>
      <c r="AG92" s="4" t="str">
        <f>IF(AE92&gt;=50%,"KĐG",IF(AF92&gt;=1.6,"Đạt mục tiêu",IF(AF92&gt;=1,"Cần cố gắng","Chưa đạt")))</f>
        <v>Đạt mục tiêu</v>
      </c>
    </row>
    <row r="93" spans="1:33" ht="84.75" customHeight="1">
      <c r="A93" s="4">
        <v>146</v>
      </c>
      <c r="B93" s="8" t="s">
        <v>85</v>
      </c>
      <c r="C93" s="17" t="s">
        <v>3</v>
      </c>
      <c r="D93" s="20">
        <v>2</v>
      </c>
      <c r="E93" s="20">
        <v>2</v>
      </c>
      <c r="F93" s="20">
        <v>2</v>
      </c>
      <c r="G93" s="20">
        <v>2</v>
      </c>
      <c r="H93" s="20">
        <v>2</v>
      </c>
      <c r="I93" s="20">
        <v>2</v>
      </c>
      <c r="J93" s="20">
        <v>2</v>
      </c>
      <c r="K93" s="20">
        <v>1</v>
      </c>
      <c r="L93" s="20">
        <v>2</v>
      </c>
      <c r="M93" s="20">
        <v>2</v>
      </c>
      <c r="N93" s="20">
        <v>1</v>
      </c>
      <c r="O93" s="20">
        <v>2</v>
      </c>
      <c r="P93" s="20">
        <v>2</v>
      </c>
      <c r="Q93" s="20">
        <v>1</v>
      </c>
      <c r="R93" s="3">
        <v>2</v>
      </c>
      <c r="S93" s="3">
        <v>1</v>
      </c>
      <c r="T93" s="3">
        <v>2</v>
      </c>
      <c r="U93" s="3">
        <v>2</v>
      </c>
      <c r="V93" s="3">
        <v>2</v>
      </c>
      <c r="W93" s="3">
        <v>2</v>
      </c>
      <c r="X93" s="6">
        <f>COUNTIF(D93:W93,"2")</f>
        <v>16</v>
      </c>
      <c r="Y93" s="36">
        <f>X93/(X93+Z93+AB93+AD93)</f>
        <v>0.8</v>
      </c>
      <c r="Z93" s="6">
        <f>COUNTIF(D93:W93,"1")</f>
        <v>4</v>
      </c>
      <c r="AA93" s="36">
        <f>Z93/(X93+Z93+AB93+AD93)</f>
        <v>0.2</v>
      </c>
      <c r="AB93" s="6">
        <f>COUNTIF(D93:W93,"0")</f>
        <v>0</v>
      </c>
      <c r="AC93" s="37">
        <f>AB93/(X93+Z93+AB93+AD93)</f>
        <v>0</v>
      </c>
      <c r="AD93" s="6">
        <f>COUNTIF(D93:W93,"KĐG")</f>
        <v>0</v>
      </c>
      <c r="AE93" s="37">
        <f>AD93/(X93+Z93+AB93+AD93)</f>
        <v>0</v>
      </c>
      <c r="AF93" s="38">
        <f>(((X93*2)+(Z93*1)+(AB93*0)))/(X93+Z93+AB93)</f>
        <v>1.8</v>
      </c>
      <c r="AG93" s="4" t="str">
        <f>IF(AE93&gt;=50%,"KĐG",IF(AF93&gt;=1.6,"Đạt mục tiêu",IF(AF93&gt;=1,"Cần cố gắng","Chưa đạt")))</f>
        <v>Đạt mục tiêu</v>
      </c>
    </row>
    <row r="94" spans="1:33" ht="36" customHeight="1">
      <c r="A94" s="90" t="s">
        <v>135</v>
      </c>
      <c r="B94" s="80" t="s">
        <v>124</v>
      </c>
      <c r="C94" s="80"/>
      <c r="D94" s="33">
        <f t="shared" ref="D94:W94" si="10">COUNTIFS(D$8:D$93,"2")</f>
        <v>41</v>
      </c>
      <c r="E94" s="33">
        <f t="shared" si="10"/>
        <v>37</v>
      </c>
      <c r="F94" s="33">
        <f t="shared" si="10"/>
        <v>44</v>
      </c>
      <c r="G94" s="33">
        <f t="shared" si="10"/>
        <v>45</v>
      </c>
      <c r="H94" s="33">
        <f t="shared" si="10"/>
        <v>44</v>
      </c>
      <c r="I94" s="33">
        <f t="shared" si="10"/>
        <v>45</v>
      </c>
      <c r="J94" s="33">
        <f t="shared" si="10"/>
        <v>47</v>
      </c>
      <c r="K94" s="33">
        <f t="shared" si="10"/>
        <v>20</v>
      </c>
      <c r="L94" s="33">
        <f t="shared" si="10"/>
        <v>49</v>
      </c>
      <c r="M94" s="33">
        <f t="shared" si="10"/>
        <v>48</v>
      </c>
      <c r="N94" s="33">
        <f t="shared" si="10"/>
        <v>43</v>
      </c>
      <c r="O94" s="33">
        <f t="shared" si="10"/>
        <v>44</v>
      </c>
      <c r="P94" s="33">
        <f t="shared" si="10"/>
        <v>47</v>
      </c>
      <c r="Q94" s="33">
        <f t="shared" si="10"/>
        <v>26</v>
      </c>
      <c r="R94" s="33">
        <f t="shared" si="10"/>
        <v>48</v>
      </c>
      <c r="S94" s="33">
        <f t="shared" si="10"/>
        <v>18</v>
      </c>
      <c r="T94" s="33">
        <f t="shared" si="10"/>
        <v>48</v>
      </c>
      <c r="U94" s="33">
        <f t="shared" si="10"/>
        <v>48</v>
      </c>
      <c r="V94" s="33">
        <f t="shared" si="10"/>
        <v>24</v>
      </c>
      <c r="W94" s="33">
        <f t="shared" si="10"/>
        <v>49</v>
      </c>
      <c r="X94" s="70"/>
      <c r="Y94" s="71"/>
      <c r="Z94" s="71"/>
      <c r="AA94" s="71"/>
      <c r="AB94" s="71"/>
      <c r="AC94" s="71"/>
      <c r="AD94" s="71"/>
      <c r="AE94" s="71"/>
      <c r="AF94" s="72"/>
      <c r="AG94" s="79" t="s">
        <v>130</v>
      </c>
    </row>
    <row r="95" spans="1:33" ht="36" customHeight="1">
      <c r="A95" s="90"/>
      <c r="B95" s="80" t="s">
        <v>125</v>
      </c>
      <c r="C95" s="80"/>
      <c r="D95" s="33">
        <f t="shared" ref="D95:W95" si="11">COUNTIFS(D$8:D$93,"1")</f>
        <v>9</v>
      </c>
      <c r="E95" s="33">
        <f t="shared" si="11"/>
        <v>13</v>
      </c>
      <c r="F95" s="33">
        <f t="shared" si="11"/>
        <v>6</v>
      </c>
      <c r="G95" s="33">
        <f t="shared" si="11"/>
        <v>5</v>
      </c>
      <c r="H95" s="33">
        <f t="shared" si="11"/>
        <v>6</v>
      </c>
      <c r="I95" s="33">
        <f t="shared" si="11"/>
        <v>5</v>
      </c>
      <c r="J95" s="33">
        <f t="shared" si="11"/>
        <v>3</v>
      </c>
      <c r="K95" s="33">
        <f t="shared" si="11"/>
        <v>30</v>
      </c>
      <c r="L95" s="33">
        <f t="shared" si="11"/>
        <v>1</v>
      </c>
      <c r="M95" s="33">
        <f t="shared" si="11"/>
        <v>2</v>
      </c>
      <c r="N95" s="33">
        <f t="shared" si="11"/>
        <v>7</v>
      </c>
      <c r="O95" s="33">
        <f t="shared" si="11"/>
        <v>6</v>
      </c>
      <c r="P95" s="33">
        <f t="shared" si="11"/>
        <v>3</v>
      </c>
      <c r="Q95" s="33">
        <f t="shared" si="11"/>
        <v>24</v>
      </c>
      <c r="R95" s="33">
        <f t="shared" si="11"/>
        <v>2</v>
      </c>
      <c r="S95" s="33">
        <f t="shared" si="11"/>
        <v>32</v>
      </c>
      <c r="T95" s="33">
        <f t="shared" si="11"/>
        <v>2</v>
      </c>
      <c r="U95" s="33">
        <f t="shared" si="11"/>
        <v>2</v>
      </c>
      <c r="V95" s="33">
        <f t="shared" si="11"/>
        <v>26</v>
      </c>
      <c r="W95" s="33">
        <f t="shared" si="11"/>
        <v>1</v>
      </c>
      <c r="X95" s="73"/>
      <c r="Y95" s="74"/>
      <c r="Z95" s="74"/>
      <c r="AA95" s="74"/>
      <c r="AB95" s="74"/>
      <c r="AC95" s="74"/>
      <c r="AD95" s="74"/>
      <c r="AE95" s="74"/>
      <c r="AF95" s="75"/>
      <c r="AG95" s="79"/>
    </row>
    <row r="96" spans="1:33" ht="36" customHeight="1">
      <c r="A96" s="90"/>
      <c r="B96" s="80" t="s">
        <v>126</v>
      </c>
      <c r="C96" s="80"/>
      <c r="D96" s="33">
        <f t="shared" ref="D96:W96" si="12">COUNTIFS(D$6:D$93,"0")</f>
        <v>0</v>
      </c>
      <c r="E96" s="33">
        <f t="shared" si="12"/>
        <v>0</v>
      </c>
      <c r="F96" s="33">
        <f t="shared" si="12"/>
        <v>0</v>
      </c>
      <c r="G96" s="33">
        <f t="shared" si="12"/>
        <v>0</v>
      </c>
      <c r="H96" s="33">
        <f t="shared" si="12"/>
        <v>0</v>
      </c>
      <c r="I96" s="33">
        <f t="shared" si="12"/>
        <v>0</v>
      </c>
      <c r="J96" s="33">
        <f t="shared" si="12"/>
        <v>0</v>
      </c>
      <c r="K96" s="33">
        <f t="shared" si="12"/>
        <v>0</v>
      </c>
      <c r="L96" s="33">
        <f t="shared" si="12"/>
        <v>0</v>
      </c>
      <c r="M96" s="33">
        <f t="shared" si="12"/>
        <v>0</v>
      </c>
      <c r="N96" s="33">
        <f t="shared" si="12"/>
        <v>0</v>
      </c>
      <c r="O96" s="33">
        <f t="shared" si="12"/>
        <v>0</v>
      </c>
      <c r="P96" s="33">
        <f t="shared" si="12"/>
        <v>0</v>
      </c>
      <c r="Q96" s="33">
        <f t="shared" si="12"/>
        <v>0</v>
      </c>
      <c r="R96" s="33">
        <f t="shared" si="12"/>
        <v>0</v>
      </c>
      <c r="S96" s="33">
        <f t="shared" si="12"/>
        <v>0</v>
      </c>
      <c r="T96" s="33">
        <f t="shared" si="12"/>
        <v>0</v>
      </c>
      <c r="U96" s="33">
        <f t="shared" si="12"/>
        <v>0</v>
      </c>
      <c r="V96" s="33">
        <f t="shared" si="12"/>
        <v>0</v>
      </c>
      <c r="W96" s="33">
        <f t="shared" si="12"/>
        <v>0</v>
      </c>
      <c r="X96" s="73"/>
      <c r="Y96" s="74"/>
      <c r="Z96" s="74"/>
      <c r="AA96" s="74"/>
      <c r="AB96" s="74"/>
      <c r="AC96" s="74"/>
      <c r="AD96" s="74"/>
      <c r="AE96" s="74"/>
      <c r="AF96" s="75"/>
      <c r="AG96" s="79"/>
    </row>
    <row r="97" spans="1:33" ht="36" customHeight="1">
      <c r="A97" s="90"/>
      <c r="B97" s="81" t="s">
        <v>127</v>
      </c>
      <c r="C97" s="81"/>
      <c r="D97" s="33">
        <f t="shared" ref="D97:W97" si="13">COUNTIFS(D$6:D$93,"kđg")</f>
        <v>0</v>
      </c>
      <c r="E97" s="33">
        <f t="shared" si="13"/>
        <v>0</v>
      </c>
      <c r="F97" s="33">
        <f t="shared" si="13"/>
        <v>0</v>
      </c>
      <c r="G97" s="33">
        <f t="shared" si="13"/>
        <v>0</v>
      </c>
      <c r="H97" s="33">
        <f t="shared" si="13"/>
        <v>0</v>
      </c>
      <c r="I97" s="33">
        <f t="shared" si="13"/>
        <v>0</v>
      </c>
      <c r="J97" s="33">
        <f t="shared" si="13"/>
        <v>0</v>
      </c>
      <c r="K97" s="33">
        <f t="shared" si="13"/>
        <v>0</v>
      </c>
      <c r="L97" s="33">
        <f t="shared" si="13"/>
        <v>0</v>
      </c>
      <c r="M97" s="33">
        <f t="shared" si="13"/>
        <v>0</v>
      </c>
      <c r="N97" s="33">
        <f t="shared" si="13"/>
        <v>0</v>
      </c>
      <c r="O97" s="33">
        <f t="shared" si="13"/>
        <v>0</v>
      </c>
      <c r="P97" s="33">
        <f t="shared" si="13"/>
        <v>0</v>
      </c>
      <c r="Q97" s="33">
        <f t="shared" si="13"/>
        <v>0</v>
      </c>
      <c r="R97" s="33">
        <f t="shared" si="13"/>
        <v>0</v>
      </c>
      <c r="S97" s="33">
        <f t="shared" si="13"/>
        <v>0</v>
      </c>
      <c r="T97" s="33">
        <f t="shared" si="13"/>
        <v>0</v>
      </c>
      <c r="U97" s="33">
        <f t="shared" si="13"/>
        <v>0</v>
      </c>
      <c r="V97" s="33">
        <f t="shared" si="13"/>
        <v>0</v>
      </c>
      <c r="W97" s="33">
        <f t="shared" si="13"/>
        <v>0</v>
      </c>
      <c r="X97" s="73"/>
      <c r="Y97" s="74"/>
      <c r="Z97" s="74"/>
      <c r="AA97" s="74"/>
      <c r="AB97" s="74"/>
      <c r="AC97" s="74"/>
      <c r="AD97" s="74"/>
      <c r="AE97" s="74"/>
      <c r="AF97" s="75"/>
      <c r="AG97" s="79"/>
    </row>
    <row r="98" spans="1:33" ht="36" customHeight="1">
      <c r="A98" s="90"/>
      <c r="B98" s="81" t="s">
        <v>128</v>
      </c>
      <c r="C98" s="81"/>
      <c r="D98" s="34">
        <f>D97/20</f>
        <v>0</v>
      </c>
      <c r="E98" s="34">
        <f t="shared" ref="E98:W98" si="14">E97/20</f>
        <v>0</v>
      </c>
      <c r="F98" s="34">
        <f t="shared" si="14"/>
        <v>0</v>
      </c>
      <c r="G98" s="34">
        <f t="shared" si="14"/>
        <v>0</v>
      </c>
      <c r="H98" s="34">
        <f t="shared" si="14"/>
        <v>0</v>
      </c>
      <c r="I98" s="34">
        <f t="shared" si="14"/>
        <v>0</v>
      </c>
      <c r="J98" s="34">
        <f t="shared" si="14"/>
        <v>0</v>
      </c>
      <c r="K98" s="34">
        <f t="shared" si="14"/>
        <v>0</v>
      </c>
      <c r="L98" s="34">
        <f t="shared" si="14"/>
        <v>0</v>
      </c>
      <c r="M98" s="34">
        <f t="shared" si="14"/>
        <v>0</v>
      </c>
      <c r="N98" s="34">
        <f t="shared" si="14"/>
        <v>0</v>
      </c>
      <c r="O98" s="34">
        <f t="shared" si="14"/>
        <v>0</v>
      </c>
      <c r="P98" s="34">
        <f t="shared" si="14"/>
        <v>0</v>
      </c>
      <c r="Q98" s="34">
        <f t="shared" si="14"/>
        <v>0</v>
      </c>
      <c r="R98" s="34">
        <f t="shared" si="14"/>
        <v>0</v>
      </c>
      <c r="S98" s="34">
        <f t="shared" si="14"/>
        <v>0</v>
      </c>
      <c r="T98" s="34">
        <f t="shared" si="14"/>
        <v>0</v>
      </c>
      <c r="U98" s="34">
        <f t="shared" si="14"/>
        <v>0</v>
      </c>
      <c r="V98" s="34">
        <f t="shared" si="14"/>
        <v>0</v>
      </c>
      <c r="W98" s="34">
        <f t="shared" si="14"/>
        <v>0</v>
      </c>
      <c r="X98" s="76"/>
      <c r="Y98" s="77"/>
      <c r="Z98" s="77"/>
      <c r="AA98" s="77"/>
      <c r="AB98" s="77"/>
      <c r="AC98" s="77"/>
      <c r="AD98" s="77"/>
      <c r="AE98" s="77"/>
      <c r="AF98" s="78"/>
      <c r="AG98" s="79"/>
    </row>
    <row r="99" spans="1:33" ht="24" customHeight="1">
      <c r="A99" s="90"/>
      <c r="B99" s="80" t="s">
        <v>129</v>
      </c>
      <c r="C99" s="80"/>
      <c r="D99" s="35">
        <f>(((D94*2)+(D95*1)+(D96*0)))/50</f>
        <v>1.82</v>
      </c>
      <c r="E99" s="35">
        <f t="shared" ref="E99:W99" si="15">(((E94*2)+(E95*1)+(E96*0)))/50</f>
        <v>1.74</v>
      </c>
      <c r="F99" s="35">
        <f t="shared" si="15"/>
        <v>1.88</v>
      </c>
      <c r="G99" s="35">
        <f t="shared" si="15"/>
        <v>1.9</v>
      </c>
      <c r="H99" s="35">
        <f t="shared" si="15"/>
        <v>1.88</v>
      </c>
      <c r="I99" s="35">
        <f t="shared" si="15"/>
        <v>1.9</v>
      </c>
      <c r="J99" s="35">
        <f t="shared" si="15"/>
        <v>1.94</v>
      </c>
      <c r="K99" s="35">
        <f t="shared" si="15"/>
        <v>1.4</v>
      </c>
      <c r="L99" s="35">
        <f t="shared" si="15"/>
        <v>1.98</v>
      </c>
      <c r="M99" s="35">
        <f t="shared" si="15"/>
        <v>1.96</v>
      </c>
      <c r="N99" s="35">
        <f t="shared" si="15"/>
        <v>1.86</v>
      </c>
      <c r="O99" s="35">
        <f t="shared" si="15"/>
        <v>1.88</v>
      </c>
      <c r="P99" s="35">
        <f t="shared" si="15"/>
        <v>1.94</v>
      </c>
      <c r="Q99" s="35">
        <f t="shared" si="15"/>
        <v>1.52</v>
      </c>
      <c r="R99" s="35">
        <f t="shared" si="15"/>
        <v>1.96</v>
      </c>
      <c r="S99" s="35">
        <f t="shared" si="15"/>
        <v>1.36</v>
      </c>
      <c r="T99" s="35">
        <f t="shared" si="15"/>
        <v>1.96</v>
      </c>
      <c r="U99" s="35">
        <f t="shared" si="15"/>
        <v>1.96</v>
      </c>
      <c r="V99" s="35">
        <f t="shared" si="15"/>
        <v>1.48</v>
      </c>
      <c r="W99" s="35">
        <f t="shared" si="15"/>
        <v>1.98</v>
      </c>
      <c r="X99" s="82">
        <f>COUNTIF(D100:W100,"Đ")</f>
        <v>16</v>
      </c>
      <c r="Y99" s="83">
        <f>X99/20*100</f>
        <v>80</v>
      </c>
      <c r="Z99" s="82">
        <f>COUNTIF(D100:W100,"CCG")</f>
        <v>4</v>
      </c>
      <c r="AA99" s="83">
        <f>Z99/20*100</f>
        <v>20</v>
      </c>
      <c r="AB99" s="84">
        <f>COUNTIF(D100:W100,"CĐ")</f>
        <v>0</v>
      </c>
      <c r="AC99" s="83">
        <f>AB99/20*100</f>
        <v>0</v>
      </c>
      <c r="AD99" s="84">
        <f>COUNTIF(D100:W100,"KĐG")</f>
        <v>0</v>
      </c>
      <c r="AE99" s="84">
        <f>AD99/20</f>
        <v>0</v>
      </c>
      <c r="AF99" s="69">
        <f>AVERAGE(J99:W99)</f>
        <v>1.7985714285714285</v>
      </c>
      <c r="AG99" s="79"/>
    </row>
    <row r="100" spans="1:33" ht="24" customHeight="1">
      <c r="A100" s="90"/>
      <c r="B100" s="80"/>
      <c r="C100" s="80"/>
      <c r="D100" s="34" t="str">
        <f>IF(D99&lt;1,"CĐ",IF(D99&lt;1.6,"CCG","Đ"))</f>
        <v>Đ</v>
      </c>
      <c r="E100" s="34" t="str">
        <f t="shared" ref="E100:W100" si="16">IF(E99&lt;1,"CĐ",IF(E99&lt;1.6,"CCG","Đ"))</f>
        <v>Đ</v>
      </c>
      <c r="F100" s="34" t="str">
        <f t="shared" si="16"/>
        <v>Đ</v>
      </c>
      <c r="G100" s="34" t="str">
        <f t="shared" si="16"/>
        <v>Đ</v>
      </c>
      <c r="H100" s="34" t="str">
        <f t="shared" si="16"/>
        <v>Đ</v>
      </c>
      <c r="I100" s="34" t="str">
        <f t="shared" si="16"/>
        <v>Đ</v>
      </c>
      <c r="J100" s="34" t="str">
        <f t="shared" si="16"/>
        <v>Đ</v>
      </c>
      <c r="K100" s="34" t="str">
        <f t="shared" si="16"/>
        <v>CCG</v>
      </c>
      <c r="L100" s="34" t="str">
        <f t="shared" si="16"/>
        <v>Đ</v>
      </c>
      <c r="M100" s="34" t="str">
        <f t="shared" si="16"/>
        <v>Đ</v>
      </c>
      <c r="N100" s="34" t="str">
        <f t="shared" si="16"/>
        <v>Đ</v>
      </c>
      <c r="O100" s="34" t="str">
        <f t="shared" si="16"/>
        <v>Đ</v>
      </c>
      <c r="P100" s="34" t="str">
        <f t="shared" si="16"/>
        <v>Đ</v>
      </c>
      <c r="Q100" s="34" t="str">
        <f t="shared" si="16"/>
        <v>CCG</v>
      </c>
      <c r="R100" s="34" t="str">
        <f t="shared" si="16"/>
        <v>Đ</v>
      </c>
      <c r="S100" s="34" t="str">
        <f t="shared" si="16"/>
        <v>CCG</v>
      </c>
      <c r="T100" s="34" t="str">
        <f t="shared" si="16"/>
        <v>Đ</v>
      </c>
      <c r="U100" s="34" t="str">
        <f t="shared" si="16"/>
        <v>Đ</v>
      </c>
      <c r="V100" s="34" t="str">
        <f t="shared" si="16"/>
        <v>CCG</v>
      </c>
      <c r="W100" s="34" t="str">
        <f t="shared" si="16"/>
        <v>Đ</v>
      </c>
      <c r="X100" s="82"/>
      <c r="Y100" s="83"/>
      <c r="Z100" s="82"/>
      <c r="AA100" s="83"/>
      <c r="AB100" s="84"/>
      <c r="AC100" s="83"/>
      <c r="AD100" s="84"/>
      <c r="AE100" s="84"/>
      <c r="AF100" s="69"/>
      <c r="AG100" s="79"/>
    </row>
    <row r="101" spans="1:33" ht="18" customHeight="1">
      <c r="A101" s="1"/>
      <c r="B101" s="19"/>
      <c r="C101" s="19"/>
      <c r="D101" s="32"/>
      <c r="E101" s="32"/>
      <c r="F101" s="32"/>
      <c r="G101" s="32"/>
      <c r="H101" s="32"/>
      <c r="I101" s="32"/>
      <c r="J101" s="32"/>
      <c r="K101" s="32"/>
      <c r="L101" s="32"/>
      <c r="M101" s="32"/>
      <c r="N101" s="32"/>
      <c r="O101" s="32"/>
      <c r="P101" s="32"/>
      <c r="Q101" s="32"/>
      <c r="R101" s="32"/>
      <c r="S101" s="32"/>
      <c r="T101" s="32"/>
      <c r="U101" s="32"/>
      <c r="V101" s="32"/>
      <c r="W101" s="32"/>
      <c r="X101" s="32"/>
      <c r="Y101" s="32"/>
      <c r="Z101" s="32"/>
      <c r="AA101" s="32"/>
      <c r="AB101" s="32"/>
      <c r="AC101" s="32"/>
      <c r="AD101" s="32"/>
      <c r="AE101" s="32"/>
      <c r="AF101" s="32"/>
      <c r="AG101" s="32"/>
    </row>
    <row r="102" spans="1:33" ht="33" customHeight="1">
      <c r="A102" s="85"/>
      <c r="B102" s="85"/>
      <c r="C102" s="85"/>
      <c r="D102" s="12"/>
      <c r="E102" s="12"/>
      <c r="F102" s="12"/>
      <c r="G102" s="12"/>
      <c r="H102" s="12"/>
      <c r="I102" s="12"/>
      <c r="J102" s="12"/>
      <c r="K102" s="12"/>
      <c r="L102" s="12"/>
      <c r="M102" s="12"/>
      <c r="N102" s="12"/>
      <c r="O102" s="12"/>
      <c r="P102" s="12"/>
      <c r="Q102" s="12"/>
      <c r="R102" s="12"/>
      <c r="S102" s="12"/>
      <c r="T102" s="12"/>
      <c r="U102" s="12"/>
      <c r="V102" s="12"/>
      <c r="W102" s="12"/>
      <c r="X102" s="12"/>
      <c r="Y102" s="12"/>
      <c r="Z102" s="12"/>
      <c r="AA102" s="12"/>
      <c r="AB102" s="12"/>
      <c r="AC102" s="12"/>
      <c r="AD102" s="12"/>
      <c r="AE102" s="12"/>
      <c r="AF102" s="12"/>
      <c r="AG102" s="12"/>
    </row>
    <row r="103" spans="1:33" ht="28.5" customHeight="1">
      <c r="A103" s="12"/>
      <c r="B103" s="86"/>
      <c r="C103" s="86"/>
      <c r="D103" s="13"/>
      <c r="E103" s="13"/>
      <c r="F103" s="13"/>
      <c r="G103" s="13"/>
      <c r="H103" s="13"/>
      <c r="I103" s="13"/>
      <c r="J103" s="13"/>
      <c r="K103" s="13"/>
      <c r="L103" s="13"/>
      <c r="M103" s="13"/>
      <c r="N103" s="13"/>
      <c r="O103" s="13"/>
      <c r="P103" s="13"/>
      <c r="Q103" s="13"/>
      <c r="R103" s="13"/>
      <c r="S103" s="13"/>
      <c r="T103" s="13"/>
      <c r="U103" s="13"/>
      <c r="V103" s="13"/>
      <c r="W103" s="13"/>
      <c r="X103" s="13"/>
      <c r="Y103" s="13"/>
      <c r="Z103" s="13"/>
      <c r="AA103" s="13"/>
      <c r="AB103" s="13"/>
      <c r="AC103" s="13"/>
      <c r="AD103" s="13"/>
      <c r="AE103" s="13"/>
      <c r="AF103" s="13"/>
      <c r="AG103" s="13"/>
    </row>
    <row r="104" spans="1:33" ht="48" customHeight="1">
      <c r="A104" s="87"/>
      <c r="B104" s="87"/>
      <c r="C104" s="87"/>
      <c r="D104" s="13"/>
      <c r="E104" s="13"/>
      <c r="F104" s="13"/>
      <c r="G104" s="13"/>
      <c r="H104" s="13"/>
      <c r="I104" s="13"/>
      <c r="J104" s="13"/>
      <c r="K104" s="13"/>
      <c r="L104" s="13"/>
      <c r="M104" s="13"/>
      <c r="N104" s="13"/>
      <c r="O104" s="13"/>
      <c r="P104" s="13"/>
      <c r="Q104" s="13"/>
      <c r="R104" s="13"/>
      <c r="S104" s="13"/>
      <c r="T104" s="13"/>
      <c r="U104" s="13"/>
      <c r="V104" s="13"/>
      <c r="W104" s="13"/>
      <c r="X104" s="13"/>
      <c r="Y104" s="13"/>
      <c r="Z104" s="13"/>
      <c r="AA104" s="13"/>
      <c r="AB104" s="13"/>
      <c r="AC104" s="13"/>
      <c r="AD104" s="13"/>
      <c r="AE104" s="13"/>
      <c r="AF104" s="13"/>
      <c r="AG104" s="13"/>
    </row>
  </sheetData>
  <mergeCells count="90">
    <mergeCell ref="AE99:AE100"/>
    <mergeCell ref="A102:C102"/>
    <mergeCell ref="B103:C103"/>
    <mergeCell ref="A104:C104"/>
    <mergeCell ref="A1:Z1"/>
    <mergeCell ref="A2:Z2"/>
    <mergeCell ref="A3:Z3"/>
    <mergeCell ref="A4:Z4"/>
    <mergeCell ref="A94:A100"/>
    <mergeCell ref="B89:C89"/>
    <mergeCell ref="B86:C86"/>
    <mergeCell ref="B87:C87"/>
    <mergeCell ref="B83:C83"/>
    <mergeCell ref="B80:C80"/>
    <mergeCell ref="B81:C81"/>
    <mergeCell ref="B78:C78"/>
    <mergeCell ref="AF99:AF100"/>
    <mergeCell ref="X94:AF98"/>
    <mergeCell ref="AG94:AG100"/>
    <mergeCell ref="B95:C95"/>
    <mergeCell ref="B96:C96"/>
    <mergeCell ref="B97:C97"/>
    <mergeCell ref="B98:C98"/>
    <mergeCell ref="B99:C100"/>
    <mergeCell ref="X99:X100"/>
    <mergeCell ref="Y99:Y100"/>
    <mergeCell ref="Z99:Z100"/>
    <mergeCell ref="B94:C94"/>
    <mergeCell ref="AA99:AA100"/>
    <mergeCell ref="AB99:AB100"/>
    <mergeCell ref="AC99:AC100"/>
    <mergeCell ref="AD99:AD100"/>
    <mergeCell ref="B77:C77"/>
    <mergeCell ref="B73:C73"/>
    <mergeCell ref="B69:C69"/>
    <mergeCell ref="B61:C61"/>
    <mergeCell ref="B63:C63"/>
    <mergeCell ref="B64:C64"/>
    <mergeCell ref="B76:C76"/>
    <mergeCell ref="B57:C57"/>
    <mergeCell ref="B59:C59"/>
    <mergeCell ref="B53:C53"/>
    <mergeCell ref="B55:C55"/>
    <mergeCell ref="B51:C51"/>
    <mergeCell ref="B48:C48"/>
    <mergeCell ref="B50:C50"/>
    <mergeCell ref="B45:C45"/>
    <mergeCell ref="B47:C47"/>
    <mergeCell ref="B43:C43"/>
    <mergeCell ref="K5:K7"/>
    <mergeCell ref="L5:L7"/>
    <mergeCell ref="B37:C37"/>
    <mergeCell ref="B32:C32"/>
    <mergeCell ref="B33:C33"/>
    <mergeCell ref="B22:C22"/>
    <mergeCell ref="B20:C20"/>
    <mergeCell ref="B18:C18"/>
    <mergeCell ref="B16:C16"/>
    <mergeCell ref="B12:C12"/>
    <mergeCell ref="B13:C13"/>
    <mergeCell ref="B8:C8"/>
    <mergeCell ref="B9:C9"/>
    <mergeCell ref="B10:C10"/>
    <mergeCell ref="AF5:AG6"/>
    <mergeCell ref="N5:N7"/>
    <mergeCell ref="O5:O7"/>
    <mergeCell ref="P5:P7"/>
    <mergeCell ref="Q5:Q7"/>
    <mergeCell ref="R5:R7"/>
    <mergeCell ref="S5:S7"/>
    <mergeCell ref="X6:Y6"/>
    <mergeCell ref="Z6:AA6"/>
    <mergeCell ref="AB6:AC6"/>
    <mergeCell ref="AD6:AE6"/>
    <mergeCell ref="T5:T7"/>
    <mergeCell ref="U5:U7"/>
    <mergeCell ref="V5:V7"/>
    <mergeCell ref="W5:W7"/>
    <mergeCell ref="X5:AE5"/>
    <mergeCell ref="A5:A7"/>
    <mergeCell ref="B5:B7"/>
    <mergeCell ref="C5:C7"/>
    <mergeCell ref="M5:M7"/>
    <mergeCell ref="D5:D7"/>
    <mergeCell ref="E5:E7"/>
    <mergeCell ref="F5:F7"/>
    <mergeCell ref="G5:G7"/>
    <mergeCell ref="H5:H7"/>
    <mergeCell ref="I5:I7"/>
    <mergeCell ref="J5:J7"/>
  </mergeCells>
  <dataValidations count="1">
    <dataValidation type="list" allowBlank="1" showInputMessage="1" showErrorMessage="1" sqref="C46 C52 C14:C15 C17 C19 C21 C23:C31 C34:C36 C38:C42 C44 C49 C54 C56:C58 C60 C62 C65:C66 C68 C70:C72 C74:C75 C79 C82 C84:C85 C88 C90:C93" xr:uid="{E0758719-CA41-470F-BB91-FC588E5AB0FD}">
      <formula1>"KQMĐ, NDCT, TLHD, BC, ĐP"</formula1>
    </dataValidation>
  </dataValidations>
  <pageMargins left="0.74803149606299213" right="0.59055118110236227" top="0.74803149606299213" bottom="0.74803149606299213" header="0.31496062992125984" footer="0.31496062992125984"/>
  <pageSetup paperSize="9" orientation="landscape"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1ECBC8-4016-42BB-880E-1B24B9FE1B68}">
  <dimension ref="A1:I45"/>
  <sheetViews>
    <sheetView tabSelected="1" view="pageBreakPreview" topLeftCell="A22" zoomScale="60" zoomScaleNormal="100" workbookViewId="0">
      <selection activeCell="A40" sqref="A40:XFD45"/>
    </sheetView>
  </sheetViews>
  <sheetFormatPr defaultRowHeight="16.5"/>
  <cols>
    <col min="1" max="1" width="4.7109375" style="41" customWidth="1"/>
    <col min="2" max="2" width="72.28515625" style="41" customWidth="1"/>
    <col min="3" max="5" width="17.42578125" style="41" customWidth="1"/>
    <col min="6" max="256" width="9.140625" style="41"/>
    <col min="257" max="257" width="4.7109375" style="41" customWidth="1"/>
    <col min="258" max="258" width="75" style="41" customWidth="1"/>
    <col min="259" max="261" width="18.7109375" style="41" customWidth="1"/>
    <col min="262" max="512" width="9.140625" style="41"/>
    <col min="513" max="513" width="4.7109375" style="41" customWidth="1"/>
    <col min="514" max="514" width="75" style="41" customWidth="1"/>
    <col min="515" max="517" width="18.7109375" style="41" customWidth="1"/>
    <col min="518" max="768" width="9.140625" style="41"/>
    <col min="769" max="769" width="4.7109375" style="41" customWidth="1"/>
    <col min="770" max="770" width="75" style="41" customWidth="1"/>
    <col min="771" max="773" width="18.7109375" style="41" customWidth="1"/>
    <col min="774" max="1024" width="9.140625" style="41"/>
    <col min="1025" max="1025" width="4.7109375" style="41" customWidth="1"/>
    <col min="1026" max="1026" width="75" style="41" customWidth="1"/>
    <col min="1027" max="1029" width="18.7109375" style="41" customWidth="1"/>
    <col min="1030" max="1280" width="9.140625" style="41"/>
    <col min="1281" max="1281" width="4.7109375" style="41" customWidth="1"/>
    <col min="1282" max="1282" width="75" style="41" customWidth="1"/>
    <col min="1283" max="1285" width="18.7109375" style="41" customWidth="1"/>
    <col min="1286" max="1536" width="9.140625" style="41"/>
    <col min="1537" max="1537" width="4.7109375" style="41" customWidth="1"/>
    <col min="1538" max="1538" width="75" style="41" customWidth="1"/>
    <col min="1539" max="1541" width="18.7109375" style="41" customWidth="1"/>
    <col min="1542" max="1792" width="9.140625" style="41"/>
    <col min="1793" max="1793" width="4.7109375" style="41" customWidth="1"/>
    <col min="1794" max="1794" width="75" style="41" customWidth="1"/>
    <col min="1795" max="1797" width="18.7109375" style="41" customWidth="1"/>
    <col min="1798" max="2048" width="9.140625" style="41"/>
    <col min="2049" max="2049" width="4.7109375" style="41" customWidth="1"/>
    <col min="2050" max="2050" width="75" style="41" customWidth="1"/>
    <col min="2051" max="2053" width="18.7109375" style="41" customWidth="1"/>
    <col min="2054" max="2304" width="9.140625" style="41"/>
    <col min="2305" max="2305" width="4.7109375" style="41" customWidth="1"/>
    <col min="2306" max="2306" width="75" style="41" customWidth="1"/>
    <col min="2307" max="2309" width="18.7109375" style="41" customWidth="1"/>
    <col min="2310" max="2560" width="9.140625" style="41"/>
    <col min="2561" max="2561" width="4.7109375" style="41" customWidth="1"/>
    <col min="2562" max="2562" width="75" style="41" customWidth="1"/>
    <col min="2563" max="2565" width="18.7109375" style="41" customWidth="1"/>
    <col min="2566" max="2816" width="9.140625" style="41"/>
    <col min="2817" max="2817" width="4.7109375" style="41" customWidth="1"/>
    <col min="2818" max="2818" width="75" style="41" customWidth="1"/>
    <col min="2819" max="2821" width="18.7109375" style="41" customWidth="1"/>
    <col min="2822" max="3072" width="9.140625" style="41"/>
    <col min="3073" max="3073" width="4.7109375" style="41" customWidth="1"/>
    <col min="3074" max="3074" width="75" style="41" customWidth="1"/>
    <col min="3075" max="3077" width="18.7109375" style="41" customWidth="1"/>
    <col min="3078" max="3328" width="9.140625" style="41"/>
    <col min="3329" max="3329" width="4.7109375" style="41" customWidth="1"/>
    <col min="3330" max="3330" width="75" style="41" customWidth="1"/>
    <col min="3331" max="3333" width="18.7109375" style="41" customWidth="1"/>
    <col min="3334" max="3584" width="9.140625" style="41"/>
    <col min="3585" max="3585" width="4.7109375" style="41" customWidth="1"/>
    <col min="3586" max="3586" width="75" style="41" customWidth="1"/>
    <col min="3587" max="3589" width="18.7109375" style="41" customWidth="1"/>
    <col min="3590" max="3840" width="9.140625" style="41"/>
    <col min="3841" max="3841" width="4.7109375" style="41" customWidth="1"/>
    <col min="3842" max="3842" width="75" style="41" customWidth="1"/>
    <col min="3843" max="3845" width="18.7109375" style="41" customWidth="1"/>
    <col min="3846" max="4096" width="9.140625" style="41"/>
    <col min="4097" max="4097" width="4.7109375" style="41" customWidth="1"/>
    <col min="4098" max="4098" width="75" style="41" customWidth="1"/>
    <col min="4099" max="4101" width="18.7109375" style="41" customWidth="1"/>
    <col min="4102" max="4352" width="9.140625" style="41"/>
    <col min="4353" max="4353" width="4.7109375" style="41" customWidth="1"/>
    <col min="4354" max="4354" width="75" style="41" customWidth="1"/>
    <col min="4355" max="4357" width="18.7109375" style="41" customWidth="1"/>
    <col min="4358" max="4608" width="9.140625" style="41"/>
    <col min="4609" max="4609" width="4.7109375" style="41" customWidth="1"/>
    <col min="4610" max="4610" width="75" style="41" customWidth="1"/>
    <col min="4611" max="4613" width="18.7109375" style="41" customWidth="1"/>
    <col min="4614" max="4864" width="9.140625" style="41"/>
    <col min="4865" max="4865" width="4.7109375" style="41" customWidth="1"/>
    <col min="4866" max="4866" width="75" style="41" customWidth="1"/>
    <col min="4867" max="4869" width="18.7109375" style="41" customWidth="1"/>
    <col min="4870" max="5120" width="9.140625" style="41"/>
    <col min="5121" max="5121" width="4.7109375" style="41" customWidth="1"/>
    <col min="5122" max="5122" width="75" style="41" customWidth="1"/>
    <col min="5123" max="5125" width="18.7109375" style="41" customWidth="1"/>
    <col min="5126" max="5376" width="9.140625" style="41"/>
    <col min="5377" max="5377" width="4.7109375" style="41" customWidth="1"/>
    <col min="5378" max="5378" width="75" style="41" customWidth="1"/>
    <col min="5379" max="5381" width="18.7109375" style="41" customWidth="1"/>
    <col min="5382" max="5632" width="9.140625" style="41"/>
    <col min="5633" max="5633" width="4.7109375" style="41" customWidth="1"/>
    <col min="5634" max="5634" width="75" style="41" customWidth="1"/>
    <col min="5635" max="5637" width="18.7109375" style="41" customWidth="1"/>
    <col min="5638" max="5888" width="9.140625" style="41"/>
    <col min="5889" max="5889" width="4.7109375" style="41" customWidth="1"/>
    <col min="5890" max="5890" width="75" style="41" customWidth="1"/>
    <col min="5891" max="5893" width="18.7109375" style="41" customWidth="1"/>
    <col min="5894" max="6144" width="9.140625" style="41"/>
    <col min="6145" max="6145" width="4.7109375" style="41" customWidth="1"/>
    <col min="6146" max="6146" width="75" style="41" customWidth="1"/>
    <col min="6147" max="6149" width="18.7109375" style="41" customWidth="1"/>
    <col min="6150" max="6400" width="9.140625" style="41"/>
    <col min="6401" max="6401" width="4.7109375" style="41" customWidth="1"/>
    <col min="6402" max="6402" width="75" style="41" customWidth="1"/>
    <col min="6403" max="6405" width="18.7109375" style="41" customWidth="1"/>
    <col min="6406" max="6656" width="9.140625" style="41"/>
    <col min="6657" max="6657" width="4.7109375" style="41" customWidth="1"/>
    <col min="6658" max="6658" width="75" style="41" customWidth="1"/>
    <col min="6659" max="6661" width="18.7109375" style="41" customWidth="1"/>
    <col min="6662" max="6912" width="9.140625" style="41"/>
    <col min="6913" max="6913" width="4.7109375" style="41" customWidth="1"/>
    <col min="6914" max="6914" width="75" style="41" customWidth="1"/>
    <col min="6915" max="6917" width="18.7109375" style="41" customWidth="1"/>
    <col min="6918" max="7168" width="9.140625" style="41"/>
    <col min="7169" max="7169" width="4.7109375" style="41" customWidth="1"/>
    <col min="7170" max="7170" width="75" style="41" customWidth="1"/>
    <col min="7171" max="7173" width="18.7109375" style="41" customWidth="1"/>
    <col min="7174" max="7424" width="9.140625" style="41"/>
    <col min="7425" max="7425" width="4.7109375" style="41" customWidth="1"/>
    <col min="7426" max="7426" width="75" style="41" customWidth="1"/>
    <col min="7427" max="7429" width="18.7109375" style="41" customWidth="1"/>
    <col min="7430" max="7680" width="9.140625" style="41"/>
    <col min="7681" max="7681" width="4.7109375" style="41" customWidth="1"/>
    <col min="7682" max="7682" width="75" style="41" customWidth="1"/>
    <col min="7683" max="7685" width="18.7109375" style="41" customWidth="1"/>
    <col min="7686" max="7936" width="9.140625" style="41"/>
    <col min="7937" max="7937" width="4.7109375" style="41" customWidth="1"/>
    <col min="7938" max="7938" width="75" style="41" customWidth="1"/>
    <col min="7939" max="7941" width="18.7109375" style="41" customWidth="1"/>
    <col min="7942" max="8192" width="9.140625" style="41"/>
    <col min="8193" max="8193" width="4.7109375" style="41" customWidth="1"/>
    <col min="8194" max="8194" width="75" style="41" customWidth="1"/>
    <col min="8195" max="8197" width="18.7109375" style="41" customWidth="1"/>
    <col min="8198" max="8448" width="9.140625" style="41"/>
    <col min="8449" max="8449" width="4.7109375" style="41" customWidth="1"/>
    <col min="8450" max="8450" width="75" style="41" customWidth="1"/>
    <col min="8451" max="8453" width="18.7109375" style="41" customWidth="1"/>
    <col min="8454" max="8704" width="9.140625" style="41"/>
    <col min="8705" max="8705" width="4.7109375" style="41" customWidth="1"/>
    <col min="8706" max="8706" width="75" style="41" customWidth="1"/>
    <col min="8707" max="8709" width="18.7109375" style="41" customWidth="1"/>
    <col min="8710" max="8960" width="9.140625" style="41"/>
    <col min="8961" max="8961" width="4.7109375" style="41" customWidth="1"/>
    <col min="8962" max="8962" width="75" style="41" customWidth="1"/>
    <col min="8963" max="8965" width="18.7109375" style="41" customWidth="1"/>
    <col min="8966" max="9216" width="9.140625" style="41"/>
    <col min="9217" max="9217" width="4.7109375" style="41" customWidth="1"/>
    <col min="9218" max="9218" width="75" style="41" customWidth="1"/>
    <col min="9219" max="9221" width="18.7109375" style="41" customWidth="1"/>
    <col min="9222" max="9472" width="9.140625" style="41"/>
    <col min="9473" max="9473" width="4.7109375" style="41" customWidth="1"/>
    <col min="9474" max="9474" width="75" style="41" customWidth="1"/>
    <col min="9475" max="9477" width="18.7109375" style="41" customWidth="1"/>
    <col min="9478" max="9728" width="9.140625" style="41"/>
    <col min="9729" max="9729" width="4.7109375" style="41" customWidth="1"/>
    <col min="9730" max="9730" width="75" style="41" customWidth="1"/>
    <col min="9731" max="9733" width="18.7109375" style="41" customWidth="1"/>
    <col min="9734" max="9984" width="9.140625" style="41"/>
    <col min="9985" max="9985" width="4.7109375" style="41" customWidth="1"/>
    <col min="9986" max="9986" width="75" style="41" customWidth="1"/>
    <col min="9987" max="9989" width="18.7109375" style="41" customWidth="1"/>
    <col min="9990" max="10240" width="9.140625" style="41"/>
    <col min="10241" max="10241" width="4.7109375" style="41" customWidth="1"/>
    <col min="10242" max="10242" width="75" style="41" customWidth="1"/>
    <col min="10243" max="10245" width="18.7109375" style="41" customWidth="1"/>
    <col min="10246" max="10496" width="9.140625" style="41"/>
    <col min="10497" max="10497" width="4.7109375" style="41" customWidth="1"/>
    <col min="10498" max="10498" width="75" style="41" customWidth="1"/>
    <col min="10499" max="10501" width="18.7109375" style="41" customWidth="1"/>
    <col min="10502" max="10752" width="9.140625" style="41"/>
    <col min="10753" max="10753" width="4.7109375" style="41" customWidth="1"/>
    <col min="10754" max="10754" width="75" style="41" customWidth="1"/>
    <col min="10755" max="10757" width="18.7109375" style="41" customWidth="1"/>
    <col min="10758" max="11008" width="9.140625" style="41"/>
    <col min="11009" max="11009" width="4.7109375" style="41" customWidth="1"/>
    <col min="11010" max="11010" width="75" style="41" customWidth="1"/>
    <col min="11011" max="11013" width="18.7109375" style="41" customWidth="1"/>
    <col min="11014" max="11264" width="9.140625" style="41"/>
    <col min="11265" max="11265" width="4.7109375" style="41" customWidth="1"/>
    <col min="11266" max="11266" width="75" style="41" customWidth="1"/>
    <col min="11267" max="11269" width="18.7109375" style="41" customWidth="1"/>
    <col min="11270" max="11520" width="9.140625" style="41"/>
    <col min="11521" max="11521" width="4.7109375" style="41" customWidth="1"/>
    <col min="11522" max="11522" width="75" style="41" customWidth="1"/>
    <col min="11523" max="11525" width="18.7109375" style="41" customWidth="1"/>
    <col min="11526" max="11776" width="9.140625" style="41"/>
    <col min="11777" max="11777" width="4.7109375" style="41" customWidth="1"/>
    <col min="11778" max="11778" width="75" style="41" customWidth="1"/>
    <col min="11779" max="11781" width="18.7109375" style="41" customWidth="1"/>
    <col min="11782" max="12032" width="9.140625" style="41"/>
    <col min="12033" max="12033" width="4.7109375" style="41" customWidth="1"/>
    <col min="12034" max="12034" width="75" style="41" customWidth="1"/>
    <col min="12035" max="12037" width="18.7109375" style="41" customWidth="1"/>
    <col min="12038" max="12288" width="9.140625" style="41"/>
    <col min="12289" max="12289" width="4.7109375" style="41" customWidth="1"/>
    <col min="12290" max="12290" width="75" style="41" customWidth="1"/>
    <col min="12291" max="12293" width="18.7109375" style="41" customWidth="1"/>
    <col min="12294" max="12544" width="9.140625" style="41"/>
    <col min="12545" max="12545" width="4.7109375" style="41" customWidth="1"/>
    <col min="12546" max="12546" width="75" style="41" customWidth="1"/>
    <col min="12547" max="12549" width="18.7109375" style="41" customWidth="1"/>
    <col min="12550" max="12800" width="9.140625" style="41"/>
    <col min="12801" max="12801" width="4.7109375" style="41" customWidth="1"/>
    <col min="12802" max="12802" width="75" style="41" customWidth="1"/>
    <col min="12803" max="12805" width="18.7109375" style="41" customWidth="1"/>
    <col min="12806" max="13056" width="9.140625" style="41"/>
    <col min="13057" max="13057" width="4.7109375" style="41" customWidth="1"/>
    <col min="13058" max="13058" width="75" style="41" customWidth="1"/>
    <col min="13059" max="13061" width="18.7109375" style="41" customWidth="1"/>
    <col min="13062" max="13312" width="9.140625" style="41"/>
    <col min="13313" max="13313" width="4.7109375" style="41" customWidth="1"/>
    <col min="13314" max="13314" width="75" style="41" customWidth="1"/>
    <col min="13315" max="13317" width="18.7109375" style="41" customWidth="1"/>
    <col min="13318" max="13568" width="9.140625" style="41"/>
    <col min="13569" max="13569" width="4.7109375" style="41" customWidth="1"/>
    <col min="13570" max="13570" width="75" style="41" customWidth="1"/>
    <col min="13571" max="13573" width="18.7109375" style="41" customWidth="1"/>
    <col min="13574" max="13824" width="9.140625" style="41"/>
    <col min="13825" max="13825" width="4.7109375" style="41" customWidth="1"/>
    <col min="13826" max="13826" width="75" style="41" customWidth="1"/>
    <col min="13827" max="13829" width="18.7109375" style="41" customWidth="1"/>
    <col min="13830" max="14080" width="9.140625" style="41"/>
    <col min="14081" max="14081" width="4.7109375" style="41" customWidth="1"/>
    <col min="14082" max="14082" width="75" style="41" customWidth="1"/>
    <col min="14083" max="14085" width="18.7109375" style="41" customWidth="1"/>
    <col min="14086" max="14336" width="9.140625" style="41"/>
    <col min="14337" max="14337" width="4.7109375" style="41" customWidth="1"/>
    <col min="14338" max="14338" width="75" style="41" customWidth="1"/>
    <col min="14339" max="14341" width="18.7109375" style="41" customWidth="1"/>
    <col min="14342" max="14592" width="9.140625" style="41"/>
    <col min="14593" max="14593" width="4.7109375" style="41" customWidth="1"/>
    <col min="14594" max="14594" width="75" style="41" customWidth="1"/>
    <col min="14595" max="14597" width="18.7109375" style="41" customWidth="1"/>
    <col min="14598" max="14848" width="9.140625" style="41"/>
    <col min="14849" max="14849" width="4.7109375" style="41" customWidth="1"/>
    <col min="14850" max="14850" width="75" style="41" customWidth="1"/>
    <col min="14851" max="14853" width="18.7109375" style="41" customWidth="1"/>
    <col min="14854" max="15104" width="9.140625" style="41"/>
    <col min="15105" max="15105" width="4.7109375" style="41" customWidth="1"/>
    <col min="15106" max="15106" width="75" style="41" customWidth="1"/>
    <col min="15107" max="15109" width="18.7109375" style="41" customWidth="1"/>
    <col min="15110" max="15360" width="9.140625" style="41"/>
    <col min="15361" max="15361" width="4.7109375" style="41" customWidth="1"/>
    <col min="15362" max="15362" width="75" style="41" customWidth="1"/>
    <col min="15363" max="15365" width="18.7109375" style="41" customWidth="1"/>
    <col min="15366" max="15616" width="9.140625" style="41"/>
    <col min="15617" max="15617" width="4.7109375" style="41" customWidth="1"/>
    <col min="15618" max="15618" width="75" style="41" customWidth="1"/>
    <col min="15619" max="15621" width="18.7109375" style="41" customWidth="1"/>
    <col min="15622" max="15872" width="9.140625" style="41"/>
    <col min="15873" max="15873" width="4.7109375" style="41" customWidth="1"/>
    <col min="15874" max="15874" width="75" style="41" customWidth="1"/>
    <col min="15875" max="15877" width="18.7109375" style="41" customWidth="1"/>
    <col min="15878" max="16128" width="9.140625" style="41"/>
    <col min="16129" max="16129" width="4.7109375" style="41" customWidth="1"/>
    <col min="16130" max="16130" width="75" style="41" customWidth="1"/>
    <col min="16131" max="16133" width="18.7109375" style="41" customWidth="1"/>
    <col min="16134" max="16384" width="9.140625" style="41"/>
  </cols>
  <sheetData>
    <row r="1" spans="1:8" ht="18.75">
      <c r="A1" s="99" t="s">
        <v>136</v>
      </c>
      <c r="B1" s="99"/>
      <c r="C1" s="99"/>
      <c r="D1" s="99"/>
      <c r="E1" s="99"/>
      <c r="F1" s="40"/>
      <c r="G1" s="40"/>
    </row>
    <row r="2" spans="1:8" s="42" customFormat="1" ht="18.75" customHeight="1">
      <c r="A2" s="100" t="s">
        <v>137</v>
      </c>
      <c r="B2" s="100"/>
      <c r="C2" s="100"/>
      <c r="D2" s="100"/>
      <c r="E2" s="100"/>
    </row>
    <row r="3" spans="1:8" s="43" customFormat="1" ht="18.75" customHeight="1">
      <c r="A3" s="101" t="s">
        <v>181</v>
      </c>
      <c r="B3" s="101"/>
      <c r="C3" s="101"/>
      <c r="D3" s="101"/>
      <c r="E3" s="101"/>
      <c r="H3" s="43" t="s">
        <v>138</v>
      </c>
    </row>
    <row r="4" spans="1:8" s="42" customFormat="1" ht="18.75" customHeight="1">
      <c r="A4" s="102" t="s">
        <v>134</v>
      </c>
      <c r="B4" s="102"/>
      <c r="C4" s="102"/>
      <c r="D4" s="102"/>
      <c r="E4" s="102"/>
    </row>
    <row r="5" spans="1:8" ht="24" customHeight="1">
      <c r="A5" s="103" t="s">
        <v>139</v>
      </c>
      <c r="B5" s="104" t="s">
        <v>140</v>
      </c>
      <c r="C5" s="104" t="s">
        <v>141</v>
      </c>
      <c r="D5" s="104"/>
      <c r="E5" s="104" t="s">
        <v>142</v>
      </c>
    </row>
    <row r="6" spans="1:8" ht="24" customHeight="1">
      <c r="A6" s="103"/>
      <c r="B6" s="104"/>
      <c r="C6" s="45" t="s">
        <v>143</v>
      </c>
      <c r="D6" s="44" t="s">
        <v>144</v>
      </c>
      <c r="E6" s="104"/>
    </row>
    <row r="7" spans="1:8" ht="34.5" customHeight="1">
      <c r="A7" s="91" t="s">
        <v>145</v>
      </c>
      <c r="B7" s="46" t="s">
        <v>146</v>
      </c>
      <c r="C7" s="47" t="s">
        <v>7</v>
      </c>
      <c r="D7" s="47"/>
      <c r="E7" s="47"/>
    </row>
    <row r="8" spans="1:8" ht="40.5" customHeight="1">
      <c r="A8" s="91"/>
      <c r="B8" s="46" t="s">
        <v>147</v>
      </c>
      <c r="C8" s="47" t="s">
        <v>7</v>
      </c>
      <c r="D8" s="47"/>
      <c r="E8" s="47"/>
    </row>
    <row r="9" spans="1:8" ht="33" customHeight="1">
      <c r="A9" s="91"/>
      <c r="B9" s="46" t="s">
        <v>148</v>
      </c>
      <c r="C9" s="47" t="s">
        <v>7</v>
      </c>
      <c r="D9" s="47"/>
      <c r="E9" s="47"/>
    </row>
    <row r="10" spans="1:8" ht="42" customHeight="1">
      <c r="A10" s="91"/>
      <c r="B10" s="46" t="s">
        <v>149</v>
      </c>
      <c r="C10" s="47" t="s">
        <v>7</v>
      </c>
      <c r="D10" s="47"/>
      <c r="E10" s="47"/>
    </row>
    <row r="11" spans="1:8" ht="40.5" customHeight="1">
      <c r="A11" s="91"/>
      <c r="B11" s="46" t="s">
        <v>150</v>
      </c>
      <c r="C11" s="47" t="s">
        <v>7</v>
      </c>
      <c r="D11" s="47"/>
      <c r="E11" s="47"/>
    </row>
    <row r="12" spans="1:8" ht="36.75" customHeight="1">
      <c r="A12" s="91"/>
      <c r="B12" s="46" t="s">
        <v>151</v>
      </c>
      <c r="C12" s="47" t="s">
        <v>7</v>
      </c>
      <c r="D12" s="47"/>
      <c r="E12" s="47"/>
    </row>
    <row r="13" spans="1:8" ht="53.25" customHeight="1">
      <c r="A13" s="91" t="s">
        <v>152</v>
      </c>
      <c r="B13" s="46" t="s">
        <v>153</v>
      </c>
      <c r="C13" s="47" t="s">
        <v>7</v>
      </c>
      <c r="D13" s="47"/>
      <c r="E13" s="47"/>
    </row>
    <row r="14" spans="1:8" ht="41.25" customHeight="1">
      <c r="A14" s="91"/>
      <c r="B14" s="48" t="s">
        <v>154</v>
      </c>
      <c r="C14" s="47" t="s">
        <v>7</v>
      </c>
      <c r="D14" s="47"/>
      <c r="E14" s="47"/>
    </row>
    <row r="15" spans="1:8" ht="56.25" customHeight="1">
      <c r="A15" s="91"/>
      <c r="B15" s="46" t="s">
        <v>155</v>
      </c>
      <c r="C15" s="47" t="s">
        <v>7</v>
      </c>
      <c r="D15" s="47"/>
      <c r="E15" s="47"/>
    </row>
    <row r="16" spans="1:8" ht="61.5" customHeight="1">
      <c r="A16" s="91" t="s">
        <v>152</v>
      </c>
      <c r="B16" s="46" t="s">
        <v>156</v>
      </c>
      <c r="C16" s="47" t="s">
        <v>7</v>
      </c>
      <c r="D16" s="47"/>
      <c r="E16" s="47"/>
    </row>
    <row r="17" spans="1:9" ht="61.5" customHeight="1">
      <c r="A17" s="91"/>
      <c r="B17" s="46" t="s">
        <v>157</v>
      </c>
      <c r="C17" s="47" t="s">
        <v>7</v>
      </c>
      <c r="D17" s="47"/>
      <c r="E17" s="47"/>
    </row>
    <row r="18" spans="1:9" ht="49.5" customHeight="1">
      <c r="A18" s="91"/>
      <c r="B18" s="46" t="s">
        <v>158</v>
      </c>
      <c r="C18" s="47" t="s">
        <v>7</v>
      </c>
      <c r="D18" s="47"/>
      <c r="E18" s="47"/>
    </row>
    <row r="19" spans="1:9" ht="49.5" customHeight="1">
      <c r="A19" s="91"/>
      <c r="B19" s="46" t="s">
        <v>159</v>
      </c>
      <c r="C19" s="47" t="s">
        <v>7</v>
      </c>
      <c r="D19" s="47"/>
      <c r="E19" s="47"/>
    </row>
    <row r="20" spans="1:9" ht="42.75" customHeight="1">
      <c r="A20" s="91" t="s">
        <v>160</v>
      </c>
      <c r="B20" s="46" t="s">
        <v>161</v>
      </c>
      <c r="C20" s="47" t="s">
        <v>7</v>
      </c>
      <c r="D20" s="47"/>
      <c r="E20" s="47"/>
    </row>
    <row r="21" spans="1:9" ht="66.75" customHeight="1">
      <c r="A21" s="91"/>
      <c r="B21" s="46" t="s">
        <v>162</v>
      </c>
      <c r="C21" s="47" t="s">
        <v>7</v>
      </c>
      <c r="D21" s="47"/>
      <c r="E21" s="47"/>
    </row>
    <row r="22" spans="1:9" ht="45" customHeight="1">
      <c r="A22" s="91"/>
      <c r="B22" s="46" t="s">
        <v>163</v>
      </c>
      <c r="C22" s="47" t="s">
        <v>7</v>
      </c>
      <c r="D22" s="47"/>
      <c r="E22" s="47"/>
    </row>
    <row r="23" spans="1:9" ht="41.25" customHeight="1">
      <c r="A23" s="91"/>
      <c r="B23" s="46" t="s">
        <v>164</v>
      </c>
      <c r="C23" s="47" t="s">
        <v>7</v>
      </c>
      <c r="D23" s="47"/>
      <c r="E23" s="47"/>
    </row>
    <row r="24" spans="1:9" ht="37.5" customHeight="1">
      <c r="A24" s="91"/>
      <c r="B24" s="46" t="s">
        <v>165</v>
      </c>
      <c r="C24" s="47" t="s">
        <v>7</v>
      </c>
      <c r="D24" s="47"/>
      <c r="E24" s="47"/>
    </row>
    <row r="25" spans="1:9" ht="35.25" customHeight="1">
      <c r="A25" s="105" t="s">
        <v>160</v>
      </c>
      <c r="B25" s="48" t="s">
        <v>166</v>
      </c>
      <c r="C25" s="47" t="s">
        <v>7</v>
      </c>
      <c r="D25" s="47"/>
      <c r="E25" s="47"/>
    </row>
    <row r="26" spans="1:9" ht="54.75" customHeight="1">
      <c r="A26" s="106"/>
      <c r="B26" s="46" t="s">
        <v>167</v>
      </c>
      <c r="C26" s="47" t="s">
        <v>7</v>
      </c>
      <c r="D26" s="47"/>
      <c r="E26" s="47"/>
    </row>
    <row r="27" spans="1:9" ht="36.75" customHeight="1">
      <c r="A27" s="107"/>
      <c r="B27" s="46" t="s">
        <v>168</v>
      </c>
      <c r="C27" s="47" t="s">
        <v>7</v>
      </c>
      <c r="D27" s="47"/>
      <c r="E27" s="47"/>
    </row>
    <row r="28" spans="1:9" ht="36" customHeight="1">
      <c r="A28" s="98" t="s">
        <v>169</v>
      </c>
      <c r="B28" s="46" t="s">
        <v>170</v>
      </c>
      <c r="C28" s="47" t="s">
        <v>7</v>
      </c>
      <c r="D28" s="47"/>
      <c r="E28" s="47"/>
    </row>
    <row r="29" spans="1:9" ht="40.5" customHeight="1">
      <c r="A29" s="91"/>
      <c r="B29" s="46" t="s">
        <v>171</v>
      </c>
      <c r="C29" s="47"/>
      <c r="D29" s="47" t="s">
        <v>7</v>
      </c>
      <c r="E29" s="47"/>
      <c r="I29" s="49"/>
    </row>
    <row r="30" spans="1:9" ht="40.5" customHeight="1">
      <c r="A30" s="91"/>
      <c r="B30" s="46" t="s">
        <v>172</v>
      </c>
      <c r="C30" s="47" t="s">
        <v>7</v>
      </c>
      <c r="D30" s="47"/>
      <c r="E30" s="47"/>
      <c r="I30" s="49"/>
    </row>
    <row r="31" spans="1:9" ht="34.5" customHeight="1">
      <c r="A31" s="91" t="s">
        <v>173</v>
      </c>
      <c r="B31" s="50" t="s">
        <v>174</v>
      </c>
      <c r="C31" s="92"/>
      <c r="D31" s="92"/>
      <c r="E31" s="92"/>
    </row>
    <row r="32" spans="1:9" ht="34.5" customHeight="1">
      <c r="A32" s="91"/>
      <c r="B32" s="50" t="s">
        <v>175</v>
      </c>
      <c r="C32" s="97" t="s">
        <v>176</v>
      </c>
      <c r="D32" s="97"/>
      <c r="E32" s="97"/>
    </row>
    <row r="33" spans="1:5" ht="34.5" customHeight="1">
      <c r="A33" s="91"/>
      <c r="B33" s="50" t="s">
        <v>177</v>
      </c>
      <c r="C33" s="97" t="s">
        <v>176</v>
      </c>
      <c r="D33" s="97"/>
      <c r="E33" s="97"/>
    </row>
    <row r="34" spans="1:5" ht="34.5" customHeight="1">
      <c r="A34" s="91"/>
      <c r="B34" s="50" t="s">
        <v>178</v>
      </c>
      <c r="C34" s="92"/>
      <c r="D34" s="92"/>
      <c r="E34" s="92"/>
    </row>
    <row r="35" spans="1:5" ht="32.25" customHeight="1">
      <c r="A35" s="91"/>
      <c r="B35" s="50" t="s">
        <v>179</v>
      </c>
      <c r="C35" s="97" t="s">
        <v>176</v>
      </c>
      <c r="D35" s="97"/>
      <c r="E35" s="97"/>
    </row>
    <row r="36" spans="1:5" ht="40.5" customHeight="1">
      <c r="A36" s="91"/>
      <c r="B36" s="50" t="s">
        <v>180</v>
      </c>
      <c r="C36" s="92"/>
      <c r="D36" s="92"/>
      <c r="E36" s="92"/>
    </row>
    <row r="37" spans="1:5" ht="45.75" customHeight="1">
      <c r="A37" s="91" t="s">
        <v>173</v>
      </c>
      <c r="B37" s="50" t="s">
        <v>182</v>
      </c>
      <c r="C37" s="92"/>
      <c r="D37" s="92"/>
      <c r="E37" s="92"/>
    </row>
    <row r="38" spans="1:5" ht="81" customHeight="1">
      <c r="A38" s="91"/>
      <c r="B38" s="50" t="s">
        <v>183</v>
      </c>
      <c r="C38" s="93"/>
      <c r="D38" s="94"/>
      <c r="E38" s="95"/>
    </row>
    <row r="39" spans="1:5" ht="70.5" customHeight="1">
      <c r="A39" s="91"/>
      <c r="B39" s="96" t="s">
        <v>184</v>
      </c>
      <c r="C39" s="96"/>
      <c r="D39" s="96"/>
      <c r="E39" s="96"/>
    </row>
    <row r="40" spans="1:5">
      <c r="A40" s="51"/>
      <c r="B40" s="51"/>
      <c r="C40" s="51"/>
      <c r="D40" s="51"/>
      <c r="E40" s="51"/>
    </row>
    <row r="41" spans="1:5">
      <c r="A41" s="51"/>
      <c r="B41" s="51"/>
      <c r="C41" s="51"/>
      <c r="D41" s="51"/>
      <c r="E41" s="51"/>
    </row>
    <row r="42" spans="1:5">
      <c r="A42" s="51"/>
      <c r="B42" s="51"/>
      <c r="C42" s="51"/>
      <c r="D42" s="51"/>
      <c r="E42" s="51"/>
    </row>
    <row r="43" spans="1:5">
      <c r="A43" s="51"/>
      <c r="B43" s="51"/>
      <c r="C43" s="51"/>
      <c r="D43" s="51"/>
      <c r="E43" s="51"/>
    </row>
    <row r="44" spans="1:5">
      <c r="A44" s="51"/>
      <c r="B44" s="51"/>
      <c r="C44" s="51"/>
      <c r="D44" s="51"/>
      <c r="E44" s="51"/>
    </row>
    <row r="45" spans="1:5">
      <c r="A45" s="51"/>
      <c r="B45" s="51"/>
      <c r="C45" s="51"/>
      <c r="D45" s="51"/>
      <c r="E45" s="51"/>
    </row>
  </sheetData>
  <mergeCells count="25">
    <mergeCell ref="A28:A30"/>
    <mergeCell ref="A1:E1"/>
    <mergeCell ref="A2:E2"/>
    <mergeCell ref="A3:E3"/>
    <mergeCell ref="A4:E4"/>
    <mergeCell ref="A5:A6"/>
    <mergeCell ref="B5:B6"/>
    <mergeCell ref="C5:D5"/>
    <mergeCell ref="E5:E6"/>
    <mergeCell ref="A7:A12"/>
    <mergeCell ref="A13:A15"/>
    <mergeCell ref="A16:A19"/>
    <mergeCell ref="A20:A24"/>
    <mergeCell ref="A25:A27"/>
    <mergeCell ref="A31:A36"/>
    <mergeCell ref="C31:E31"/>
    <mergeCell ref="C32:E32"/>
    <mergeCell ref="C33:E33"/>
    <mergeCell ref="C34:E34"/>
    <mergeCell ref="C35:E35"/>
    <mergeCell ref="C36:E36"/>
    <mergeCell ref="A37:A39"/>
    <mergeCell ref="C37:E37"/>
    <mergeCell ref="C38:E38"/>
    <mergeCell ref="B39:E39"/>
  </mergeCells>
  <pageMargins left="0.70866141732283472" right="0.70866141732283472" top="0.74803149606299213" bottom="0.74803149606299213" header="0.31496062992125984" footer="0.31496062992125984"/>
  <pageSetup paperSize="9"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ĐGTMN</vt:lpstr>
      <vt:lpstr>PHIẾU ĐÁNH GIÁ</vt:lpstr>
      <vt:lpstr>ĐGTMN!Print_Area</vt:lpstr>
      <vt:lpstr>'PHIẾU ĐÁNH GIÁ'!Print_Area</vt:lpstr>
      <vt:lpstr>ĐGTMN!Print_Titles</vt:lpstr>
      <vt:lpstr>'PHIẾU ĐÁNH GIÁ'!Print_Titles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Thao</dc:creator>
  <cp:lastModifiedBy>Admin</cp:lastModifiedBy>
  <cp:lastPrinted>2025-10-01T02:49:46Z</cp:lastPrinted>
  <dcterms:created xsi:type="dcterms:W3CDTF">2019-07-05T03:48:23Z</dcterms:created>
  <dcterms:modified xsi:type="dcterms:W3CDTF">2025-10-22T06:54:50Z</dcterms:modified>
</cp:coreProperties>
</file>