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13_ncr:1_{A2F96935-9323-4A32-A19E-021B7365321D}" xr6:coauthVersionLast="46" xr6:coauthVersionMax="46" xr10:uidLastSave="{00000000-0000-0000-0000-000000000000}"/>
  <bookViews>
    <workbookView xWindow="945" yWindow="0" windowWidth="19545" windowHeight="10920" tabRatio="770" firstSheet="1" activeTab="1" xr2:uid="{00000000-000D-0000-FFFF-FFFF00000000}"/>
  </bookViews>
  <sheets>
    <sheet name="SGV" sheetId="41" state="veryHidden" r:id="rId1"/>
    <sheet name="BẢN THÂN " sheetId="52" r:id="rId2"/>
  </sheets>
  <definedNames>
    <definedName name="_xlnm._FilterDatabase" localSheetId="1" hidden="1">'BẢN THÂN '!$L$1:$L$104</definedName>
    <definedName name="_xlnm.Print_Titles" localSheetId="1">'BẢN THÂN '!$3:$5</definedName>
  </definedNames>
  <calcPr calcId="191029" iterateCount="1"/>
</workbook>
</file>

<file path=xl/calcChain.xml><?xml version="1.0" encoding="utf-8"?>
<calcChain xmlns="http://schemas.openxmlformats.org/spreadsheetml/2006/main">
  <c r="L93" i="52" l="1"/>
  <c r="L104" i="52"/>
  <c r="K104" i="52"/>
  <c r="L103" i="52"/>
  <c r="K103" i="52"/>
  <c r="L102" i="52"/>
  <c r="K102" i="52"/>
  <c r="L101" i="52"/>
  <c r="K101" i="52"/>
  <c r="K100" i="52" s="1"/>
  <c r="L100" i="52"/>
  <c r="L99" i="52"/>
  <c r="K99" i="52"/>
  <c r="L98" i="52"/>
  <c r="K98" i="52"/>
  <c r="L97" i="52"/>
  <c r="K97" i="52"/>
  <c r="L96" i="52"/>
  <c r="K96" i="52"/>
  <c r="L95" i="52"/>
  <c r="K95" i="52"/>
  <c r="L94" i="52"/>
  <c r="K94" i="52"/>
  <c r="K93" i="52"/>
  <c r="L92" i="52"/>
  <c r="K92" i="52"/>
  <c r="L91" i="52"/>
  <c r="K91" i="52"/>
  <c r="L89" i="52"/>
  <c r="K89" i="52"/>
  <c r="L88" i="52"/>
  <c r="K88" i="52"/>
  <c r="L87" i="52"/>
  <c r="K87" i="52"/>
  <c r="L86" i="52"/>
  <c r="K86" i="52"/>
  <c r="F77" i="52"/>
  <c r="F72" i="52"/>
  <c r="F68" i="52"/>
  <c r="F64" i="52"/>
  <c r="F62" i="52"/>
  <c r="F58" i="52"/>
  <c r="F56" i="52"/>
  <c r="F53" i="52"/>
  <c r="F50" i="52"/>
  <c r="F47" i="52"/>
  <c r="F43" i="52"/>
  <c r="F41" i="52"/>
  <c r="F37" i="52"/>
  <c r="F33" i="52"/>
  <c r="F29" i="52"/>
  <c r="F26" i="52"/>
  <c r="F16" i="52"/>
  <c r="F14" i="52"/>
  <c r="F11" i="52"/>
  <c r="L85" i="52" l="1"/>
  <c r="K85" i="52"/>
  <c r="L90" i="52"/>
  <c r="K90" i="52"/>
  <c r="F87" i="52"/>
  <c r="F71" i="52"/>
  <c r="F49" i="52"/>
  <c r="F88" i="52" s="1"/>
  <c r="F61" i="52"/>
  <c r="F60" i="52" s="1"/>
  <c r="F89" i="52" l="1"/>
  <c r="F6" i="52" l="1"/>
  <c r="F85" i="52"/>
  <c r="F86" i="52"/>
  <c r="F8" i="52"/>
</calcChain>
</file>

<file path=xl/sharedStrings.xml><?xml version="1.0" encoding="utf-8"?>
<sst xmlns="http://schemas.openxmlformats.org/spreadsheetml/2006/main" count="472" uniqueCount="225">
  <si>
    <t>KQMĐ</t>
  </si>
  <si>
    <t>TLHD</t>
  </si>
  <si>
    <t>NDCT</t>
  </si>
  <si>
    <t>ĐP</t>
  </si>
  <si>
    <t>I. LĨNH VỰC GIÁO DỤC PHÁT TRIỂN THỂ CHẤT</t>
  </si>
  <si>
    <t>Đi vệ sinh đúng nơi quy định</t>
  </si>
  <si>
    <t>II. LĨNH VỰC GIÁO DỤC PHÁT TRIỂN NHẬN THỨC</t>
  </si>
  <si>
    <t>III. LĨNH VỰC GIÁO DỤC PHÁT TRIỂN NGÔN NGỮ</t>
  </si>
  <si>
    <t>x</t>
  </si>
  <si>
    <t>A. Phát triển vận động</t>
  </si>
  <si>
    <t>B. Giáo dục dinh dưỡng và sức khỏe</t>
  </si>
  <si>
    <t>Nội dung năm</t>
  </si>
  <si>
    <t>Nguồn</t>
  </si>
  <si>
    <t>PTCT</t>
  </si>
  <si>
    <t>1. Thực hiện các động tác phát triển các nhóm cơ và hô hấp (TDS)</t>
  </si>
  <si>
    <t>Mục tiêu năm</t>
  </si>
  <si>
    <t>Lớp</t>
  </si>
  <si>
    <t>CỘNG TỔNG SỐ NỘI DUNG TRONG NĂM HỌC PHÂN BỔ THEO ĐỘ TUỔI</t>
  </si>
  <si>
    <t xml:space="preserve">Trong đó: - Lĩnh vực thể chất </t>
  </si>
  <si>
    <t xml:space="preserve">                  - Lĩnh vực nhận thức </t>
  </si>
  <si>
    <t xml:space="preserve">                  - Lĩnh vực ngôn ngữ</t>
  </si>
  <si>
    <t>2. Thể hiện vận động cơ bản và phát triển tố chất trong vận động ban đầu</t>
  </si>
  <si>
    <t>Giữ được thăng bằng trong vận động đi/chạy có thay đổi tốc độ nhanh/chậm theo hiệu lệnh của cô</t>
  </si>
  <si>
    <t>Đi/chạy theo hướng thẳng có thay đổi tốc độ nhanh/chậm theo hiệu lệnh của cô</t>
  </si>
  <si>
    <t>Trẻ giữ được thăng bằng khi tham gia vận động đi theo đường ngoằn ngoèo</t>
  </si>
  <si>
    <t>Đi theo đường ngoằn ngoèo</t>
  </si>
  <si>
    <t>*Trò chơi vận động</t>
  </si>
  <si>
    <t>Thích chơi các trò chơi vận động. Biết luật chơi, cách chơi, phối hợp chơi với bạn vui vẻ</t>
  </si>
  <si>
    <t>Trò chơi vận động</t>
  </si>
  <si>
    <t>3. Thực hiện vận động cử động của bàn tay, ngón tay</t>
  </si>
  <si>
    <t>Thực hiện được các vận động xoa tay, chạm các đầu ngón tay với nhau, rót, nhào, khuấy, đảo, vò xé giấy</t>
  </si>
  <si>
    <t>Thực hiện vận động xoa tay, chạm các đầu ngón tay với nhau, rót, nhào, khuấy, đảo, vò xé giấy.</t>
  </si>
  <si>
    <t>Biết đóng cọc bàn gỗ</t>
  </si>
  <si>
    <t>Thực hiện vận động đóng cọc bàn gỗ</t>
  </si>
  <si>
    <t>Có khả năng vận động cổ tay, bàn tay, ngón tay - thực hiện "múa khéo"</t>
  </si>
  <si>
    <t>Tập múa dẻo</t>
  </si>
  <si>
    <t>Vận động bàn tay,cánh tay</t>
  </si>
  <si>
    <t>Xoay vặn mở một số đồ dùng có gien</t>
  </si>
  <si>
    <t>Phối hợp được cử động bàn tay, ngón tay và phối hợp tay - mắt trong các hoạt động: nhào đất nặn; vẽ tổ chim.</t>
  </si>
  <si>
    <t>Thực hiện vận động nhào đất nặn; vẽ tổ chim</t>
  </si>
  <si>
    <t>Chồng, xếp được 6 - 8 khối không đổ</t>
  </si>
  <si>
    <t>Chồng, xếp 6 - 8 khối</t>
  </si>
  <si>
    <t>Bước đầu được làm quen với bút, tập cầm bút tô, vẽ nguệch ngoạc theo ý thích</t>
  </si>
  <si>
    <t>Tập cầm bút tô, vẽ</t>
  </si>
  <si>
    <t>1. Có một số nề nếp, thói quen tốt trong sinh hoạt</t>
  </si>
  <si>
    <t>Thích nghi với chế độ ăn cơm, có thể ăn được các loại thức ăn khác nhau</t>
  </si>
  <si>
    <t>Làm quen với chế độ ăn cơm và các loại thức ăn khác nhau</t>
  </si>
  <si>
    <t>Biết đi vệ sinh đúng nơi quy định</t>
  </si>
  <si>
    <t>2. Thực hiện một số việc tự phục vụ, giữ gìn sức khỏe</t>
  </si>
  <si>
    <t>Làm được một số việc với sự giúp đỡ của người lớn (lấy nước uống, đi vệ sinh,..)</t>
  </si>
  <si>
    <t>Nhận đúng kí hiệu riêng của mình trên đồ dùng cá nhân: Khăn, ca, cốc, tủ đồ.</t>
  </si>
  <si>
    <t>Nhận dạng kí hiệu riêng của mình trên đồ dùng cá nhân: Khăn, ca, cốc, tủ đồ.</t>
  </si>
  <si>
    <t>Biết nói với người lớn khi có nhu cầu ăn, ngủ, vệ sinh</t>
  </si>
  <si>
    <t>Tập nói với người lớn khi có nhu cầu ăn, ngủ, vệ sinh</t>
  </si>
  <si>
    <t>3. Nhận biết và tránh một số nguy cơ không an toàn</t>
  </si>
  <si>
    <t>Biết không tự ý chạy ra khỏi nhà, cổng trường.</t>
  </si>
  <si>
    <t>Không chạy ta khỏi nhà, cổng trường.</t>
  </si>
  <si>
    <t>2. Thể hiện sự hiểu biết về các sự vật, hiện tượng gần gũi</t>
  </si>
  <si>
    <t>* Nhận biết một số bộ phận của cơ thể con người</t>
  </si>
  <si>
    <t>Nói được tên và chức năng chính của một số bộ phận cơ thể khi được hỏi</t>
  </si>
  <si>
    <t>Tên, chức năng của một số bộ phận của cơ thể: tay, chân</t>
  </si>
  <si>
    <t>*Nhận biết một số loại hoa, quả quen thuộc</t>
  </si>
  <si>
    <t>Nói được tên và một vài đặc điểm nổi bật của một số loại hoa, quả, rau quen thuộc theo 1 vài dấu hiệu đặc trưng về màu sắc hoặc hình dạng khi được yêu cầu</t>
  </si>
  <si>
    <t>Tên và một số đặc điểm nổi bật của một số loại hoa, quả  quen thuộc</t>
  </si>
  <si>
    <t>*Nhận biết một số màu cơ bản, kích thước, hình dạng, số lượng</t>
  </si>
  <si>
    <t>Chỉ hoặc lấy đúng đồ chơi có kích thước to / nhỏ theo yêu cầu</t>
  </si>
  <si>
    <t>Kích thước to - nhỏ</t>
  </si>
  <si>
    <t>Chỉ/nói tên hoặc lấy/cất đúng đồ chơi màu đỏ /vàng/xanh theo yêu cầu</t>
  </si>
  <si>
    <t>Màu đỏ, vàng, xanh</t>
  </si>
  <si>
    <t>*Nhận biết bản thân và những người gần gũi</t>
  </si>
  <si>
    <t>Nói được tên và một số đặc điểm bên ngoài của bản thân khi được hỏi</t>
  </si>
  <si>
    <t>Tên và một số đặc điểm bên ngoài của bản thân</t>
  </si>
  <si>
    <t>1. Nghe hiểu lời nói</t>
  </si>
  <si>
    <t>Nghe và thực hiện được các nhiệm vụ gồm 2 - 3 hành động: "Cháu cất đồ chơi lên giá và đi rửa tay!"</t>
  </si>
  <si>
    <t>Nghe và thực hiện các nhiệm vụ gồm 2 - 3 hành động bằng lời nói</t>
  </si>
  <si>
    <t>Nghe hiểu được các bài thơ, đồng dao, ca dao, hò vè, câu đố,  và nội dung truyện ngắn đơn giản, trả lời được các câu hỏi về tên truyện, tên và hành động của các nhân vật</t>
  </si>
  <si>
    <t>Nghe các bài thơ, đồng dao, ca dao, truyện kể đơn giản về chủ đề "Bản thân"</t>
  </si>
  <si>
    <t>2. Nghe, nhắc lại các âm, các tiếng và các câu</t>
  </si>
  <si>
    <t>Đọc được bài thơ, ca dao, đồng dao với sự giúp đỡ của cô giáo</t>
  </si>
  <si>
    <t>Đọc các đoạn thơ, bài thơ ngắn có câu 3 - 4 tiếng về chủ đề:"Bản thân"</t>
  </si>
  <si>
    <t>3. Sử dụng ngôn ngữ để giao tiếp</t>
  </si>
  <si>
    <t>Sử dụng được các từ thể hiện sự lễ phép khi nói chuyện với người lớn. Nói to, đủ nghe, phát âm rõ tiếng.</t>
  </si>
  <si>
    <t>Nói  lễ phép, to rõ ràng, đủ nghe</t>
  </si>
  <si>
    <t>4. Làm quen với sách</t>
  </si>
  <si>
    <t>Biết lắng nghe khi người lớn đọc sách</t>
  </si>
  <si>
    <t>Lắng nghe người lớn đọc sách</t>
  </si>
  <si>
    <t>IV. LĨNH VỰC TÌNH CẢM, KỸ NĂNG XÃ HỘI VÀ THẨM MỸ</t>
  </si>
  <si>
    <t>1. Phát triển tình cảm</t>
  </si>
  <si>
    <t>* Ý thức về bản thân</t>
  </si>
  <si>
    <t>Nói được một vài thông tin về bản thân (tên, tuổi)</t>
  </si>
  <si>
    <t xml:space="preserve">Nhận biết được tên gọi, một số đặc điểm bên ngoài của bản thân. </t>
  </si>
  <si>
    <t>* Nhận biết và thể hiện một số trạng thái cảm xúc</t>
  </si>
  <si>
    <t>Nhận biết và biểu lộ được trạng thái cảm xúc vui, buồn, sợ hãi, tức giận qua nét mặt, cử chỉ</t>
  </si>
  <si>
    <t>Cách nhận biết và biểu lộ được trạng thái cảm xúc vui, buồn, sợ hãi, tức giận qua nét mặt, cử chỉ</t>
  </si>
  <si>
    <t>2. Phát triển kỹ năng xã hội</t>
  </si>
  <si>
    <t>* Mối quan hệ tích cực với con người và sự vật gần gũi</t>
  </si>
  <si>
    <t>Biểu lộ sự thích giao tiếp với người khác bằng cử chỉ, lời nói</t>
  </si>
  <si>
    <t>Giao tiếp với những người xung quanh, Chơi thân thiện với bạn</t>
  </si>
  <si>
    <t>Một số trạng thái cảm xúc vui, buồn, sợ hãi, tức giận qua nét mặt, cử chỉ</t>
  </si>
  <si>
    <t>3. Phát triển cảm xúc thẩm mỹ</t>
  </si>
  <si>
    <t>* Nghe hát, hát và vận động đơn giản theo nhạc</t>
  </si>
  <si>
    <t>Biết hát và vận động đơn giản theo một vài bài hát/bản nhạc quen thuộc</t>
  </si>
  <si>
    <t>* Vẽ, nặn, xé dán, xếp hình, xem tranh</t>
  </si>
  <si>
    <t>Thích thú khi xem tranh</t>
  </si>
  <si>
    <t>Xem tranh</t>
  </si>
  <si>
    <t>Thích cầm bút di màu, vẽ nguệch ngoặc</t>
  </si>
  <si>
    <t>Di màu, vẽ nguệch ngoạc về chủ đề "Bản thân"</t>
  </si>
  <si>
    <t>Làm quen với màu nước</t>
  </si>
  <si>
    <t xml:space="preserve">                  - Lĩnh vực tình cảm kỹ năng xã hội - thẩm mỹ</t>
  </si>
  <si>
    <t>Thực hiện các động tác trong bài tập thể dục: hít thở, tay giơ cao/đưa ra phía trước/, lưng /đưa sang ngang/ đưa ra sau/lắc bàn tay; cúi về phía trước, nghiêng/vặn người sang 2 bên, ngồi xuống, đứng lên, co duỗi từng chân</t>
  </si>
  <si>
    <t>* Vận động: Đi, chạy.</t>
  </si>
  <si>
    <t>Thích chơi với đất nặn tạo ra sản phẩm đơn giản theo sự hướng dẫn của cô.</t>
  </si>
  <si>
    <t>Nặn sản phẩm đơn giản về chủ đề .</t>
  </si>
  <si>
    <t>Nghe hát, nghe nhạc, nghe âm thanh của các loại dụng cụ
Hát theo và tập vận động đơn giản theo nhạc về chủ đề "Bản thân"</t>
  </si>
  <si>
    <t>Vận động bàn tay, cánh tay</t>
  </si>
  <si>
    <t>Hoạt động chủ đề</t>
  </si>
  <si>
    <t>TN
học
liệu</t>
  </si>
  <si>
    <t>Phạm vi thực hiện</t>
  </si>
  <si>
    <t>Địa điểm tổ chức</t>
  </si>
  <si>
    <t>Lớp học</t>
  </si>
  <si>
    <t>HĐG:
- Trò chơi: Đóng cọc bàn gỗ
TC: Búa bi 2 tầng</t>
  </si>
  <si>
    <t>HĐG: Trò chơi: Xoáy mở nắp chai</t>
  </si>
  <si>
    <t>HĐG: 
- Xếp chồng đường đi
- Xếp chồng (xếp đồ chơi..)</t>
  </si>
  <si>
    <t>HĐG: Chơi với bút sáp màu, chơi với phấn. Vẽ nguệch ngoạc theo ý thích</t>
  </si>
  <si>
    <t xml:space="preserve"> VS-AN
- Dạy trẻ sử dụng bát, thìa, cốc đúng cách.
 - Cho trẻ làm quen một số thức ăn quen thuộc; Cơm, cháo, canh.</t>
  </si>
  <si>
    <t>VS-AN:
-  Cho trẻ thực hành đi vệ sinh đúng nơi quy định.</t>
  </si>
  <si>
    <t>VS-AN:
- Hướng dẫn trẻ cầm ca và uống nước bằng 2 tay</t>
  </si>
  <si>
    <t>Tập tự phục vụ: 
+ Lấy nước uống
+ Cất lấy giày dép, tự đi dép đúng đôi</t>
  </si>
  <si>
    <t xml:space="preserve"> ĐTT: Giáo dục trẻ không chạy ta khỏi nhà, cổng trường.</t>
  </si>
  <si>
    <t>HĐCĐ: Nhận biết đôi bàn tay</t>
  </si>
  <si>
    <t>HĐG: Chọn  trang phục theo kích thước to nhỏ</t>
  </si>
  <si>
    <t>HĐCĐ: Nhận biết màu xanh 
HĐC: Ôn nhận biết PB màu xanh</t>
  </si>
  <si>
    <t xml:space="preserve"> SHHN: Trẻ cất đồ chơi khi chơi xong theo yêu cầu của cô.</t>
  </si>
  <si>
    <t>ĐTT: Trò chuyện, xem tranh ảnh, xem video về việc chảo hỏi lễ phép, nói to đủ nghe khi giao tiếp
Dạy trẻ sử dụng các từ thể hiện sự lễ phép (dạ, vâng, ạ ). Dạy trẻ "dạ" khi cô gọi tên, "vâng ạ" khi cô bảo.</t>
  </si>
  <si>
    <t>HĐC: Trẻ giới thiệu về mình với sự gợi ý của cô</t>
  </si>
  <si>
    <t xml:space="preserve">HĐCĐ: Khuôn mặt vui - buồn của bé (SEL)
</t>
  </si>
  <si>
    <t>HĐG: Nặn những sản phẩm đơn giản về nhánh</t>
  </si>
  <si>
    <t xml:space="preserve"> HĐCĐ: Đi theo hiệu lệnh</t>
  </si>
  <si>
    <t>HĐCĐ: Đi theo đường ngoằn ngoèo</t>
  </si>
  <si>
    <t xml:space="preserve">Tô màu nước, chấm màu,  in bằng màu nước </t>
  </si>
  <si>
    <t>HĐG: Vo giấy  thành quả
Tập rót nước
Tập nấu ăn (Khuấy, đảo)</t>
  </si>
  <si>
    <t>https://www.youtube.com/watch?v=cRKYMfTexfk</t>
  </si>
  <si>
    <t>https://www.youtube.com/watch?v=ljDobIaogFk</t>
  </si>
  <si>
    <t>https://www.youtube.com/watch?v=Wm1VO_T5r_c</t>
  </si>
  <si>
    <t>https://youtu.be/f2l1Xy4-Q0E</t>
  </si>
  <si>
    <t>https://www.youtube.com/watch?v=l7o3phchArI</t>
  </si>
  <si>
    <t>https://www.youtube.com/watch?v=Qpt2d7IeQ9w</t>
  </si>
  <si>
    <t>https://www.youtube.com/watch?v=TSaARPG5WM4</t>
  </si>
  <si>
    <t>https://www.youtube.com/watch?v=TSaARPG5WM5</t>
  </si>
  <si>
    <t>https://www.youtube.com/watch?v=TSaARPG5WM6</t>
  </si>
  <si>
    <t>https://drive.google.com/file/d/16Q8rAsIwKPL4Rs_gxjxbiLoz4Iryg9Ml/view?usp=sharing</t>
  </si>
  <si>
    <t>https://www.youtube.com/watch?v=pB4-izBclb8</t>
  </si>
  <si>
    <t>https://www.youtube.com/watch?v=6AyuxKwC2Tg</t>
  </si>
  <si>
    <t>https://www.youtube.com/watch?v=H1BENqVmGAo</t>
  </si>
  <si>
    <t>https://www.youtube.com/watch?v=8r94YamQffo</t>
  </si>
  <si>
    <t>Nhánh 1</t>
  </si>
  <si>
    <t>Nhánh 2</t>
  </si>
  <si>
    <t>HĐC: Trò chuyện, xem tranh ảnh, xem video về một số trạng thái vui buồn, tức giận, sợ hãi
TC: Khuôn mặt vui, khuôn mặt buồn, Di màu khuôn mặt vui, khuôn mặt buồn. Tập soi gương</t>
  </si>
  <si>
    <t>TDS</t>
  </si>
  <si>
    <t>HĐCĐ</t>
  </si>
  <si>
    <t>HĐNT</t>
  </si>
  <si>
    <t>HĐG</t>
  </si>
  <si>
    <t>VS-AN</t>
  </si>
  <si>
    <t>HĐC</t>
  </si>
  <si>
    <t xml:space="preserve"> ĐTT/VS-AN: Hướng dẫn trẻ nhận dạng kí hiệu riêng của mình trên đồ dùng cá nhân: Khăn, ca, cốc, tủ đồ.</t>
  </si>
  <si>
    <t>ĐTT</t>
  </si>
  <si>
    <t>HĐCĐ+HĐC</t>
  </si>
  <si>
    <t>SHHN</t>
  </si>
  <si>
    <t>HĐNT+HĐG</t>
  </si>
  <si>
    <t>CỘNG TỔNG SỐ NỘI DUNG PHÂN BỐ VÀO CÁC HOẠT ĐỘNG</t>
  </si>
  <si>
    <t xml:space="preserve">                - Đón trả trẻ (ĐTT)</t>
  </si>
  <si>
    <t xml:space="preserve">                - Thế dục sáng (TDS)</t>
  </si>
  <si>
    <t xml:space="preserve">                - Hoạt động chơi tập (HĐG)</t>
  </si>
  <si>
    <t xml:space="preserve">                - Hoạt động ngoài trời (HĐNT)</t>
  </si>
  <si>
    <t xml:space="preserve">                - Vệ sinh - ăn ngủ (VS -AN)</t>
  </si>
  <si>
    <t xml:space="preserve">                - Hoạt động chiều (HĐC)</t>
  </si>
  <si>
    <t xml:space="preserve">                - Thăm quan dã ngoại (TQDN)</t>
  </si>
  <si>
    <t xml:space="preserve">                - Lễ hội (LH)</t>
  </si>
  <si>
    <t xml:space="preserve">                - Sinh soạt hàng ngày (SHHN)</t>
  </si>
  <si>
    <t xml:space="preserve">                - Hoạt động CTCCĐ</t>
  </si>
  <si>
    <t xml:space="preserve"> + Giờ thể chất</t>
  </si>
  <si>
    <t xml:space="preserve">   + Giờ nhận thức</t>
  </si>
  <si>
    <t xml:space="preserve">   + Giờ ngôn ngữ</t>
  </si>
  <si>
    <t xml:space="preserve">          + Giờ TCKNXH - TM</t>
  </si>
  <si>
    <t>sân chơi</t>
  </si>
  <si>
    <t>Lớp học+ sân chơi</t>
  </si>
  <si>
    <t>Tổ</t>
  </si>
  <si>
    <t>HĐC: Trò chuyện, xem tranh ảnh, xem video  về việc nghe người lớn đọc sách
Thực hành hướng dẫn trẻ cách nghe đọc sách</t>
  </si>
  <si>
    <t>TT</t>
  </si>
  <si>
    <t>KẾ HOẠCH CHĂM SÓC GIÁO DỤC TRẺ CHỦ ĐỀ BẢN THÂN</t>
  </si>
  <si>
    <t>Thời gian thực hiện 2 tuần (từ 13/10/2025 - 25/10/2025)</t>
  </si>
  <si>
    <t>CHỦ ĐỀ: BẢN THÂN</t>
  </si>
  <si>
    <t>Ghi chú về các điều chỉnh  (nếu có)</t>
  </si>
  <si>
    <t>Tôi là ai</t>
  </si>
  <si>
    <t>Cơ thể bé</t>
  </si>
  <si>
    <t>HĐG:
Tập xoay cuộn cổ tay.
 Tập VĐ múa kết hợp lời bài hát:  "Hai bàn tay của em"…</t>
  </si>
  <si>
    <t>ĐTT+VS-AN</t>
  </si>
  <si>
    <t>ĐTT+HĐG</t>
  </si>
  <si>
    <t>HĐCĐ/HĐC: Bài thơ: Miệng xinh</t>
  </si>
  <si>
    <t>HĐC: TC: Cảm xúc vui-buồn của bé</t>
  </si>
  <si>
    <t>HĐCĐ: Di màu đôi bàn chân</t>
  </si>
  <si>
    <t>HĐCĐ: Vẽ tóc cho bạn</t>
  </si>
  <si>
    <t>HĐG: Tô tranh màu nước về nhánh</t>
  </si>
  <si>
    <t>HĐG:
- Trò chơi kéo xe
- Trò chơi xe đẩy
- Bé chơi quả tạ
- Chơi với gậy, vòng
- Chơi bập bênh
- Chơi kéo chun tay</t>
  </si>
  <si>
    <t>HĐG: Chơi với bút sáp màu, chơi với phấn, tô vẽ (Vẽ tóc, vẽ mắt…)</t>
  </si>
  <si>
    <t>ĐTT: Trò chuyện về tên và một số đặc điểm bên ngoài của BT (Bàn chân, bàn tay, mắt, mũi…)
HĐG: 
- Soi gương.
- Bạn là ai?
- Tìm bóng cho tôi (bóng tay phải, tay trái)
- Tìm bóng cho bàn tay, bàn chân.
- Ghép tranh bàn tay, bàn chân.</t>
  </si>
  <si>
    <t>HĐG: Trò chơi tư duy màu
- Tháp xếp chồng
- Đồ chơi công nghiệp bộ luồn xoắn hạt
- Lắp ghép hình</t>
  </si>
  <si>
    <t xml:space="preserve">
HĐG: Xem tranh, album về chủ đề "Bản thân"</t>
  </si>
  <si>
    <t>HĐNT: Quan sát, trò chuyện, xem tranh ảnh, xem video về đôi bàn tay, bàn chân, mắt, mũi...</t>
  </si>
  <si>
    <t>Tên, chức năng của một số bộ phận của cơ thể: tay, chân, mắt, mũi..</t>
  </si>
  <si>
    <t>HĐNT: Quan sát lá sấu non, lá sấu già, chồi non cây mít, cây vú sữa, hoa kế,  quả bưởi, hoa tóc tiên, luống rau cải, khóm hoa đồng hồ…</t>
  </si>
  <si>
    <t xml:space="preserve">HĐNT: 
- Bong bóng xà phòng, 
- Bóng to- bóng nhỏ, 
- Lộn cầu vồng,  
- Kéo cưa lừa xẻ
- Nu na nu nống
- Ngón tay nhúc nhích.
- Đôi tay khéo léo,
- Đuổi bắt bóng; 
- Về đúng nhà;
- Chiếc gương vui nhộn 
- Đôi chân khéo léo…
- Chơi với đồ chơi ngoài trời : Đu quay, cầu trượt, bập bênh, xe gà tập đi, nhà bóng… </t>
  </si>
  <si>
    <t>Tên, chức năng của một số bộ phận của cơ thể: tay, chân…</t>
  </si>
  <si>
    <t>HĐC: Bài thơ: 
- Tâm sự cái mũi
- Giờ ăn;
- Rửa tay….</t>
  </si>
  <si>
    <t xml:space="preserve"> HĐC:
- Nghe thơ: Miệng xinh; Tay ngoan; Đôi mắt; Bàn chân của bé
- Đồng dao: Rềnh rềnh ràng ràng;  Tập tầm vông
- Truyện: Gấu con bị sâu răng; Bàn chân kì diệu.</t>
  </si>
  <si>
    <t>VS-AN: Trò chuyện, nhắc nhở trẻ "gọi" cô có nhu cầu ăn, uống.</t>
  </si>
  <si>
    <t>HĐG: Tạo tình huống và cho trẻ thực hành nói chuyện với người khác.
TC: Nghe điện thoại
- Bế em, ru em ngủ, cho em ăn, rót nước cho em; cho em búp bê đi chơi.</t>
  </si>
  <si>
    <t>HĐCĐ/HĐC: Bài hát: Tay thơm tay ngoan</t>
  </si>
  <si>
    <t>HĐCĐ/HĐC: Bài hát: Ồ sao bé không lắc</t>
  </si>
  <si>
    <t>HĐNT/HĐG: Cho trẻ lắng nghe, hát và biễu diễn kết hợp với các dụng cụ âm nhạc (trống tây, đàn, sáo, kèn, trang phục biểu diễn..) những bài hát, bản nhạc có giai điệu vui tươi.
- Bé làm ca sĩ. Chơi tự do với các đồ chơi âm nhạc: trống tây, đàn, sáo, ken, trang phục biểu diễn... Sử dụng các dụng cụ gỗ gõ, xắc xô, trống… thể hiện các bài hát trong chủ đề.</t>
  </si>
  <si>
    <t>HĐC: Quan sát, trò chuyện, xem tranh ảnh, xem video về đôi bàn tay, bàn chân, đôi mắt, miệng…</t>
  </si>
  <si>
    <t>HĐC: Đôi bàn chân xinh
- Tay thơm tay ngoan
+ Nghe hát: Đường và chân
- Năm ngón tay ngoan
- Xòe bàn tay, nắm ngón tay.</t>
  </si>
  <si>
    <t>HĐG: 
- Di màu, vẽ nguệch ngoặc theo ý thích</t>
  </si>
  <si>
    <t>HĐC 
In bàn tay từ màu nước
In theo ý thích</t>
  </si>
  <si>
    <t>TDS: Bài 2: Bài "Tay em"
- Hô hấp: Thổi nơ
- ĐT 1: “ Giấu tay”
- ĐT 2 : “Đồng hồ tích tắc”
- ĐT 3: “ Hái hoa".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</si>
</sst>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quot;$&quot;* #,##0.00_);_(&quot;$&quot;* \(#,##0.00\);_(&quot;$&quot;* &quot;-&quot;??_);_(@_)"/>
    <numFmt numFmtId="165" formatCode="0.000%"/>
    <numFmt numFmtId="166" formatCode="_-&quot;$&quot;* #,##0_-;\-&quot;$&quot;* #,##0_-;_-&quot;$&quot;* &quot;-&quot;_-;_-@_-"/>
    <numFmt numFmtId="167" formatCode="_-&quot;$&quot;* #,##0.00_-;\-&quot;$&quot;* #,##0.00_-;_-&quot;$&quot;* &quot;-&quot;??_-;_-@_-"/>
    <numFmt numFmtId="168" formatCode="00.000"/>
    <numFmt numFmtId="169" formatCode="&quot;￥&quot;#,##0;&quot;￥&quot;\-#,##0"/>
    <numFmt numFmtId="170" formatCode="#,##0\ &quot;DM&quot;;\-#,##0\ &quot;DM&quot;"/>
  </numFmts>
  <fonts count="24">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sz val="12"/>
      <color theme="1"/>
      <name val="Times New Roman"/>
      <family val="1"/>
    </font>
    <font>
      <b/>
      <sz val="12"/>
      <color theme="1"/>
      <name val="Times New Roman"/>
      <family val="1"/>
    </font>
    <font>
      <sz val="11"/>
      <color theme="1"/>
      <name val="Times New Roman"/>
      <family val="1"/>
    </font>
    <font>
      <sz val="10"/>
      <color theme="1"/>
      <name val="Times New Roman"/>
      <family val="1"/>
    </font>
    <font>
      <sz val="12"/>
      <color theme="1"/>
      <name val="Calibri"/>
      <family val="2"/>
      <scheme val="minor"/>
    </font>
    <font>
      <b/>
      <i/>
      <sz val="12"/>
      <color theme="1"/>
      <name val="Times New Roman"/>
      <family val="1"/>
    </font>
    <font>
      <i/>
      <sz val="12"/>
      <color theme="1"/>
      <name val="Times New Roman"/>
      <family val="1"/>
    </font>
    <font>
      <b/>
      <sz val="10"/>
      <color theme="1"/>
      <name val="Times New Roman"/>
      <family val="1"/>
    </font>
    <font>
      <b/>
      <i/>
      <sz val="10"/>
      <color theme="1"/>
      <name val="Times New Roman"/>
      <family val="1"/>
    </font>
    <font>
      <sz val="10"/>
      <color theme="1"/>
      <name val="Calibri"/>
      <family val="2"/>
      <scheme val="minor"/>
    </font>
    <font>
      <b/>
      <sz val="12"/>
      <color theme="1"/>
      <name val="Times New Roman"/>
      <family val="1"/>
      <charset val="163"/>
    </font>
    <font>
      <b/>
      <sz val="10"/>
      <color theme="1"/>
      <name val="Times New Roman"/>
      <family val="1"/>
      <charset val="163"/>
    </font>
    <font>
      <b/>
      <sz val="12"/>
      <color theme="1"/>
      <name val="Calibri"/>
      <family val="2"/>
      <charset val="163"/>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1">
    <xf numFmtId="0" fontId="0" fillId="0" borderId="0"/>
    <xf numFmtId="16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41" fontId="7" fillId="0" borderId="0" applyFont="0" applyFill="0" applyBorder="0" applyAlignment="0" applyProtection="0"/>
    <xf numFmtId="43" fontId="7" fillId="0" borderId="0" applyFont="0" applyFill="0" applyBorder="0" applyAlignment="0" applyProtection="0"/>
    <xf numFmtId="170" fontId="8" fillId="0" borderId="0" applyFont="0" applyFill="0" applyBorder="0" applyAlignment="0" applyProtection="0"/>
    <xf numFmtId="165"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0" fontId="9" fillId="0" borderId="0"/>
    <xf numFmtId="166" fontId="7" fillId="0" borderId="0" applyFont="0" applyFill="0" applyBorder="0" applyAlignment="0" applyProtection="0"/>
    <xf numFmtId="167" fontId="7" fillId="0" borderId="0" applyFont="0" applyFill="0" applyBorder="0" applyAlignment="0" applyProtection="0"/>
    <xf numFmtId="0" fontId="2" fillId="0" borderId="0"/>
  </cellStyleXfs>
  <cellXfs count="91">
    <xf numFmtId="0" fontId="0" fillId="0" borderId="0" xfId="0"/>
    <xf numFmtId="0" fontId="12" fillId="2" borderId="3" xfId="0" applyFont="1" applyFill="1" applyBorder="1" applyAlignment="1">
      <alignment horizontal="center" vertical="center" wrapText="1"/>
    </xf>
    <xf numFmtId="1" fontId="12" fillId="2" borderId="3" xfId="0" applyNumberFormat="1" applyFont="1" applyFill="1" applyBorder="1" applyAlignment="1">
      <alignment horizontal="center" vertical="center" wrapText="1"/>
    </xf>
    <xf numFmtId="49" fontId="12" fillId="2" borderId="3" xfId="0" applyNumberFormat="1" applyFont="1" applyFill="1" applyBorder="1" applyAlignment="1">
      <alignment horizontal="center" vertical="center" wrapText="1"/>
    </xf>
    <xf numFmtId="1" fontId="11" fillId="2" borderId="3" xfId="0"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49" fontId="11" fillId="2" borderId="3" xfId="0" applyNumberFormat="1" applyFont="1" applyFill="1" applyBorder="1" applyAlignment="1">
      <alignment horizontal="left" vertical="center" wrapText="1"/>
    </xf>
    <xf numFmtId="49" fontId="11" fillId="2" borderId="3" xfId="0" applyNumberFormat="1" applyFont="1" applyFill="1" applyBorder="1" applyAlignment="1">
      <alignment horizontal="center" vertical="center" wrapText="1"/>
    </xf>
    <xf numFmtId="49" fontId="16" fillId="2" borderId="3" xfId="0" applyNumberFormat="1" applyFont="1" applyFill="1" applyBorder="1" applyAlignment="1">
      <alignment horizontal="left" vertical="center" wrapText="1"/>
    </xf>
    <xf numFmtId="1" fontId="11" fillId="2" borderId="3" xfId="0" applyNumberFormat="1" applyFont="1" applyFill="1" applyBorder="1" applyAlignment="1">
      <alignment horizontal="center" vertical="center"/>
    </xf>
    <xf numFmtId="49" fontId="12" fillId="2" borderId="3" xfId="0" applyNumberFormat="1" applyFont="1" applyFill="1" applyBorder="1" applyAlignment="1">
      <alignment vertical="center" wrapText="1"/>
    </xf>
    <xf numFmtId="0" fontId="15" fillId="2" borderId="0" xfId="0" applyFont="1" applyFill="1"/>
    <xf numFmtId="1" fontId="12" fillId="2" borderId="3" xfId="0" applyNumberFormat="1" applyFont="1" applyFill="1" applyBorder="1" applyAlignment="1">
      <alignment vertical="center" wrapText="1"/>
    </xf>
    <xf numFmtId="0" fontId="16" fillId="2" borderId="3" xfId="0" applyFont="1" applyFill="1" applyBorder="1" applyAlignment="1">
      <alignment horizontal="center" vertical="center"/>
    </xf>
    <xf numFmtId="0" fontId="11" fillId="2" borderId="0" xfId="0" applyFont="1" applyFill="1" applyAlignment="1">
      <alignment vertical="center"/>
    </xf>
    <xf numFmtId="0" fontId="11" fillId="2" borderId="3" xfId="0" applyFont="1" applyFill="1" applyBorder="1" applyAlignment="1">
      <alignment vertical="center"/>
    </xf>
    <xf numFmtId="49" fontId="18" fillId="2" borderId="3" xfId="0" applyNumberFormat="1" applyFont="1" applyFill="1" applyBorder="1" applyAlignment="1">
      <alignment horizontal="center" vertical="center" wrapText="1"/>
    </xf>
    <xf numFmtId="49" fontId="14" fillId="2" borderId="3" xfId="0" applyNumberFormat="1" applyFont="1" applyFill="1" applyBorder="1" applyAlignment="1">
      <alignment horizontal="center" vertical="center" wrapText="1"/>
    </xf>
    <xf numFmtId="49" fontId="14" fillId="2" borderId="3" xfId="0" applyNumberFormat="1" applyFont="1" applyFill="1" applyBorder="1" applyAlignment="1">
      <alignment horizontal="center" vertical="center"/>
    </xf>
    <xf numFmtId="49" fontId="19" fillId="2" borderId="3" xfId="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49" fontId="19" fillId="2" borderId="3" xfId="0" applyNumberFormat="1" applyFont="1" applyFill="1" applyBorder="1" applyAlignment="1">
      <alignment horizontal="center" vertical="center"/>
    </xf>
    <xf numFmtId="0" fontId="15" fillId="2" borderId="0" xfId="0" applyFont="1" applyFill="1" applyAlignment="1">
      <alignment horizontal="left" vertical="center"/>
    </xf>
    <xf numFmtId="0" fontId="20" fillId="2" borderId="0" xfId="0" applyFont="1" applyFill="1" applyAlignment="1">
      <alignment horizontal="center" vertical="center"/>
    </xf>
    <xf numFmtId="0" fontId="15" fillId="2" borderId="3" xfId="0" applyFont="1" applyFill="1" applyBorder="1"/>
    <xf numFmtId="49" fontId="13" fillId="2" borderId="3" xfId="0" applyNumberFormat="1" applyFont="1" applyFill="1" applyBorder="1" applyAlignment="1">
      <alignment vertical="center" wrapText="1"/>
    </xf>
    <xf numFmtId="0" fontId="11" fillId="2" borderId="3" xfId="0" applyFont="1" applyFill="1" applyBorder="1" applyAlignment="1">
      <alignment vertical="center" wrapText="1"/>
    </xf>
    <xf numFmtId="0" fontId="12" fillId="2" borderId="3" xfId="0" applyFont="1" applyFill="1" applyBorder="1" applyAlignment="1">
      <alignment vertical="center" wrapText="1"/>
    </xf>
    <xf numFmtId="0" fontId="21" fillId="2" borderId="3" xfId="0" applyFont="1" applyFill="1" applyBorder="1" applyAlignment="1">
      <alignment horizontal="center" vertical="center" wrapText="1"/>
    </xf>
    <xf numFmtId="49" fontId="22" fillId="2" borderId="3" xfId="0" applyNumberFormat="1" applyFont="1" applyFill="1" applyBorder="1" applyAlignment="1">
      <alignment horizontal="center" vertical="center" wrapText="1"/>
    </xf>
    <xf numFmtId="1" fontId="21" fillId="2" borderId="3" xfId="0" applyNumberFormat="1" applyFont="1" applyFill="1" applyBorder="1" applyAlignment="1">
      <alignment horizontal="center" vertical="center" wrapText="1"/>
    </xf>
    <xf numFmtId="0" fontId="23" fillId="2" borderId="0" xfId="0" applyFont="1" applyFill="1"/>
    <xf numFmtId="0" fontId="12" fillId="2" borderId="3" xfId="0" applyFont="1" applyFill="1" applyBorder="1" applyAlignment="1">
      <alignment horizontal="center" vertical="center"/>
    </xf>
    <xf numFmtId="49" fontId="11" fillId="2" borderId="3" xfId="0" applyNumberFormat="1" applyFont="1" applyFill="1" applyBorder="1" applyAlignment="1">
      <alignment vertical="center" wrapText="1"/>
    </xf>
    <xf numFmtId="1" fontId="18" fillId="2" borderId="3" xfId="0" applyNumberFormat="1" applyFont="1" applyFill="1" applyBorder="1" applyAlignment="1">
      <alignment horizontal="center" vertical="center" wrapText="1"/>
    </xf>
    <xf numFmtId="1" fontId="22" fillId="2" borderId="3" xfId="0" applyNumberFormat="1" applyFont="1" applyFill="1" applyBorder="1" applyAlignment="1">
      <alignment horizontal="center" vertical="center" wrapText="1"/>
    </xf>
    <xf numFmtId="0" fontId="19" fillId="2" borderId="3" xfId="0" applyFont="1" applyFill="1" applyBorder="1" applyAlignment="1">
      <alignment horizontal="center" vertical="center"/>
    </xf>
    <xf numFmtId="1" fontId="11" fillId="2" borderId="3" xfId="0" applyNumberFormat="1" applyFont="1" applyFill="1" applyBorder="1" applyAlignment="1">
      <alignment vertical="center" wrapText="1"/>
    </xf>
    <xf numFmtId="0" fontId="11" fillId="2" borderId="7" xfId="0" applyFont="1" applyFill="1" applyBorder="1" applyAlignment="1">
      <alignment horizontal="center" vertical="center" wrapText="1"/>
    </xf>
    <xf numFmtId="0" fontId="12" fillId="2" borderId="5" xfId="0" applyFont="1" applyFill="1" applyBorder="1" applyAlignment="1">
      <alignment vertical="center" wrapText="1"/>
    </xf>
    <xf numFmtId="0" fontId="18" fillId="2" borderId="3" xfId="0" applyFont="1" applyFill="1" applyBorder="1" applyAlignment="1">
      <alignment vertical="center" wrapText="1"/>
    </xf>
    <xf numFmtId="0" fontId="12" fillId="2" borderId="3" xfId="0" applyFont="1" applyFill="1" applyBorder="1" applyAlignment="1">
      <alignment vertical="center"/>
    </xf>
    <xf numFmtId="0" fontId="18" fillId="2" borderId="3" xfId="0" applyFont="1" applyFill="1" applyBorder="1" applyAlignment="1">
      <alignment vertical="center"/>
    </xf>
    <xf numFmtId="0" fontId="17" fillId="2" borderId="3" xfId="0" applyFont="1" applyFill="1" applyBorder="1" applyAlignment="1">
      <alignment horizontal="center" vertical="center" wrapText="1"/>
    </xf>
    <xf numFmtId="49" fontId="16" fillId="2" borderId="3" xfId="0" applyNumberFormat="1" applyFont="1" applyFill="1" applyBorder="1" applyAlignment="1">
      <alignment vertical="center" wrapText="1"/>
    </xf>
    <xf numFmtId="0" fontId="15" fillId="2" borderId="0" xfId="0" applyFont="1" applyFill="1" applyAlignment="1">
      <alignment vertical="center"/>
    </xf>
    <xf numFmtId="0" fontId="11" fillId="2" borderId="3" xfId="4" applyFont="1" applyFill="1" applyBorder="1" applyAlignment="1">
      <alignment vertical="center" wrapText="1"/>
    </xf>
    <xf numFmtId="1" fontId="21" fillId="2" borderId="3" xfId="0" applyNumberFormat="1" applyFont="1" applyFill="1" applyBorder="1" applyAlignment="1">
      <alignment vertical="center" wrapText="1"/>
    </xf>
    <xf numFmtId="0" fontId="16" fillId="2" borderId="3" xfId="0" applyFont="1" applyFill="1" applyBorder="1" applyAlignment="1">
      <alignment vertical="center" wrapText="1"/>
    </xf>
    <xf numFmtId="0" fontId="16" fillId="2" borderId="3" xfId="0" applyFont="1" applyFill="1" applyBorder="1" applyAlignment="1">
      <alignment vertical="center"/>
    </xf>
    <xf numFmtId="0" fontId="15" fillId="2" borderId="3" xfId="0" applyFont="1" applyFill="1" applyBorder="1" applyAlignment="1">
      <alignment vertical="center"/>
    </xf>
    <xf numFmtId="0" fontId="12" fillId="2" borderId="0" xfId="0" applyFont="1" applyFill="1" applyAlignment="1">
      <alignment horizontal="center"/>
    </xf>
    <xf numFmtId="0" fontId="12" fillId="2" borderId="5"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49" fontId="12" fillId="2" borderId="3" xfId="0" applyNumberFormat="1" applyFont="1" applyFill="1" applyBorder="1" applyAlignment="1">
      <alignment horizontal="left" vertical="center" wrapText="1"/>
    </xf>
    <xf numFmtId="0" fontId="12" fillId="2" borderId="4" xfId="0" applyFont="1" applyFill="1" applyBorder="1" applyAlignment="1">
      <alignment horizontal="center" vertical="center" wrapText="1"/>
    </xf>
    <xf numFmtId="0" fontId="12" fillId="2" borderId="6" xfId="0" applyFont="1" applyFill="1" applyBorder="1" applyAlignment="1">
      <alignment horizontal="center" vertical="center" wrapText="1"/>
    </xf>
    <xf numFmtId="49" fontId="12" fillId="2" borderId="3" xfId="0" applyNumberFormat="1" applyFont="1" applyFill="1" applyBorder="1" applyAlignment="1">
      <alignment horizontal="left" vertical="center"/>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49" fontId="11" fillId="2" borderId="4" xfId="0" applyNumberFormat="1" applyFont="1" applyFill="1" applyBorder="1" applyAlignment="1">
      <alignment horizontal="left" vertical="center" wrapText="1"/>
    </xf>
    <xf numFmtId="49" fontId="11" fillId="2" borderId="7" xfId="0" applyNumberFormat="1" applyFont="1" applyFill="1" applyBorder="1" applyAlignment="1">
      <alignment horizontal="left" vertical="center" wrapText="1"/>
    </xf>
    <xf numFmtId="49" fontId="14" fillId="2" borderId="4" xfId="0" applyNumberFormat="1" applyFont="1" applyFill="1" applyBorder="1" applyAlignment="1">
      <alignment horizontal="center" vertical="center" wrapText="1"/>
    </xf>
    <xf numFmtId="49" fontId="14" fillId="2" borderId="7" xfId="0" applyNumberFormat="1" applyFont="1" applyFill="1" applyBorder="1" applyAlignment="1">
      <alignment horizontal="center" vertical="center" wrapText="1"/>
    </xf>
    <xf numFmtId="49" fontId="11" fillId="2" borderId="4" xfId="0" applyNumberFormat="1" applyFont="1" applyFill="1" applyBorder="1" applyAlignment="1">
      <alignment vertical="center" wrapText="1"/>
    </xf>
    <xf numFmtId="49" fontId="11" fillId="2" borderId="7" xfId="0" applyNumberFormat="1" applyFont="1" applyFill="1" applyBorder="1" applyAlignment="1">
      <alignment vertical="center" wrapText="1"/>
    </xf>
    <xf numFmtId="1" fontId="18" fillId="2" borderId="4" xfId="0" applyNumberFormat="1" applyFont="1" applyFill="1" applyBorder="1" applyAlignment="1">
      <alignment horizontal="center" vertical="center" wrapText="1"/>
    </xf>
    <xf numFmtId="1" fontId="18" fillId="2" borderId="7" xfId="0" applyNumberFormat="1" applyFont="1" applyFill="1" applyBorder="1" applyAlignment="1">
      <alignment horizontal="center" vertical="center" wrapText="1"/>
    </xf>
    <xf numFmtId="1" fontId="18" fillId="2" borderId="6" xfId="0" applyNumberFormat="1" applyFont="1" applyFill="1" applyBorder="1" applyAlignment="1">
      <alignment horizontal="center" vertical="center" wrapText="1"/>
    </xf>
    <xf numFmtId="49" fontId="21" fillId="2" borderId="3" xfId="0" applyNumberFormat="1" applyFont="1" applyFill="1" applyBorder="1" applyAlignment="1">
      <alignment horizontal="left" vertical="center" wrapText="1"/>
    </xf>
    <xf numFmtId="0" fontId="11" fillId="2" borderId="6" xfId="0" applyFont="1" applyFill="1" applyBorder="1" applyAlignment="1">
      <alignment horizontal="center" vertical="center" wrapText="1"/>
    </xf>
    <xf numFmtId="49" fontId="11" fillId="2" borderId="6" xfId="0" applyNumberFormat="1" applyFont="1" applyFill="1" applyBorder="1" applyAlignment="1">
      <alignment horizontal="left" vertical="center" wrapText="1"/>
    </xf>
    <xf numFmtId="49" fontId="14" fillId="2" borderId="6" xfId="0" applyNumberFormat="1" applyFont="1" applyFill="1" applyBorder="1" applyAlignment="1">
      <alignment horizontal="center" vertical="center" wrapText="1"/>
    </xf>
    <xf numFmtId="49" fontId="11" fillId="2" borderId="6" xfId="0" applyNumberFormat="1" applyFont="1" applyFill="1" applyBorder="1" applyAlignment="1">
      <alignment vertical="center" wrapText="1"/>
    </xf>
    <xf numFmtId="0" fontId="12" fillId="2" borderId="3"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1" fillId="2" borderId="3" xfId="0" applyFont="1" applyFill="1" applyBorder="1" applyAlignment="1">
      <alignment horizontal="left" vertical="center"/>
    </xf>
    <xf numFmtId="49" fontId="16" fillId="2" borderId="4" xfId="0" applyNumberFormat="1" applyFont="1" applyFill="1" applyBorder="1" applyAlignment="1">
      <alignment horizontal="left" vertical="center" wrapText="1"/>
    </xf>
    <xf numFmtId="49" fontId="16" fillId="2" borderId="7" xfId="0" applyNumberFormat="1" applyFont="1" applyFill="1" applyBorder="1" applyAlignment="1">
      <alignment horizontal="left" vertical="center" wrapText="1"/>
    </xf>
    <xf numFmtId="49" fontId="19" fillId="2" borderId="4" xfId="0" applyNumberFormat="1" applyFont="1" applyFill="1" applyBorder="1" applyAlignment="1">
      <alignment horizontal="center" vertical="center" wrapText="1"/>
    </xf>
    <xf numFmtId="49" fontId="19" fillId="2" borderId="7" xfId="0" applyNumberFormat="1" applyFont="1" applyFill="1" applyBorder="1" applyAlignment="1">
      <alignment horizontal="center" vertical="center" wrapText="1"/>
    </xf>
    <xf numFmtId="49" fontId="16" fillId="2" borderId="4" xfId="0" applyNumberFormat="1" applyFont="1" applyFill="1" applyBorder="1" applyAlignment="1">
      <alignment vertical="center" wrapText="1"/>
    </xf>
    <xf numFmtId="49" fontId="16" fillId="2" borderId="7" xfId="0" applyNumberFormat="1" applyFont="1" applyFill="1" applyBorder="1" applyAlignment="1">
      <alignment vertical="center" wrapText="1"/>
    </xf>
    <xf numFmtId="49" fontId="18" fillId="2" borderId="4" xfId="0" applyNumberFormat="1" applyFont="1" applyFill="1" applyBorder="1" applyAlignment="1">
      <alignment horizontal="center" vertical="center" wrapText="1"/>
    </xf>
    <xf numFmtId="49" fontId="18" fillId="2" borderId="7" xfId="0" applyNumberFormat="1" applyFont="1" applyFill="1" applyBorder="1" applyAlignment="1">
      <alignment horizontal="center" vertical="center" wrapText="1"/>
    </xf>
    <xf numFmtId="0" fontId="17" fillId="2" borderId="3" xfId="0" applyFont="1" applyFill="1" applyBorder="1" applyAlignment="1">
      <alignment horizontal="center" vertical="center" wrapText="1"/>
    </xf>
    <xf numFmtId="0" fontId="11" fillId="2" borderId="3" xfId="0" applyFont="1" applyFill="1" applyBorder="1" applyAlignment="1">
      <alignment horizontal="left" vertical="center" wrapText="1"/>
    </xf>
  </cellXfs>
  <cellStyles count="31">
    <cellStyle name="Currency 3" xfId="1" xr:uid="{00000000-0005-0000-0000-000000000000}"/>
    <cellStyle name="Header1" xfId="2" xr:uid="{00000000-0005-0000-0000-000001000000}"/>
    <cellStyle name="Header2" xfId="3" xr:uid="{00000000-0005-0000-0000-000002000000}"/>
    <cellStyle name="Normal" xfId="0" builtinId="0"/>
    <cellStyle name="Normal 2" xfId="4" xr:uid="{00000000-0005-0000-0000-000005000000}"/>
    <cellStyle name="Normal 2 2" xfId="30" xr:uid="{00000000-0005-0000-0000-000006000000}"/>
    <cellStyle name="Normal 3" xfId="5" xr:uid="{00000000-0005-0000-0000-000007000000}"/>
    <cellStyle name="Normal 4" xfId="6" xr:uid="{00000000-0005-0000-0000-000008000000}"/>
    <cellStyle name="Normal 4 2" xfId="7" xr:uid="{00000000-0005-0000-0000-000009000000}"/>
    <cellStyle name="Normal 4 3" xfId="8" xr:uid="{00000000-0005-0000-0000-00000A000000}"/>
    <cellStyle name="Normal 6" xfId="9" xr:uid="{00000000-0005-0000-0000-00000B000000}"/>
    <cellStyle name="Percent 2" xfId="11" xr:uid="{00000000-0005-0000-0000-00000C000000}"/>
    <cellStyle name="Percent 3" xfId="12" xr:uid="{00000000-0005-0000-0000-00000D000000}"/>
    <cellStyle name="Percent 4" xfId="13" xr:uid="{00000000-0005-0000-0000-00000E000000}"/>
    <cellStyle name="Percent 5" xfId="10" xr:uid="{00000000-0005-0000-0000-00000F000000}"/>
    <cellStyle name="똿뗦먛귟 [0.00]_PRODUCT DETAIL Q1" xfId="14" xr:uid="{00000000-0005-0000-0000-000010000000}"/>
    <cellStyle name="똿뗦먛귟_PRODUCT DETAIL Q1" xfId="15" xr:uid="{00000000-0005-0000-0000-000011000000}"/>
    <cellStyle name="믅됞 [0.00]_PRODUCT DETAIL Q1" xfId="16" xr:uid="{00000000-0005-0000-0000-000012000000}"/>
    <cellStyle name="믅됞_PRODUCT DETAIL Q1" xfId="17" xr:uid="{00000000-0005-0000-0000-000013000000}"/>
    <cellStyle name="백분율_95" xfId="18" xr:uid="{00000000-0005-0000-0000-000014000000}"/>
    <cellStyle name="뷭?_BOOKSHIP" xfId="19" xr:uid="{00000000-0005-0000-0000-000015000000}"/>
    <cellStyle name="콤마 [0]_1202" xfId="23" xr:uid="{00000000-0005-0000-0000-000016000000}"/>
    <cellStyle name="콤마_1202" xfId="24" xr:uid="{00000000-0005-0000-0000-000017000000}"/>
    <cellStyle name="통화 [0]_1202" xfId="25" xr:uid="{00000000-0005-0000-0000-000018000000}"/>
    <cellStyle name="통화_1202" xfId="26" xr:uid="{00000000-0005-0000-0000-000019000000}"/>
    <cellStyle name="표준_(정보부문)월별인원계획" xfId="27" xr:uid="{00000000-0005-0000-0000-00001A000000}"/>
    <cellStyle name="一般_Book1" xfId="20" xr:uid="{00000000-0005-0000-0000-00001B000000}"/>
    <cellStyle name="千分位[0]_Book1" xfId="21" xr:uid="{00000000-0005-0000-0000-00001C000000}"/>
    <cellStyle name="千分位_Book1" xfId="22" xr:uid="{00000000-0005-0000-0000-00001D000000}"/>
    <cellStyle name="貨幣 [0]_Book1" xfId="28" xr:uid="{00000000-0005-0000-0000-00001E000000}"/>
    <cellStyle name="貨幣_Book1" xfId="29" xr:uid="{00000000-0005-0000-0000-00001F000000}"/>
  </cellStyles>
  <dxfs count="0"/>
  <tableStyles count="0" defaultTableStyle="TableStyleMedium2" defaultPivotStyle="PivotStyleLight16"/>
  <colors>
    <mruColors>
      <color rgb="FF00FF00"/>
      <color rgb="FFFFFF00"/>
      <color rgb="FFFFFF99"/>
      <color rgb="FF66FFFF"/>
      <color rgb="FFFF9900"/>
      <color rgb="FFFFCCCC"/>
      <color rgb="FFFFCC66"/>
      <color rgb="FFCCFF33"/>
      <color rgb="FFFFFF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474C1-B758-40D3-858E-AD80D12EAB53}">
  <dimension ref="A1:M104"/>
  <sheetViews>
    <sheetView tabSelected="1" topLeftCell="A94" zoomScale="69" zoomScaleNormal="69" workbookViewId="0">
      <selection activeCell="S102" sqref="S102"/>
    </sheetView>
  </sheetViews>
  <sheetFormatPr defaultRowHeight="15.75"/>
  <cols>
    <col min="1" max="1" width="5.28515625" style="11" customWidth="1"/>
    <col min="2" max="2" width="19" style="22" customWidth="1"/>
    <col min="3" max="3" width="7.140625" style="23" bestFit="1" customWidth="1"/>
    <col min="4" max="4" width="16.42578125" style="45" customWidth="1"/>
    <col min="5" max="6" width="6.42578125" style="23" customWidth="1"/>
    <col min="7" max="7" width="27.42578125" style="45" customWidth="1"/>
    <col min="8" max="8" width="8.28515625" style="11" customWidth="1"/>
    <col min="9" max="10" width="7" style="11" customWidth="1"/>
    <col min="11" max="12" width="8.140625" style="11" customWidth="1"/>
    <col min="13" max="13" width="8.140625" style="14" customWidth="1"/>
    <col min="14" max="16384" width="9.140625" style="11"/>
  </cols>
  <sheetData>
    <row r="1" spans="1:13" ht="18.75" customHeight="1">
      <c r="A1" s="51" t="s">
        <v>189</v>
      </c>
      <c r="B1" s="51"/>
      <c r="C1" s="51"/>
      <c r="D1" s="51"/>
      <c r="E1" s="51"/>
      <c r="F1" s="51"/>
      <c r="G1" s="51"/>
      <c r="H1" s="51"/>
      <c r="I1" s="51"/>
      <c r="J1" s="51"/>
      <c r="K1" s="51"/>
      <c r="L1" s="51"/>
      <c r="M1" s="51"/>
    </row>
    <row r="2" spans="1:13" ht="18.75" customHeight="1">
      <c r="A2" s="52" t="s">
        <v>190</v>
      </c>
      <c r="B2" s="52"/>
      <c r="C2" s="52"/>
      <c r="D2" s="52"/>
      <c r="E2" s="52"/>
      <c r="F2" s="52"/>
      <c r="G2" s="52"/>
      <c r="H2" s="52"/>
      <c r="I2" s="52"/>
      <c r="J2" s="52"/>
      <c r="K2" s="52"/>
      <c r="L2" s="52"/>
      <c r="M2" s="39"/>
    </row>
    <row r="3" spans="1:13" ht="36" customHeight="1">
      <c r="A3" s="53" t="s">
        <v>188</v>
      </c>
      <c r="B3" s="53" t="s">
        <v>15</v>
      </c>
      <c r="C3" s="54" t="s">
        <v>12</v>
      </c>
      <c r="D3" s="53" t="s">
        <v>11</v>
      </c>
      <c r="E3" s="54" t="s">
        <v>12</v>
      </c>
      <c r="F3" s="54" t="s">
        <v>13</v>
      </c>
      <c r="G3" s="53" t="s">
        <v>115</v>
      </c>
      <c r="H3" s="53" t="s">
        <v>116</v>
      </c>
      <c r="I3" s="56" t="s">
        <v>117</v>
      </c>
      <c r="J3" s="56" t="s">
        <v>118</v>
      </c>
      <c r="K3" s="53" t="s">
        <v>191</v>
      </c>
      <c r="L3" s="53"/>
      <c r="M3" s="53" t="s">
        <v>192</v>
      </c>
    </row>
    <row r="4" spans="1:13" ht="45" customHeight="1">
      <c r="A4" s="53"/>
      <c r="B4" s="53"/>
      <c r="C4" s="54"/>
      <c r="D4" s="53"/>
      <c r="E4" s="54"/>
      <c r="F4" s="54"/>
      <c r="G4" s="53"/>
      <c r="H4" s="53"/>
      <c r="I4" s="57"/>
      <c r="J4" s="57"/>
      <c r="K4" s="3" t="s">
        <v>155</v>
      </c>
      <c r="L4" s="3" t="s">
        <v>156</v>
      </c>
      <c r="M4" s="53"/>
    </row>
    <row r="5" spans="1:13" ht="40.5" customHeight="1">
      <c r="A5" s="53"/>
      <c r="B5" s="53"/>
      <c r="C5" s="54"/>
      <c r="D5" s="53"/>
      <c r="E5" s="54"/>
      <c r="F5" s="54"/>
      <c r="G5" s="53"/>
      <c r="H5" s="53"/>
      <c r="I5" s="57"/>
      <c r="J5" s="57"/>
      <c r="K5" s="5" t="s">
        <v>193</v>
      </c>
      <c r="L5" s="5" t="s">
        <v>194</v>
      </c>
      <c r="M5" s="53"/>
    </row>
    <row r="6" spans="1:13" ht="37.5" customHeight="1">
      <c r="A6" s="5"/>
      <c r="B6" s="55" t="s">
        <v>4</v>
      </c>
      <c r="C6" s="55"/>
      <c r="D6" s="55"/>
      <c r="E6" s="16"/>
      <c r="F6" s="34">
        <f>SUM(F7,F25)</f>
        <v>5</v>
      </c>
      <c r="G6" s="12"/>
      <c r="H6" s="2"/>
      <c r="I6" s="2"/>
      <c r="J6" s="2"/>
      <c r="K6" s="2"/>
      <c r="L6" s="2"/>
      <c r="M6" s="5"/>
    </row>
    <row r="7" spans="1:13" ht="37.5" customHeight="1">
      <c r="A7" s="5"/>
      <c r="B7" s="55" t="s">
        <v>9</v>
      </c>
      <c r="C7" s="55"/>
      <c r="D7" s="55"/>
      <c r="E7" s="16"/>
      <c r="F7" s="34">
        <v>3</v>
      </c>
      <c r="G7" s="12"/>
      <c r="H7" s="2"/>
      <c r="I7" s="2"/>
      <c r="J7" s="2"/>
      <c r="K7" s="2"/>
      <c r="L7" s="2"/>
      <c r="M7" s="5"/>
    </row>
    <row r="8" spans="1:13" ht="37.5" customHeight="1">
      <c r="A8" s="5"/>
      <c r="B8" s="55" t="s">
        <v>14</v>
      </c>
      <c r="C8" s="55"/>
      <c r="D8" s="55"/>
      <c r="E8" s="16"/>
      <c r="F8" s="34">
        <f ca="1">COUNTIF(F8:F9,"x")</f>
        <v>0</v>
      </c>
      <c r="G8" s="12"/>
      <c r="H8" s="2"/>
      <c r="I8" s="2"/>
      <c r="J8" s="2"/>
      <c r="K8" s="2"/>
      <c r="L8" s="2"/>
      <c r="M8" s="5"/>
    </row>
    <row r="9" spans="1:13" ht="229.5" customHeight="1">
      <c r="A9" s="5">
        <v>1</v>
      </c>
      <c r="B9" s="6" t="s">
        <v>109</v>
      </c>
      <c r="C9" s="17" t="s">
        <v>0</v>
      </c>
      <c r="D9" s="33" t="s">
        <v>109</v>
      </c>
      <c r="E9" s="17" t="s">
        <v>2</v>
      </c>
      <c r="F9" s="34"/>
      <c r="G9" s="26" t="s">
        <v>224</v>
      </c>
      <c r="H9" s="2"/>
      <c r="I9" s="7" t="s">
        <v>16</v>
      </c>
      <c r="J9" s="7" t="s">
        <v>184</v>
      </c>
      <c r="K9" s="4" t="s">
        <v>158</v>
      </c>
      <c r="L9" s="4" t="s">
        <v>158</v>
      </c>
      <c r="M9" s="5"/>
    </row>
    <row r="10" spans="1:13" ht="38.25" customHeight="1">
      <c r="A10" s="5"/>
      <c r="B10" s="55" t="s">
        <v>21</v>
      </c>
      <c r="C10" s="55"/>
      <c r="D10" s="55"/>
      <c r="E10" s="16"/>
      <c r="F10" s="34">
        <v>0</v>
      </c>
      <c r="G10" s="12"/>
      <c r="H10" s="2"/>
      <c r="I10" s="2"/>
      <c r="J10" s="2"/>
      <c r="K10" s="2"/>
      <c r="L10" s="2"/>
      <c r="M10" s="5"/>
    </row>
    <row r="11" spans="1:13" ht="38.25" customHeight="1">
      <c r="A11" s="5"/>
      <c r="B11" s="58" t="s">
        <v>110</v>
      </c>
      <c r="C11" s="58"/>
      <c r="D11" s="58"/>
      <c r="E11" s="16"/>
      <c r="F11" s="34">
        <f>COUNTIF(F12:F13,"x")</f>
        <v>0</v>
      </c>
      <c r="G11" s="12"/>
      <c r="H11" s="2"/>
      <c r="I11" s="2"/>
      <c r="J11" s="2"/>
      <c r="K11" s="2"/>
      <c r="L11" s="2"/>
      <c r="M11" s="5"/>
    </row>
    <row r="12" spans="1:13" ht="162.75" customHeight="1">
      <c r="A12" s="38">
        <v>6</v>
      </c>
      <c r="B12" s="6" t="s">
        <v>22</v>
      </c>
      <c r="C12" s="17" t="s">
        <v>0</v>
      </c>
      <c r="D12" s="33" t="s">
        <v>23</v>
      </c>
      <c r="E12" s="17" t="s">
        <v>2</v>
      </c>
      <c r="F12" s="17"/>
      <c r="G12" s="33" t="s">
        <v>137</v>
      </c>
      <c r="H12" s="33" t="s">
        <v>141</v>
      </c>
      <c r="I12" s="7" t="s">
        <v>16</v>
      </c>
      <c r="J12" s="7" t="s">
        <v>185</v>
      </c>
      <c r="K12" s="4" t="s">
        <v>159</v>
      </c>
      <c r="L12" s="4"/>
      <c r="M12" s="5"/>
    </row>
    <row r="13" spans="1:13" ht="103.5" customHeight="1">
      <c r="A13" s="5">
        <v>7</v>
      </c>
      <c r="B13" s="6" t="s">
        <v>24</v>
      </c>
      <c r="C13" s="17" t="s">
        <v>3</v>
      </c>
      <c r="D13" s="33" t="s">
        <v>25</v>
      </c>
      <c r="E13" s="17" t="s">
        <v>2</v>
      </c>
      <c r="F13" s="17"/>
      <c r="G13" s="33" t="s">
        <v>138</v>
      </c>
      <c r="H13" s="2"/>
      <c r="I13" s="7" t="s">
        <v>16</v>
      </c>
      <c r="J13" s="7" t="s">
        <v>185</v>
      </c>
      <c r="K13" s="4"/>
      <c r="L13" s="4" t="s">
        <v>159</v>
      </c>
      <c r="M13" s="5"/>
    </row>
    <row r="14" spans="1:13" ht="28.5" customHeight="1">
      <c r="A14" s="5"/>
      <c r="B14" s="55" t="s">
        <v>26</v>
      </c>
      <c r="C14" s="55"/>
      <c r="D14" s="55"/>
      <c r="E14" s="16"/>
      <c r="F14" s="34">
        <f>COUNTIF(F15:F15,"x")</f>
        <v>1</v>
      </c>
      <c r="G14" s="12"/>
      <c r="H14" s="2"/>
      <c r="I14" s="2"/>
      <c r="J14" s="2"/>
      <c r="K14" s="2"/>
      <c r="L14" s="2"/>
      <c r="M14" s="5"/>
    </row>
    <row r="15" spans="1:13" ht="369.75" customHeight="1">
      <c r="A15" s="5">
        <v>19</v>
      </c>
      <c r="B15" s="8" t="s">
        <v>27</v>
      </c>
      <c r="C15" s="17" t="s">
        <v>3</v>
      </c>
      <c r="D15" s="44" t="s">
        <v>28</v>
      </c>
      <c r="E15" s="17" t="s">
        <v>1</v>
      </c>
      <c r="F15" s="34" t="s">
        <v>8</v>
      </c>
      <c r="G15" s="37" t="s">
        <v>211</v>
      </c>
      <c r="H15" s="2"/>
      <c r="I15" s="7" t="s">
        <v>16</v>
      </c>
      <c r="J15" s="7" t="s">
        <v>184</v>
      </c>
      <c r="K15" s="4" t="s">
        <v>160</v>
      </c>
      <c r="L15" s="4" t="s">
        <v>160</v>
      </c>
      <c r="M15" s="5"/>
    </row>
    <row r="16" spans="1:13" ht="35.25" customHeight="1">
      <c r="A16" s="5"/>
      <c r="B16" s="55" t="s">
        <v>29</v>
      </c>
      <c r="C16" s="55"/>
      <c r="D16" s="55"/>
      <c r="E16" s="16"/>
      <c r="F16" s="34">
        <f>COUNTIF(F17:F24,"x")</f>
        <v>2</v>
      </c>
      <c r="G16" s="12"/>
      <c r="H16" s="2"/>
      <c r="I16" s="2"/>
      <c r="J16" s="2"/>
      <c r="K16" s="2"/>
      <c r="L16" s="2"/>
      <c r="M16" s="5"/>
    </row>
    <row r="17" spans="1:13" ht="106.5" customHeight="1">
      <c r="A17" s="5">
        <v>20</v>
      </c>
      <c r="B17" s="6" t="s">
        <v>30</v>
      </c>
      <c r="C17" s="17" t="s">
        <v>2</v>
      </c>
      <c r="D17" s="33" t="s">
        <v>31</v>
      </c>
      <c r="E17" s="17" t="s">
        <v>2</v>
      </c>
      <c r="F17" s="34"/>
      <c r="G17" s="26" t="s">
        <v>140</v>
      </c>
      <c r="H17" s="4" t="s">
        <v>142</v>
      </c>
      <c r="I17" s="7" t="s">
        <v>186</v>
      </c>
      <c r="J17" s="7" t="s">
        <v>119</v>
      </c>
      <c r="K17" s="4" t="s">
        <v>161</v>
      </c>
      <c r="L17" s="4" t="s">
        <v>161</v>
      </c>
      <c r="M17" s="5"/>
    </row>
    <row r="18" spans="1:13" ht="91.5" customHeight="1">
      <c r="A18" s="5">
        <v>21</v>
      </c>
      <c r="B18" s="6" t="s">
        <v>32</v>
      </c>
      <c r="C18" s="17" t="s">
        <v>2</v>
      </c>
      <c r="D18" s="33" t="s">
        <v>33</v>
      </c>
      <c r="E18" s="17" t="s">
        <v>2</v>
      </c>
      <c r="F18" s="17"/>
      <c r="G18" s="33" t="s">
        <v>120</v>
      </c>
      <c r="H18" s="7"/>
      <c r="I18" s="7" t="s">
        <v>186</v>
      </c>
      <c r="J18" s="7" t="s">
        <v>119</v>
      </c>
      <c r="K18" s="4" t="s">
        <v>161</v>
      </c>
      <c r="L18" s="4" t="s">
        <v>161</v>
      </c>
      <c r="M18" s="5"/>
    </row>
    <row r="19" spans="1:13" ht="140.25" customHeight="1">
      <c r="A19" s="5">
        <v>23</v>
      </c>
      <c r="B19" s="6" t="s">
        <v>34</v>
      </c>
      <c r="C19" s="17" t="s">
        <v>0</v>
      </c>
      <c r="D19" s="33" t="s">
        <v>35</v>
      </c>
      <c r="E19" s="17" t="s">
        <v>0</v>
      </c>
      <c r="F19" s="17"/>
      <c r="G19" s="33" t="s">
        <v>195</v>
      </c>
      <c r="H19" s="7"/>
      <c r="I19" s="7" t="s">
        <v>186</v>
      </c>
      <c r="J19" s="7" t="s">
        <v>119</v>
      </c>
      <c r="K19" s="4" t="s">
        <v>161</v>
      </c>
      <c r="L19" s="4" t="s">
        <v>161</v>
      </c>
      <c r="M19" s="5"/>
    </row>
    <row r="20" spans="1:13" ht="129.75" customHeight="1">
      <c r="A20" s="5">
        <v>24</v>
      </c>
      <c r="B20" s="8" t="s">
        <v>36</v>
      </c>
      <c r="C20" s="19" t="s">
        <v>3</v>
      </c>
      <c r="D20" s="44" t="s">
        <v>114</v>
      </c>
      <c r="E20" s="19" t="s">
        <v>3</v>
      </c>
      <c r="F20" s="19" t="s">
        <v>8</v>
      </c>
      <c r="G20" s="25" t="s">
        <v>203</v>
      </c>
      <c r="H20" s="33" t="s">
        <v>143</v>
      </c>
      <c r="I20" s="7" t="s">
        <v>186</v>
      </c>
      <c r="J20" s="7" t="s">
        <v>119</v>
      </c>
      <c r="K20" s="4" t="s">
        <v>161</v>
      </c>
      <c r="L20" s="4" t="s">
        <v>161</v>
      </c>
      <c r="M20" s="5"/>
    </row>
    <row r="21" spans="1:13" ht="69" customHeight="1">
      <c r="A21" s="5">
        <v>25</v>
      </c>
      <c r="B21" s="8" t="s">
        <v>37</v>
      </c>
      <c r="C21" s="21" t="s">
        <v>3</v>
      </c>
      <c r="D21" s="44" t="s">
        <v>37</v>
      </c>
      <c r="E21" s="19" t="s">
        <v>3</v>
      </c>
      <c r="F21" s="19" t="s">
        <v>8</v>
      </c>
      <c r="G21" s="33" t="s">
        <v>121</v>
      </c>
      <c r="H21" s="7"/>
      <c r="I21" s="7" t="s">
        <v>186</v>
      </c>
      <c r="J21" s="7" t="s">
        <v>119</v>
      </c>
      <c r="K21" s="4" t="s">
        <v>161</v>
      </c>
      <c r="L21" s="4" t="s">
        <v>161</v>
      </c>
      <c r="M21" s="5"/>
    </row>
    <row r="22" spans="1:13" ht="164.25" customHeight="1">
      <c r="A22" s="5">
        <v>26</v>
      </c>
      <c r="B22" s="6" t="s">
        <v>38</v>
      </c>
      <c r="C22" s="18" t="s">
        <v>0</v>
      </c>
      <c r="D22" s="33" t="s">
        <v>39</v>
      </c>
      <c r="E22" s="17" t="s">
        <v>0</v>
      </c>
      <c r="F22" s="17"/>
      <c r="G22" s="26" t="s">
        <v>204</v>
      </c>
      <c r="H22" s="7"/>
      <c r="I22" s="7" t="s">
        <v>186</v>
      </c>
      <c r="J22" s="7" t="s">
        <v>119</v>
      </c>
      <c r="K22" s="9" t="s">
        <v>161</v>
      </c>
      <c r="L22" s="9" t="s">
        <v>161</v>
      </c>
      <c r="M22" s="5"/>
    </row>
    <row r="23" spans="1:13" ht="144" customHeight="1">
      <c r="A23" s="5">
        <v>30</v>
      </c>
      <c r="B23" s="6" t="s">
        <v>40</v>
      </c>
      <c r="C23" s="17" t="s">
        <v>2</v>
      </c>
      <c r="D23" s="33" t="s">
        <v>41</v>
      </c>
      <c r="E23" s="17" t="s">
        <v>2</v>
      </c>
      <c r="F23" s="17"/>
      <c r="G23" s="33" t="s">
        <v>122</v>
      </c>
      <c r="H23" s="7" t="s">
        <v>144</v>
      </c>
      <c r="I23" s="7" t="s">
        <v>186</v>
      </c>
      <c r="J23" s="7" t="s">
        <v>119</v>
      </c>
      <c r="K23" s="9" t="s">
        <v>161</v>
      </c>
      <c r="L23" s="9" t="s">
        <v>161</v>
      </c>
      <c r="M23" s="5"/>
    </row>
    <row r="24" spans="1:13" ht="163.5" customHeight="1">
      <c r="A24" s="5">
        <v>31</v>
      </c>
      <c r="B24" s="6" t="s">
        <v>42</v>
      </c>
      <c r="C24" s="17" t="s">
        <v>2</v>
      </c>
      <c r="D24" s="33" t="s">
        <v>43</v>
      </c>
      <c r="E24" s="17" t="s">
        <v>2</v>
      </c>
      <c r="F24" s="17"/>
      <c r="G24" s="26" t="s">
        <v>123</v>
      </c>
      <c r="H24" s="7"/>
      <c r="I24" s="7" t="s">
        <v>186</v>
      </c>
      <c r="J24" s="7" t="s">
        <v>119</v>
      </c>
      <c r="K24" s="4" t="s">
        <v>161</v>
      </c>
      <c r="L24" s="4" t="s">
        <v>161</v>
      </c>
      <c r="M24" s="5"/>
    </row>
    <row r="25" spans="1:13" ht="36.75" customHeight="1">
      <c r="A25" s="5"/>
      <c r="B25" s="55" t="s">
        <v>10</v>
      </c>
      <c r="C25" s="55"/>
      <c r="D25" s="55"/>
      <c r="E25" s="16"/>
      <c r="F25" s="34">
        <v>2</v>
      </c>
      <c r="G25" s="12"/>
      <c r="H25" s="2"/>
      <c r="I25" s="2"/>
      <c r="J25" s="2"/>
      <c r="K25" s="2"/>
      <c r="L25" s="2"/>
      <c r="M25" s="5"/>
    </row>
    <row r="26" spans="1:13" ht="36.75" customHeight="1">
      <c r="A26" s="5"/>
      <c r="B26" s="55" t="s">
        <v>44</v>
      </c>
      <c r="C26" s="55"/>
      <c r="D26" s="55"/>
      <c r="E26" s="16"/>
      <c r="F26" s="34">
        <f>COUNTIF(F27:F28,"x")</f>
        <v>0</v>
      </c>
      <c r="G26" s="12"/>
      <c r="H26" s="2"/>
      <c r="I26" s="2"/>
      <c r="J26" s="2"/>
      <c r="K26" s="2"/>
      <c r="L26" s="2"/>
      <c r="M26" s="5"/>
    </row>
    <row r="27" spans="1:13" ht="144" customHeight="1">
      <c r="A27" s="5">
        <v>33</v>
      </c>
      <c r="B27" s="6" t="s">
        <v>45</v>
      </c>
      <c r="C27" s="17" t="s">
        <v>2</v>
      </c>
      <c r="D27" s="33" t="s">
        <v>46</v>
      </c>
      <c r="E27" s="17" t="s">
        <v>0</v>
      </c>
      <c r="F27" s="34"/>
      <c r="G27" s="26" t="s">
        <v>124</v>
      </c>
      <c r="H27" s="7" t="s">
        <v>145</v>
      </c>
      <c r="I27" s="7" t="s">
        <v>16</v>
      </c>
      <c r="J27" s="7" t="s">
        <v>119</v>
      </c>
      <c r="K27" s="4" t="s">
        <v>162</v>
      </c>
      <c r="L27" s="4" t="s">
        <v>162</v>
      </c>
      <c r="M27" s="5"/>
    </row>
    <row r="28" spans="1:13" ht="73.5" customHeight="1">
      <c r="A28" s="5">
        <v>35</v>
      </c>
      <c r="B28" s="6" t="s">
        <v>47</v>
      </c>
      <c r="C28" s="17" t="s">
        <v>0</v>
      </c>
      <c r="D28" s="33" t="s">
        <v>5</v>
      </c>
      <c r="E28" s="17" t="s">
        <v>0</v>
      </c>
      <c r="F28" s="17"/>
      <c r="G28" s="46" t="s">
        <v>125</v>
      </c>
      <c r="H28" s="7"/>
      <c r="I28" s="7" t="s">
        <v>16</v>
      </c>
      <c r="J28" s="7" t="s">
        <v>119</v>
      </c>
      <c r="K28" s="4" t="s">
        <v>162</v>
      </c>
      <c r="L28" s="4" t="s">
        <v>162</v>
      </c>
      <c r="M28" s="5"/>
    </row>
    <row r="29" spans="1:13" ht="39" customHeight="1">
      <c r="A29" s="5"/>
      <c r="B29" s="55" t="s">
        <v>48</v>
      </c>
      <c r="C29" s="55"/>
      <c r="D29" s="55"/>
      <c r="E29" s="16"/>
      <c r="F29" s="34">
        <f>COUNTIF(F30:F32,"x")</f>
        <v>1</v>
      </c>
      <c r="G29" s="12"/>
      <c r="H29" s="2"/>
      <c r="I29" s="2"/>
      <c r="J29" s="2"/>
      <c r="K29" s="2"/>
      <c r="L29" s="2"/>
      <c r="M29" s="5"/>
    </row>
    <row r="30" spans="1:13" ht="124.5" customHeight="1">
      <c r="A30" s="5">
        <v>42</v>
      </c>
      <c r="B30" s="6" t="s">
        <v>49</v>
      </c>
      <c r="C30" s="17" t="s">
        <v>0</v>
      </c>
      <c r="D30" s="33" t="s">
        <v>127</v>
      </c>
      <c r="E30" s="17" t="s">
        <v>2</v>
      </c>
      <c r="F30" s="17"/>
      <c r="G30" s="33" t="s">
        <v>126</v>
      </c>
      <c r="H30" s="7" t="s">
        <v>146</v>
      </c>
      <c r="I30" s="7" t="s">
        <v>16</v>
      </c>
      <c r="J30" s="7" t="s">
        <v>119</v>
      </c>
      <c r="K30" s="4"/>
      <c r="L30" s="4" t="s">
        <v>162</v>
      </c>
      <c r="M30" s="5"/>
    </row>
    <row r="31" spans="1:13" ht="116.25" customHeight="1">
      <c r="A31" s="5">
        <v>43</v>
      </c>
      <c r="B31" s="8" t="s">
        <v>50</v>
      </c>
      <c r="C31" s="19" t="s">
        <v>3</v>
      </c>
      <c r="D31" s="44" t="s">
        <v>51</v>
      </c>
      <c r="E31" s="19" t="s">
        <v>3</v>
      </c>
      <c r="F31" s="19" t="s">
        <v>8</v>
      </c>
      <c r="G31" s="33" t="s">
        <v>164</v>
      </c>
      <c r="H31" s="7"/>
      <c r="I31" s="7" t="s">
        <v>16</v>
      </c>
      <c r="J31" s="7" t="s">
        <v>119</v>
      </c>
      <c r="K31" s="4" t="s">
        <v>196</v>
      </c>
      <c r="L31" s="4" t="s">
        <v>165</v>
      </c>
      <c r="M31" s="5"/>
    </row>
    <row r="32" spans="1:13" ht="72" customHeight="1">
      <c r="A32" s="5">
        <v>45</v>
      </c>
      <c r="B32" s="6" t="s">
        <v>52</v>
      </c>
      <c r="C32" s="17" t="s">
        <v>2</v>
      </c>
      <c r="D32" s="33" t="s">
        <v>53</v>
      </c>
      <c r="E32" s="17" t="s">
        <v>2</v>
      </c>
      <c r="F32" s="17"/>
      <c r="G32" s="33" t="s">
        <v>215</v>
      </c>
      <c r="H32" s="7"/>
      <c r="I32" s="7" t="s">
        <v>16</v>
      </c>
      <c r="J32" s="7" t="s">
        <v>119</v>
      </c>
      <c r="K32" s="4" t="s">
        <v>162</v>
      </c>
      <c r="L32" s="4"/>
      <c r="M32" s="5"/>
    </row>
    <row r="33" spans="1:13" ht="29.25" customHeight="1">
      <c r="A33" s="5"/>
      <c r="B33" s="55" t="s">
        <v>54</v>
      </c>
      <c r="C33" s="55"/>
      <c r="D33" s="55"/>
      <c r="E33" s="16"/>
      <c r="F33" s="34">
        <f>COUNTIF(F34:F34,"x")</f>
        <v>1</v>
      </c>
      <c r="G33" s="37"/>
      <c r="H33" s="2"/>
      <c r="I33" s="2"/>
      <c r="J33" s="2"/>
      <c r="K33" s="2"/>
      <c r="L33" s="2"/>
      <c r="M33" s="5"/>
    </row>
    <row r="34" spans="1:13" ht="60" customHeight="1">
      <c r="A34" s="5">
        <v>50</v>
      </c>
      <c r="B34" s="8" t="s">
        <v>55</v>
      </c>
      <c r="C34" s="21" t="s">
        <v>3</v>
      </c>
      <c r="D34" s="44" t="s">
        <v>56</v>
      </c>
      <c r="E34" s="19" t="s">
        <v>3</v>
      </c>
      <c r="F34" s="19" t="s">
        <v>8</v>
      </c>
      <c r="G34" s="33" t="s">
        <v>128</v>
      </c>
      <c r="H34" s="10"/>
      <c r="I34" s="7" t="s">
        <v>16</v>
      </c>
      <c r="J34" s="7" t="s">
        <v>119</v>
      </c>
      <c r="K34" s="4" t="s">
        <v>165</v>
      </c>
      <c r="L34" s="4" t="s">
        <v>165</v>
      </c>
      <c r="M34" s="5"/>
    </row>
    <row r="35" spans="1:13" ht="33.75" customHeight="1">
      <c r="A35" s="5"/>
      <c r="B35" s="55" t="s">
        <v>6</v>
      </c>
      <c r="C35" s="55"/>
      <c r="D35" s="55"/>
      <c r="E35" s="16"/>
      <c r="F35" s="34">
        <v>0</v>
      </c>
      <c r="G35" s="12"/>
      <c r="H35" s="2"/>
      <c r="I35" s="2"/>
      <c r="J35" s="2"/>
      <c r="K35" s="2"/>
      <c r="L35" s="2"/>
      <c r="M35" s="5"/>
    </row>
    <row r="36" spans="1:13" ht="36.75" customHeight="1">
      <c r="A36" s="5"/>
      <c r="B36" s="55" t="s">
        <v>57</v>
      </c>
      <c r="C36" s="55"/>
      <c r="D36" s="55"/>
      <c r="E36" s="16"/>
      <c r="F36" s="34">
        <v>0</v>
      </c>
      <c r="G36" s="12"/>
      <c r="H36" s="2"/>
      <c r="I36" s="2"/>
      <c r="J36" s="2"/>
      <c r="K36" s="2"/>
      <c r="L36" s="2"/>
      <c r="M36" s="5"/>
    </row>
    <row r="37" spans="1:13" ht="33.75" customHeight="1">
      <c r="A37" s="5"/>
      <c r="B37" s="55" t="s">
        <v>58</v>
      </c>
      <c r="C37" s="55"/>
      <c r="D37" s="55"/>
      <c r="E37" s="16"/>
      <c r="F37" s="34">
        <f>COUNTIF(F38:F40,"x")</f>
        <v>0</v>
      </c>
      <c r="G37" s="12"/>
      <c r="H37" s="2"/>
      <c r="I37" s="2"/>
      <c r="J37" s="2"/>
      <c r="K37" s="2"/>
      <c r="L37" s="2"/>
      <c r="M37" s="5"/>
    </row>
    <row r="38" spans="1:13" ht="125.25" customHeight="1">
      <c r="A38" s="59">
        <v>57</v>
      </c>
      <c r="B38" s="6" t="s">
        <v>59</v>
      </c>
      <c r="C38" s="17" t="s">
        <v>0</v>
      </c>
      <c r="D38" s="33" t="s">
        <v>60</v>
      </c>
      <c r="E38" s="17" t="s">
        <v>2</v>
      </c>
      <c r="F38" s="34"/>
      <c r="G38" s="33" t="s">
        <v>129</v>
      </c>
      <c r="H38" s="4" t="s">
        <v>147</v>
      </c>
      <c r="I38" s="7" t="s">
        <v>16</v>
      </c>
      <c r="J38" s="7" t="s">
        <v>119</v>
      </c>
      <c r="K38" s="4" t="s">
        <v>159</v>
      </c>
      <c r="L38" s="4"/>
      <c r="M38" s="5"/>
    </row>
    <row r="39" spans="1:13" ht="127.5" customHeight="1">
      <c r="A39" s="59"/>
      <c r="B39" s="6" t="s">
        <v>59</v>
      </c>
      <c r="C39" s="17" t="s">
        <v>0</v>
      </c>
      <c r="D39" s="33" t="s">
        <v>212</v>
      </c>
      <c r="E39" s="17" t="s">
        <v>2</v>
      </c>
      <c r="F39" s="34"/>
      <c r="G39" s="33" t="s">
        <v>220</v>
      </c>
      <c r="H39" s="4" t="s">
        <v>148</v>
      </c>
      <c r="I39" s="7" t="s">
        <v>16</v>
      </c>
      <c r="J39" s="7" t="s">
        <v>119</v>
      </c>
      <c r="K39" s="4" t="s">
        <v>163</v>
      </c>
      <c r="L39" s="4" t="s">
        <v>163</v>
      </c>
      <c r="M39" s="5"/>
    </row>
    <row r="40" spans="1:13" ht="126" customHeight="1">
      <c r="A40" s="59"/>
      <c r="B40" s="6" t="s">
        <v>59</v>
      </c>
      <c r="C40" s="17" t="s">
        <v>0</v>
      </c>
      <c r="D40" s="33" t="s">
        <v>209</v>
      </c>
      <c r="E40" s="17" t="s">
        <v>2</v>
      </c>
      <c r="F40" s="17"/>
      <c r="G40" s="33" t="s">
        <v>208</v>
      </c>
      <c r="H40" s="4" t="s">
        <v>149</v>
      </c>
      <c r="I40" s="7" t="s">
        <v>16</v>
      </c>
      <c r="J40" s="7" t="s">
        <v>119</v>
      </c>
      <c r="K40" s="4" t="s">
        <v>160</v>
      </c>
      <c r="L40" s="4" t="s">
        <v>160</v>
      </c>
      <c r="M40" s="5"/>
    </row>
    <row r="41" spans="1:13" ht="34.5" customHeight="1">
      <c r="A41" s="5"/>
      <c r="B41" s="55" t="s">
        <v>61</v>
      </c>
      <c r="C41" s="55"/>
      <c r="D41" s="55"/>
      <c r="E41" s="16"/>
      <c r="F41" s="34">
        <f>COUNTIF(F42:F42,"x")</f>
        <v>0</v>
      </c>
      <c r="G41" s="12"/>
      <c r="H41" s="2"/>
      <c r="I41" s="2"/>
      <c r="J41" s="2"/>
      <c r="K41" s="2"/>
      <c r="L41" s="2"/>
      <c r="M41" s="5"/>
    </row>
    <row r="42" spans="1:13" ht="223.5" customHeight="1">
      <c r="A42" s="5">
        <v>63</v>
      </c>
      <c r="B42" s="6" t="s">
        <v>62</v>
      </c>
      <c r="C42" s="17" t="s">
        <v>0</v>
      </c>
      <c r="D42" s="33" t="s">
        <v>63</v>
      </c>
      <c r="E42" s="17" t="s">
        <v>2</v>
      </c>
      <c r="F42" s="17"/>
      <c r="G42" s="26" t="s">
        <v>210</v>
      </c>
      <c r="H42" s="7" t="s">
        <v>150</v>
      </c>
      <c r="I42" s="7" t="s">
        <v>16</v>
      </c>
      <c r="J42" s="7" t="s">
        <v>119</v>
      </c>
      <c r="K42" s="4" t="s">
        <v>160</v>
      </c>
      <c r="L42" s="4" t="s">
        <v>160</v>
      </c>
      <c r="M42" s="5"/>
    </row>
    <row r="43" spans="1:13" ht="39" customHeight="1">
      <c r="A43" s="5"/>
      <c r="B43" s="55" t="s">
        <v>64</v>
      </c>
      <c r="C43" s="55"/>
      <c r="D43" s="55"/>
      <c r="E43" s="16"/>
      <c r="F43" s="34">
        <f>COUNTIF(F44:F46,"x")</f>
        <v>0</v>
      </c>
      <c r="G43" s="12"/>
      <c r="H43" s="2"/>
      <c r="I43" s="7"/>
      <c r="J43" s="7"/>
      <c r="K43" s="2"/>
      <c r="L43" s="2"/>
      <c r="M43" s="5"/>
    </row>
    <row r="44" spans="1:13" ht="76.5" customHeight="1">
      <c r="A44" s="5">
        <v>68</v>
      </c>
      <c r="B44" s="6" t="s">
        <v>65</v>
      </c>
      <c r="C44" s="17" t="s">
        <v>0</v>
      </c>
      <c r="D44" s="33" t="s">
        <v>66</v>
      </c>
      <c r="E44" s="17" t="s">
        <v>2</v>
      </c>
      <c r="F44" s="17"/>
      <c r="G44" s="26" t="s">
        <v>130</v>
      </c>
      <c r="H44" s="2"/>
      <c r="I44" s="7" t="s">
        <v>16</v>
      </c>
      <c r="J44" s="7" t="s">
        <v>119</v>
      </c>
      <c r="K44" s="4" t="s">
        <v>161</v>
      </c>
      <c r="L44" s="4" t="s">
        <v>161</v>
      </c>
      <c r="M44" s="5"/>
    </row>
    <row r="45" spans="1:13" ht="168" customHeight="1">
      <c r="A45" s="60">
        <v>69</v>
      </c>
      <c r="B45" s="62" t="s">
        <v>67</v>
      </c>
      <c r="C45" s="64" t="s">
        <v>0</v>
      </c>
      <c r="D45" s="66" t="s">
        <v>68</v>
      </c>
      <c r="E45" s="64" t="s">
        <v>2</v>
      </c>
      <c r="F45" s="64"/>
      <c r="G45" s="26" t="s">
        <v>206</v>
      </c>
      <c r="H45" s="2"/>
      <c r="I45" s="7" t="s">
        <v>16</v>
      </c>
      <c r="J45" s="7" t="s">
        <v>119</v>
      </c>
      <c r="K45" s="4" t="s">
        <v>161</v>
      </c>
      <c r="L45" s="4" t="s">
        <v>161</v>
      </c>
      <c r="M45" s="5"/>
    </row>
    <row r="46" spans="1:13" ht="168" customHeight="1">
      <c r="A46" s="61"/>
      <c r="B46" s="63"/>
      <c r="C46" s="65"/>
      <c r="D46" s="67"/>
      <c r="E46" s="65"/>
      <c r="F46" s="65"/>
      <c r="G46" s="26" t="s">
        <v>131</v>
      </c>
      <c r="H46" s="7"/>
      <c r="I46" s="7" t="s">
        <v>16</v>
      </c>
      <c r="J46" s="7" t="s">
        <v>119</v>
      </c>
      <c r="K46" s="4"/>
      <c r="L46" s="4" t="s">
        <v>166</v>
      </c>
      <c r="M46" s="5"/>
    </row>
    <row r="47" spans="1:13" ht="39" customHeight="1">
      <c r="A47" s="5"/>
      <c r="B47" s="55" t="s">
        <v>69</v>
      </c>
      <c r="C47" s="55"/>
      <c r="D47" s="55"/>
      <c r="E47" s="16"/>
      <c r="F47" s="34">
        <f>COUNTIF(F48:F48,"x")</f>
        <v>0</v>
      </c>
      <c r="G47" s="12"/>
      <c r="H47" s="2"/>
      <c r="I47" s="2"/>
      <c r="J47" s="2"/>
      <c r="K47" s="2"/>
      <c r="L47" s="2"/>
      <c r="M47" s="5"/>
    </row>
    <row r="48" spans="1:13" ht="306" customHeight="1">
      <c r="A48" s="5">
        <v>73</v>
      </c>
      <c r="B48" s="6" t="s">
        <v>70</v>
      </c>
      <c r="C48" s="17" t="s">
        <v>2</v>
      </c>
      <c r="D48" s="33" t="s">
        <v>71</v>
      </c>
      <c r="E48" s="17" t="s">
        <v>2</v>
      </c>
      <c r="F48" s="17"/>
      <c r="G48" s="33" t="s">
        <v>205</v>
      </c>
      <c r="H48" s="7"/>
      <c r="I48" s="7" t="s">
        <v>16</v>
      </c>
      <c r="J48" s="7" t="s">
        <v>119</v>
      </c>
      <c r="K48" s="4" t="s">
        <v>197</v>
      </c>
      <c r="L48" s="4" t="s">
        <v>197</v>
      </c>
      <c r="M48" s="5"/>
    </row>
    <row r="49" spans="1:13" ht="39" customHeight="1">
      <c r="A49" s="5"/>
      <c r="B49" s="55" t="s">
        <v>7</v>
      </c>
      <c r="C49" s="55"/>
      <c r="D49" s="55"/>
      <c r="E49" s="16"/>
      <c r="F49" s="34">
        <f>SUM(F50+F53+F56+F58)</f>
        <v>0</v>
      </c>
      <c r="G49" s="12"/>
      <c r="H49" s="2"/>
      <c r="I49" s="7"/>
      <c r="J49" s="7"/>
      <c r="K49" s="2"/>
      <c r="L49" s="2"/>
      <c r="M49" s="5"/>
    </row>
    <row r="50" spans="1:13" ht="33" customHeight="1">
      <c r="A50" s="5"/>
      <c r="B50" s="55" t="s">
        <v>72</v>
      </c>
      <c r="C50" s="55"/>
      <c r="D50" s="55"/>
      <c r="E50" s="16"/>
      <c r="F50" s="34">
        <f>COUNTIF(F51:F52,"x")</f>
        <v>0</v>
      </c>
      <c r="G50" s="12"/>
      <c r="H50" s="2"/>
      <c r="I50" s="7"/>
      <c r="J50" s="7"/>
      <c r="K50" s="2"/>
      <c r="L50" s="2"/>
      <c r="M50" s="5"/>
    </row>
    <row r="51" spans="1:13" ht="129.75" customHeight="1">
      <c r="A51" s="5">
        <v>78</v>
      </c>
      <c r="B51" s="6" t="s">
        <v>73</v>
      </c>
      <c r="C51" s="17" t="s">
        <v>0</v>
      </c>
      <c r="D51" s="33" t="s">
        <v>74</v>
      </c>
      <c r="E51" s="17" t="s">
        <v>0</v>
      </c>
      <c r="F51" s="17"/>
      <c r="G51" s="33" t="s">
        <v>132</v>
      </c>
      <c r="H51" s="7" t="s">
        <v>151</v>
      </c>
      <c r="I51" s="7" t="s">
        <v>16</v>
      </c>
      <c r="J51" s="7" t="s">
        <v>119</v>
      </c>
      <c r="K51" s="4" t="s">
        <v>167</v>
      </c>
      <c r="L51" s="4" t="s">
        <v>167</v>
      </c>
      <c r="M51" s="5"/>
    </row>
    <row r="52" spans="1:13" ht="209.25" customHeight="1">
      <c r="A52" s="5">
        <v>80</v>
      </c>
      <c r="B52" s="6" t="s">
        <v>75</v>
      </c>
      <c r="C52" s="17" t="s">
        <v>0</v>
      </c>
      <c r="D52" s="33" t="s">
        <v>76</v>
      </c>
      <c r="E52" s="17" t="s">
        <v>2</v>
      </c>
      <c r="F52" s="17"/>
      <c r="G52" s="26" t="s">
        <v>214</v>
      </c>
      <c r="H52" s="7" t="s">
        <v>152</v>
      </c>
      <c r="I52" s="7" t="s">
        <v>16</v>
      </c>
      <c r="J52" s="7" t="s">
        <v>119</v>
      </c>
      <c r="K52" s="4" t="s">
        <v>163</v>
      </c>
      <c r="L52" s="4" t="s">
        <v>163</v>
      </c>
      <c r="M52" s="5"/>
    </row>
    <row r="53" spans="1:13" ht="36" customHeight="1">
      <c r="A53" s="5"/>
      <c r="B53" s="55" t="s">
        <v>77</v>
      </c>
      <c r="C53" s="55"/>
      <c r="D53" s="55"/>
      <c r="E53" s="16"/>
      <c r="F53" s="34">
        <f>COUNTIF(F55:F55,"x")</f>
        <v>0</v>
      </c>
      <c r="G53" s="12"/>
      <c r="H53" s="2"/>
      <c r="I53" s="2"/>
      <c r="J53" s="2"/>
      <c r="K53" s="2"/>
      <c r="L53" s="2"/>
      <c r="M53" s="5"/>
    </row>
    <row r="54" spans="1:13" ht="109.5" customHeight="1">
      <c r="A54" s="60">
        <v>96</v>
      </c>
      <c r="B54" s="62" t="s">
        <v>78</v>
      </c>
      <c r="C54" s="64" t="s">
        <v>0</v>
      </c>
      <c r="D54" s="66" t="s">
        <v>79</v>
      </c>
      <c r="E54" s="64" t="s">
        <v>2</v>
      </c>
      <c r="F54" s="68"/>
      <c r="G54" s="26" t="s">
        <v>198</v>
      </c>
      <c r="H54" s="2"/>
      <c r="I54" s="7" t="s">
        <v>16</v>
      </c>
      <c r="J54" s="7" t="s">
        <v>119</v>
      </c>
      <c r="K54" s="4" t="s">
        <v>166</v>
      </c>
      <c r="L54" s="2"/>
      <c r="M54" s="5"/>
    </row>
    <row r="55" spans="1:13" ht="229.5" customHeight="1">
      <c r="A55" s="61"/>
      <c r="B55" s="63"/>
      <c r="C55" s="65"/>
      <c r="D55" s="67"/>
      <c r="E55" s="65"/>
      <c r="F55" s="69"/>
      <c r="G55" s="26" t="s">
        <v>213</v>
      </c>
      <c r="H55" s="7" t="s">
        <v>153</v>
      </c>
      <c r="I55" s="7" t="s">
        <v>16</v>
      </c>
      <c r="J55" s="7" t="s">
        <v>119</v>
      </c>
      <c r="K55" s="4" t="s">
        <v>163</v>
      </c>
      <c r="L55" s="4" t="s">
        <v>163</v>
      </c>
      <c r="M55" s="5"/>
    </row>
    <row r="56" spans="1:13" ht="33" customHeight="1">
      <c r="A56" s="5"/>
      <c r="B56" s="55" t="s">
        <v>80</v>
      </c>
      <c r="C56" s="55"/>
      <c r="D56" s="55"/>
      <c r="E56" s="16"/>
      <c r="F56" s="34">
        <f>COUNTIF(F57:F57,"x")</f>
        <v>0</v>
      </c>
      <c r="G56" s="12"/>
      <c r="H56" s="2"/>
      <c r="I56" s="2"/>
      <c r="J56" s="2"/>
      <c r="K56" s="2"/>
      <c r="L56" s="2"/>
      <c r="M56" s="5"/>
    </row>
    <row r="57" spans="1:13" ht="217.5" customHeight="1">
      <c r="A57" s="5">
        <v>107</v>
      </c>
      <c r="B57" s="6" t="s">
        <v>81</v>
      </c>
      <c r="C57" s="17" t="s">
        <v>2</v>
      </c>
      <c r="D57" s="33" t="s">
        <v>82</v>
      </c>
      <c r="E57" s="17" t="s">
        <v>0</v>
      </c>
      <c r="F57" s="17"/>
      <c r="G57" s="26" t="s">
        <v>133</v>
      </c>
      <c r="H57" s="7" t="s">
        <v>154</v>
      </c>
      <c r="I57" s="7" t="s">
        <v>16</v>
      </c>
      <c r="J57" s="7" t="s">
        <v>119</v>
      </c>
      <c r="K57" s="4" t="s">
        <v>165</v>
      </c>
      <c r="L57" s="4"/>
      <c r="M57" s="5"/>
    </row>
    <row r="58" spans="1:13" ht="24" customHeight="1">
      <c r="A58" s="5"/>
      <c r="B58" s="55" t="s">
        <v>83</v>
      </c>
      <c r="C58" s="55"/>
      <c r="D58" s="55"/>
      <c r="E58" s="16"/>
      <c r="F58" s="34">
        <f>COUNTIF(F59:F59,"x")</f>
        <v>0</v>
      </c>
      <c r="G58" s="12"/>
      <c r="H58" s="2"/>
      <c r="I58" s="2"/>
      <c r="J58" s="2"/>
      <c r="K58" s="2"/>
      <c r="L58" s="2"/>
      <c r="M58" s="5"/>
    </row>
    <row r="59" spans="1:13" ht="135" customHeight="1">
      <c r="A59" s="5">
        <v>108</v>
      </c>
      <c r="B59" s="6" t="s">
        <v>84</v>
      </c>
      <c r="C59" s="17" t="s">
        <v>2</v>
      </c>
      <c r="D59" s="33" t="s">
        <v>85</v>
      </c>
      <c r="E59" s="17" t="s">
        <v>2</v>
      </c>
      <c r="F59" s="34"/>
      <c r="G59" s="26" t="s">
        <v>187</v>
      </c>
      <c r="H59" s="2"/>
      <c r="I59" s="7" t="s">
        <v>16</v>
      </c>
      <c r="J59" s="7" t="s">
        <v>119</v>
      </c>
      <c r="K59" s="4" t="s">
        <v>163</v>
      </c>
      <c r="L59" s="4" t="s">
        <v>163</v>
      </c>
      <c r="M59" s="5"/>
    </row>
    <row r="60" spans="1:13" ht="53.25" customHeight="1">
      <c r="A60" s="5"/>
      <c r="B60" s="55" t="s">
        <v>86</v>
      </c>
      <c r="C60" s="55"/>
      <c r="D60" s="55"/>
      <c r="E60" s="16"/>
      <c r="F60" s="34">
        <f>SUM(F61,F67,F71)</f>
        <v>1</v>
      </c>
      <c r="G60" s="12"/>
      <c r="H60" s="2"/>
      <c r="I60" s="2"/>
      <c r="J60" s="2"/>
      <c r="K60" s="2"/>
      <c r="L60" s="2"/>
      <c r="M60" s="5"/>
    </row>
    <row r="61" spans="1:13" ht="42" customHeight="1">
      <c r="A61" s="5"/>
      <c r="B61" s="55" t="s">
        <v>87</v>
      </c>
      <c r="C61" s="55"/>
      <c r="D61" s="55"/>
      <c r="E61" s="16"/>
      <c r="F61" s="34">
        <f>SUM(F62:F64)</f>
        <v>0</v>
      </c>
      <c r="G61" s="12"/>
      <c r="H61" s="2"/>
      <c r="I61" s="2"/>
      <c r="J61" s="2"/>
      <c r="K61" s="2"/>
      <c r="L61" s="2"/>
      <c r="M61" s="5"/>
    </row>
    <row r="62" spans="1:13" ht="42" customHeight="1">
      <c r="A62" s="5"/>
      <c r="B62" s="55" t="s">
        <v>88</v>
      </c>
      <c r="C62" s="55"/>
      <c r="D62" s="55"/>
      <c r="E62" s="16"/>
      <c r="F62" s="34">
        <f>COUNTIF(F63:F63,"x")</f>
        <v>0</v>
      </c>
      <c r="G62" s="12"/>
      <c r="H62" s="2"/>
      <c r="I62" s="2"/>
      <c r="J62" s="2"/>
      <c r="K62" s="2"/>
      <c r="L62" s="2"/>
      <c r="M62" s="5"/>
    </row>
    <row r="63" spans="1:13" ht="193.5" customHeight="1">
      <c r="A63" s="5">
        <v>111</v>
      </c>
      <c r="B63" s="6" t="s">
        <v>89</v>
      </c>
      <c r="C63" s="17" t="s">
        <v>0</v>
      </c>
      <c r="D63" s="33" t="s">
        <v>90</v>
      </c>
      <c r="E63" s="17" t="s">
        <v>2</v>
      </c>
      <c r="F63" s="17"/>
      <c r="G63" s="26" t="s">
        <v>134</v>
      </c>
      <c r="H63" s="7"/>
      <c r="I63" s="7" t="s">
        <v>16</v>
      </c>
      <c r="J63" s="7" t="s">
        <v>119</v>
      </c>
      <c r="K63" s="4"/>
      <c r="L63" s="4" t="s">
        <v>163</v>
      </c>
      <c r="M63" s="5"/>
    </row>
    <row r="64" spans="1:13" ht="48.75" customHeight="1">
      <c r="A64" s="5"/>
      <c r="B64" s="55" t="s">
        <v>91</v>
      </c>
      <c r="C64" s="55"/>
      <c r="D64" s="55"/>
      <c r="E64" s="16"/>
      <c r="F64" s="34">
        <f>COUNTIF(F65:F66,"x")</f>
        <v>0</v>
      </c>
      <c r="G64" s="12"/>
      <c r="H64" s="2"/>
      <c r="I64" s="7"/>
      <c r="J64" s="7"/>
      <c r="K64" s="2"/>
      <c r="L64" s="2"/>
      <c r="M64" s="5"/>
    </row>
    <row r="65" spans="1:13" ht="234.75" customHeight="1">
      <c r="A65" s="59">
        <v>114</v>
      </c>
      <c r="B65" s="6" t="s">
        <v>92</v>
      </c>
      <c r="C65" s="17" t="s">
        <v>0</v>
      </c>
      <c r="D65" s="33" t="s">
        <v>93</v>
      </c>
      <c r="E65" s="17" t="s">
        <v>2</v>
      </c>
      <c r="F65" s="34"/>
      <c r="G65" s="26" t="s">
        <v>157</v>
      </c>
      <c r="H65" s="2"/>
      <c r="I65" s="7" t="s">
        <v>16</v>
      </c>
      <c r="J65" s="7" t="s">
        <v>119</v>
      </c>
      <c r="K65" s="4"/>
      <c r="L65" s="4" t="s">
        <v>163</v>
      </c>
      <c r="M65" s="5"/>
    </row>
    <row r="66" spans="1:13" ht="135.75" customHeight="1">
      <c r="A66" s="59"/>
      <c r="B66" s="6" t="s">
        <v>92</v>
      </c>
      <c r="C66" s="17" t="s">
        <v>0</v>
      </c>
      <c r="D66" s="33" t="s">
        <v>93</v>
      </c>
      <c r="E66" s="17" t="s">
        <v>2</v>
      </c>
      <c r="F66" s="17"/>
      <c r="G66" s="37" t="s">
        <v>135</v>
      </c>
      <c r="H66" s="7"/>
      <c r="I66" s="7" t="s">
        <v>16</v>
      </c>
      <c r="J66" s="7" t="s">
        <v>119</v>
      </c>
      <c r="K66" s="4"/>
      <c r="L66" s="4" t="s">
        <v>159</v>
      </c>
      <c r="M66" s="5"/>
    </row>
    <row r="67" spans="1:13" s="31" customFormat="1" ht="24.75" customHeight="1">
      <c r="A67" s="28"/>
      <c r="B67" s="71" t="s">
        <v>94</v>
      </c>
      <c r="C67" s="71"/>
      <c r="D67" s="71"/>
      <c r="E67" s="29"/>
      <c r="F67" s="35">
        <v>0</v>
      </c>
      <c r="G67" s="47"/>
      <c r="H67" s="30"/>
      <c r="I67" s="30"/>
      <c r="J67" s="30"/>
      <c r="K67" s="30"/>
      <c r="L67" s="30"/>
      <c r="M67" s="28"/>
    </row>
    <row r="68" spans="1:13" s="31" customFormat="1" ht="35.25" customHeight="1">
      <c r="A68" s="28"/>
      <c r="B68" s="71" t="s">
        <v>95</v>
      </c>
      <c r="C68" s="71"/>
      <c r="D68" s="71"/>
      <c r="E68" s="29"/>
      <c r="F68" s="35">
        <f>COUNTIF(F69:F70,"x")</f>
        <v>0</v>
      </c>
      <c r="G68" s="47"/>
      <c r="H68" s="30"/>
      <c r="I68" s="30"/>
      <c r="J68" s="30"/>
      <c r="K68" s="30"/>
      <c r="L68" s="30"/>
      <c r="M68" s="28"/>
    </row>
    <row r="69" spans="1:13" ht="168" customHeight="1">
      <c r="A69" s="5">
        <v>116</v>
      </c>
      <c r="B69" s="6" t="s">
        <v>96</v>
      </c>
      <c r="C69" s="17" t="s">
        <v>0</v>
      </c>
      <c r="D69" s="33" t="s">
        <v>97</v>
      </c>
      <c r="E69" s="17" t="s">
        <v>0</v>
      </c>
      <c r="F69" s="34"/>
      <c r="G69" s="26" t="s">
        <v>216</v>
      </c>
      <c r="H69" s="12"/>
      <c r="I69" s="7" t="s">
        <v>16</v>
      </c>
      <c r="J69" s="7" t="s">
        <v>119</v>
      </c>
      <c r="K69" s="4" t="s">
        <v>161</v>
      </c>
      <c r="L69" s="4" t="s">
        <v>161</v>
      </c>
      <c r="M69" s="5"/>
    </row>
    <row r="70" spans="1:13" ht="85.5" customHeight="1">
      <c r="A70" s="5">
        <v>117</v>
      </c>
      <c r="B70" s="6" t="s">
        <v>92</v>
      </c>
      <c r="C70" s="17" t="s">
        <v>0</v>
      </c>
      <c r="D70" s="33" t="s">
        <v>98</v>
      </c>
      <c r="E70" s="17" t="s">
        <v>0</v>
      </c>
      <c r="F70" s="17"/>
      <c r="G70" s="26" t="s">
        <v>199</v>
      </c>
      <c r="H70" s="7"/>
      <c r="I70" s="7" t="s">
        <v>16</v>
      </c>
      <c r="J70" s="7" t="s">
        <v>119</v>
      </c>
      <c r="K70" s="4" t="s">
        <v>163</v>
      </c>
      <c r="L70" s="4"/>
      <c r="M70" s="5"/>
    </row>
    <row r="71" spans="1:13" ht="27" customHeight="1">
      <c r="A71" s="5"/>
      <c r="B71" s="55" t="s">
        <v>99</v>
      </c>
      <c r="C71" s="55"/>
      <c r="D71" s="55"/>
      <c r="E71" s="16"/>
      <c r="F71" s="34">
        <f>SUM(F72+F77)</f>
        <v>1</v>
      </c>
      <c r="G71" s="12"/>
      <c r="H71" s="2"/>
      <c r="I71" s="2"/>
      <c r="J71" s="2"/>
      <c r="K71" s="2"/>
      <c r="L71" s="2"/>
      <c r="M71" s="5"/>
    </row>
    <row r="72" spans="1:13" ht="35.25" customHeight="1">
      <c r="A72" s="5"/>
      <c r="B72" s="55" t="s">
        <v>100</v>
      </c>
      <c r="C72" s="55"/>
      <c r="D72" s="55"/>
      <c r="E72" s="16"/>
      <c r="F72" s="34">
        <f>COUNTIF(F76:F76,"x")</f>
        <v>0</v>
      </c>
      <c r="G72" s="12"/>
      <c r="H72" s="2"/>
      <c r="I72" s="2"/>
      <c r="J72" s="2"/>
      <c r="K72" s="4"/>
      <c r="L72" s="4"/>
      <c r="M72" s="5"/>
    </row>
    <row r="73" spans="1:13" ht="32.25" customHeight="1">
      <c r="A73" s="60">
        <v>125</v>
      </c>
      <c r="B73" s="62" t="s">
        <v>101</v>
      </c>
      <c r="C73" s="64" t="s">
        <v>0</v>
      </c>
      <c r="D73" s="66" t="s">
        <v>113</v>
      </c>
      <c r="E73" s="64" t="s">
        <v>2</v>
      </c>
      <c r="F73" s="68"/>
      <c r="G73" s="26" t="s">
        <v>217</v>
      </c>
      <c r="H73" s="2"/>
      <c r="I73" s="7" t="s">
        <v>16</v>
      </c>
      <c r="J73" s="7" t="s">
        <v>119</v>
      </c>
      <c r="K73" s="4" t="s">
        <v>166</v>
      </c>
      <c r="L73" s="4"/>
      <c r="M73" s="5"/>
    </row>
    <row r="74" spans="1:13" ht="32.25" customHeight="1">
      <c r="A74" s="72"/>
      <c r="B74" s="73"/>
      <c r="C74" s="74"/>
      <c r="D74" s="75"/>
      <c r="E74" s="74"/>
      <c r="F74" s="70"/>
      <c r="G74" s="26" t="s">
        <v>218</v>
      </c>
      <c r="H74" s="2"/>
      <c r="I74" s="7" t="s">
        <v>16</v>
      </c>
      <c r="J74" s="7" t="s">
        <v>119</v>
      </c>
      <c r="K74" s="4"/>
      <c r="L74" s="4" t="s">
        <v>166</v>
      </c>
      <c r="M74" s="5"/>
    </row>
    <row r="75" spans="1:13" ht="99" customHeight="1">
      <c r="A75" s="72"/>
      <c r="B75" s="73"/>
      <c r="C75" s="74"/>
      <c r="D75" s="75"/>
      <c r="E75" s="74"/>
      <c r="F75" s="70"/>
      <c r="G75" s="26" t="s">
        <v>221</v>
      </c>
      <c r="H75" s="2"/>
      <c r="I75" s="7" t="s">
        <v>16</v>
      </c>
      <c r="J75" s="7" t="s">
        <v>119</v>
      </c>
      <c r="K75" s="4" t="s">
        <v>163</v>
      </c>
      <c r="L75" s="4" t="s">
        <v>163</v>
      </c>
      <c r="M75" s="5"/>
    </row>
    <row r="76" spans="1:13" ht="207.75" customHeight="1">
      <c r="A76" s="61"/>
      <c r="B76" s="63"/>
      <c r="C76" s="65"/>
      <c r="D76" s="67"/>
      <c r="E76" s="65"/>
      <c r="F76" s="69"/>
      <c r="G76" s="26" t="s">
        <v>219</v>
      </c>
      <c r="H76" s="7"/>
      <c r="I76" s="7" t="s">
        <v>16</v>
      </c>
      <c r="J76" s="7" t="s">
        <v>119</v>
      </c>
      <c r="K76" s="4" t="s">
        <v>168</v>
      </c>
      <c r="L76" s="4" t="s">
        <v>168</v>
      </c>
      <c r="M76" s="5"/>
    </row>
    <row r="77" spans="1:13" ht="31.5" customHeight="1">
      <c r="A77" s="5"/>
      <c r="B77" s="55" t="s">
        <v>102</v>
      </c>
      <c r="C77" s="55"/>
      <c r="D77" s="55"/>
      <c r="E77" s="16"/>
      <c r="F77" s="34">
        <f>COUNTIF(F78:F83,"x")</f>
        <v>1</v>
      </c>
      <c r="G77" s="12"/>
      <c r="H77" s="2"/>
      <c r="I77" s="2"/>
      <c r="J77" s="2"/>
      <c r="K77" s="2"/>
      <c r="L77" s="2"/>
      <c r="M77" s="5"/>
    </row>
    <row r="78" spans="1:13" ht="91.5" customHeight="1">
      <c r="A78" s="5">
        <v>134</v>
      </c>
      <c r="B78" s="6" t="s">
        <v>103</v>
      </c>
      <c r="C78" s="17" t="s">
        <v>0</v>
      </c>
      <c r="D78" s="33" t="s">
        <v>104</v>
      </c>
      <c r="E78" s="17" t="s">
        <v>2</v>
      </c>
      <c r="F78" s="34"/>
      <c r="G78" s="26" t="s">
        <v>207</v>
      </c>
      <c r="H78" s="2"/>
      <c r="I78" s="7" t="s">
        <v>16</v>
      </c>
      <c r="J78" s="7" t="s">
        <v>119</v>
      </c>
      <c r="K78" s="4" t="s">
        <v>161</v>
      </c>
      <c r="L78" s="4" t="s">
        <v>161</v>
      </c>
      <c r="M78" s="5"/>
    </row>
    <row r="79" spans="1:13" ht="81.75" customHeight="1">
      <c r="A79" s="60">
        <v>136</v>
      </c>
      <c r="B79" s="62" t="s">
        <v>105</v>
      </c>
      <c r="C79" s="64" t="s">
        <v>0</v>
      </c>
      <c r="D79" s="66" t="s">
        <v>106</v>
      </c>
      <c r="E79" s="64" t="s">
        <v>2</v>
      </c>
      <c r="F79" s="68"/>
      <c r="G79" s="37" t="s">
        <v>200</v>
      </c>
      <c r="H79" s="2"/>
      <c r="I79" s="7" t="s">
        <v>16</v>
      </c>
      <c r="J79" s="7" t="s">
        <v>119</v>
      </c>
      <c r="K79" s="4"/>
      <c r="L79" s="4" t="s">
        <v>159</v>
      </c>
      <c r="M79" s="5"/>
    </row>
    <row r="80" spans="1:13" ht="81.75" customHeight="1">
      <c r="A80" s="72"/>
      <c r="B80" s="73"/>
      <c r="C80" s="74"/>
      <c r="D80" s="75"/>
      <c r="E80" s="74"/>
      <c r="F80" s="70"/>
      <c r="G80" s="37" t="s">
        <v>201</v>
      </c>
      <c r="H80" s="2"/>
      <c r="I80" s="7" t="s">
        <v>16</v>
      </c>
      <c r="J80" s="7" t="s">
        <v>119</v>
      </c>
      <c r="K80" s="4" t="s">
        <v>159</v>
      </c>
      <c r="L80" s="4"/>
      <c r="M80" s="5"/>
    </row>
    <row r="81" spans="1:13" ht="81.75" customHeight="1">
      <c r="A81" s="61"/>
      <c r="B81" s="63"/>
      <c r="C81" s="65"/>
      <c r="D81" s="67"/>
      <c r="E81" s="65"/>
      <c r="F81" s="69"/>
      <c r="G81" s="37" t="s">
        <v>222</v>
      </c>
      <c r="H81" s="7"/>
      <c r="I81" s="7" t="s">
        <v>16</v>
      </c>
      <c r="J81" s="7" t="s">
        <v>119</v>
      </c>
      <c r="K81" s="4" t="s">
        <v>161</v>
      </c>
      <c r="L81" s="4" t="s">
        <v>161</v>
      </c>
      <c r="M81" s="5"/>
    </row>
    <row r="82" spans="1:13" ht="92.25" customHeight="1">
      <c r="A82" s="5">
        <v>145</v>
      </c>
      <c r="B82" s="6" t="s">
        <v>111</v>
      </c>
      <c r="C82" s="17" t="s">
        <v>0</v>
      </c>
      <c r="D82" s="33" t="s">
        <v>112</v>
      </c>
      <c r="E82" s="17" t="s">
        <v>2</v>
      </c>
      <c r="F82" s="17"/>
      <c r="G82" s="26" t="s">
        <v>136</v>
      </c>
      <c r="H82" s="7"/>
      <c r="I82" s="7" t="s">
        <v>16</v>
      </c>
      <c r="J82" s="7" t="s">
        <v>119</v>
      </c>
      <c r="K82" s="4" t="s">
        <v>161</v>
      </c>
      <c r="L82" s="4" t="s">
        <v>161</v>
      </c>
      <c r="M82" s="5"/>
    </row>
    <row r="83" spans="1:13" ht="63.75" customHeight="1">
      <c r="A83" s="60">
        <v>146</v>
      </c>
      <c r="B83" s="81" t="s">
        <v>107</v>
      </c>
      <c r="C83" s="83" t="s">
        <v>3</v>
      </c>
      <c r="D83" s="85" t="s">
        <v>139</v>
      </c>
      <c r="E83" s="83" t="s">
        <v>3</v>
      </c>
      <c r="F83" s="87" t="s">
        <v>8</v>
      </c>
      <c r="G83" s="48" t="s">
        <v>223</v>
      </c>
      <c r="H83" s="7"/>
      <c r="I83" s="7" t="s">
        <v>16</v>
      </c>
      <c r="J83" s="7" t="s">
        <v>119</v>
      </c>
      <c r="K83" s="4" t="s">
        <v>163</v>
      </c>
      <c r="L83" s="4"/>
      <c r="M83" s="5"/>
    </row>
    <row r="84" spans="1:13" ht="63.75" customHeight="1">
      <c r="A84" s="61"/>
      <c r="B84" s="82"/>
      <c r="C84" s="84"/>
      <c r="D84" s="86"/>
      <c r="E84" s="84"/>
      <c r="F84" s="88"/>
      <c r="G84" s="48" t="s">
        <v>202</v>
      </c>
      <c r="H84" s="7"/>
      <c r="I84" s="7" t="s">
        <v>16</v>
      </c>
      <c r="J84" s="7" t="s">
        <v>119</v>
      </c>
      <c r="K84" s="4" t="s">
        <v>161</v>
      </c>
      <c r="L84" s="4" t="s">
        <v>161</v>
      </c>
      <c r="M84" s="5"/>
    </row>
    <row r="85" spans="1:13" ht="38.25" customHeight="1">
      <c r="A85" s="5"/>
      <c r="B85" s="76" t="s">
        <v>17</v>
      </c>
      <c r="C85" s="76"/>
      <c r="D85" s="76"/>
      <c r="E85" s="20"/>
      <c r="F85" s="36">
        <f ca="1">SUM(F86:F89)</f>
        <v>17</v>
      </c>
      <c r="G85" s="49"/>
      <c r="H85" s="13"/>
      <c r="I85" s="13"/>
      <c r="J85" s="13"/>
      <c r="K85" s="1">
        <f t="shared" ref="K85:L85" si="0">SUM(K86:K89)</f>
        <v>40</v>
      </c>
      <c r="L85" s="1">
        <f t="shared" si="0"/>
        <v>39</v>
      </c>
      <c r="M85" s="5"/>
    </row>
    <row r="86" spans="1:13" ht="38.25" customHeight="1">
      <c r="A86" s="5"/>
      <c r="B86" s="76" t="s">
        <v>18</v>
      </c>
      <c r="C86" s="76"/>
      <c r="D86" s="76"/>
      <c r="E86" s="20"/>
      <c r="F86" s="36">
        <f ca="1">COUNTIF(F6:F34,"x")</f>
        <v>7</v>
      </c>
      <c r="G86" s="49"/>
      <c r="H86" s="13"/>
      <c r="I86" s="13"/>
      <c r="J86" s="13"/>
      <c r="K86" s="5">
        <f>SUM(COUNTIFS(K$6:K$34,{"ĐTT","ĐTT+VS-AN","ĐTT+HĐG","ĐTT+HĐC","TDS","HĐCĐ","HĐG","HĐNT","VS-AN","HĐC","TQDN","LH","HĐCĐ+HĐC","HĐG+HĐC","HĐCĐ+HĐNT","HĐCĐ+HĐG","HĐC+HĐNT","HĐNT+HĐG","SHHN"}))</f>
        <v>16</v>
      </c>
      <c r="L86" s="5">
        <f>SUM(COUNTIFS(L$6:L$34,{"ĐTT","ĐTT+VS-AN","ĐTT+HĐG","ĐTT+HĐC","TDS","HĐCĐ","HĐG","HĐNT","VS-AN","HĐC","TQDN","LH","HĐCĐ+HĐC","HĐG+HĐC","HĐCĐ+HĐNT","HĐCĐ+HĐG","HĐC+HĐNT","HĐNT+HĐG","SHHN"}))</f>
        <v>16</v>
      </c>
      <c r="M86" s="5"/>
    </row>
    <row r="87" spans="1:13" ht="38.25" customHeight="1">
      <c r="A87" s="5"/>
      <c r="B87" s="76" t="s">
        <v>19</v>
      </c>
      <c r="C87" s="76"/>
      <c r="D87" s="76"/>
      <c r="E87" s="20"/>
      <c r="F87" s="36">
        <f>COUNTIF(F35:F48,"x")</f>
        <v>0</v>
      </c>
      <c r="G87" s="49"/>
      <c r="H87" s="13"/>
      <c r="I87" s="13"/>
      <c r="J87" s="13"/>
      <c r="K87" s="5">
        <f>SUM(COUNTIFS(K$35:K$48,{"ĐTT","ĐTT+VS-AN","ĐTT+HĐG","ĐTT+HĐC","TDS","HĐCĐ","HĐG","HĐNT","VS-AN","HĐC","TQDN","LH","HĐCĐ+HĐC","HĐG+HĐC","HĐCĐ+HĐNT","HĐCĐ+HĐG","HĐC+HĐNT","HĐNT+HĐG","SHHN"}))</f>
        <v>7</v>
      </c>
      <c r="L87" s="5">
        <f>SUM(COUNTIFS(L$35:L$48,{"ĐTT","ĐTT+VS-AN","ĐTT+HĐG","ĐTT+HĐC","TDS","HĐCĐ","HĐG","HĐNT","VS-AN","HĐC","TQDN","LH","HĐCĐ+HĐC","HĐG+HĐC","HĐCĐ+HĐNT","HĐCĐ+HĐG","HĐC+HĐNT","HĐNT+HĐG","SHHN"}))</f>
        <v>7</v>
      </c>
      <c r="M87" s="5"/>
    </row>
    <row r="88" spans="1:13" ht="38.25" customHeight="1">
      <c r="A88" s="5"/>
      <c r="B88" s="76" t="s">
        <v>20</v>
      </c>
      <c r="C88" s="76"/>
      <c r="D88" s="76"/>
      <c r="E88" s="20"/>
      <c r="F88" s="36">
        <f>COUNTIF(F49:F59,"x")</f>
        <v>0</v>
      </c>
      <c r="G88" s="49"/>
      <c r="H88" s="13"/>
      <c r="I88" s="13"/>
      <c r="J88" s="13"/>
      <c r="K88" s="5">
        <f>SUM(COUNTIFS(K$49:K$59,{"ĐTT","ĐTT+VS-AN","ĐTT+HĐG","ĐTT+HĐC","TDS","HĐCĐ","HĐG","HĐNT","VS-AN","HĐC","TQDN","LH","HĐCĐ+HĐC","HĐG+HĐC","HĐCĐ+HĐNT","HĐCĐ+HĐG","HĐC+HĐNT","HĐNT+HĐG","SHHN"}))</f>
        <v>6</v>
      </c>
      <c r="L88" s="5">
        <f>SUM(COUNTIFS(L$49:L$59,{"ĐTT","ĐTT+VS-AN","ĐTT+HĐG","ĐTT+HĐC","TDS","HĐCĐ","HĐG","HĐNT","VS-AN","HĐC","TQDN","LH","HĐCĐ+HĐC","HĐG+HĐC","HĐCĐ+HĐNT","HĐCĐ+HĐG","HĐC+HĐNT","HĐNT+HĐG","SHHN"}))</f>
        <v>4</v>
      </c>
      <c r="M88" s="5"/>
    </row>
    <row r="89" spans="1:13" ht="38.25" customHeight="1">
      <c r="A89" s="5"/>
      <c r="B89" s="77" t="s">
        <v>108</v>
      </c>
      <c r="C89" s="78"/>
      <c r="D89" s="79"/>
      <c r="E89" s="40"/>
      <c r="F89" s="36">
        <f>COUNTIF(F60:F83,"x")</f>
        <v>1</v>
      </c>
      <c r="G89" s="41"/>
      <c r="H89" s="13"/>
      <c r="I89" s="13"/>
      <c r="J89" s="13"/>
      <c r="K89" s="5">
        <f>SUM(COUNTIFS(K$60:K$84,{"ĐTT","ĐTT+VS-AN","ĐTT+HĐG","ĐTT+HĐC","TDS","HĐCĐ","HĐG","HĐNT","VS-AN","HĐC","TQDN","LH","HĐCĐ+HĐC","HĐG+HĐC","HĐCĐ+HĐNT","HĐCĐ+HĐG","HĐC+HĐNT","HĐNT+HĐG","SHHN"}))</f>
        <v>11</v>
      </c>
      <c r="L89" s="5">
        <f>SUM(COUNTIFS(L$60:L$84,{"ĐTT","ĐTT+VS-AN","ĐTT+HĐG","ĐTT+HĐC","TDS","HĐCĐ","HĐG","HĐNT","VS-AN","HĐC","TQDN","LH","HĐCĐ+HĐC","HĐG+HĐC","HĐCĐ+HĐNT","HĐCĐ+HĐG","HĐC+HĐNT","HĐNT+HĐG","SHHN"}))</f>
        <v>12</v>
      </c>
      <c r="M89" s="5"/>
    </row>
    <row r="90" spans="1:13" ht="36" customHeight="1">
      <c r="A90" s="41"/>
      <c r="B90" s="76" t="s">
        <v>169</v>
      </c>
      <c r="C90" s="76"/>
      <c r="D90" s="76"/>
      <c r="E90" s="42"/>
      <c r="F90" s="42"/>
      <c r="G90" s="27"/>
      <c r="H90" s="32"/>
      <c r="I90" s="32"/>
      <c r="J90" s="32"/>
      <c r="K90" s="1">
        <f>SUM(K91:K100)</f>
        <v>45</v>
      </c>
      <c r="L90" s="1">
        <f>SUM(L91:L100)</f>
        <v>43</v>
      </c>
      <c r="M90" s="5"/>
    </row>
    <row r="91" spans="1:13" ht="31.5" customHeight="1">
      <c r="A91" s="41"/>
      <c r="B91" s="80" t="s">
        <v>170</v>
      </c>
      <c r="C91" s="80"/>
      <c r="D91" s="80"/>
      <c r="E91" s="42"/>
      <c r="F91" s="42"/>
      <c r="G91" s="27"/>
      <c r="H91" s="1"/>
      <c r="I91" s="1"/>
      <c r="J91" s="1"/>
      <c r="K91" s="5">
        <f>SUM(COUNTIFS(K$4:K$84,{"ĐTT","ĐTT+HĐC","ĐTT+HĐG","ĐTT+VS-AN"}))</f>
        <v>4</v>
      </c>
      <c r="L91" s="5">
        <f>SUM(COUNTIFS(L$4:L$84,{"ĐTT","ĐTT+HĐC","ĐTT+HĐG","ĐTT+VS-AN"}))</f>
        <v>3</v>
      </c>
      <c r="M91" s="5"/>
    </row>
    <row r="92" spans="1:13" ht="31.5" customHeight="1">
      <c r="A92" s="41"/>
      <c r="B92" s="80" t="s">
        <v>171</v>
      </c>
      <c r="C92" s="80"/>
      <c r="D92" s="80"/>
      <c r="E92" s="42"/>
      <c r="F92" s="42"/>
      <c r="G92" s="50"/>
      <c r="H92" s="1"/>
      <c r="I92" s="1"/>
      <c r="J92" s="1"/>
      <c r="K92" s="5">
        <f>COUNTIF(K6:K84,"TDS")</f>
        <v>1</v>
      </c>
      <c r="L92" s="5">
        <f>COUNTIF(L6:L84,"TDS")</f>
        <v>1</v>
      </c>
      <c r="M92" s="15"/>
    </row>
    <row r="93" spans="1:13" ht="31.5" customHeight="1">
      <c r="A93" s="41"/>
      <c r="B93" s="80" t="s">
        <v>172</v>
      </c>
      <c r="C93" s="80"/>
      <c r="D93" s="80"/>
      <c r="E93" s="42"/>
      <c r="F93" s="42"/>
      <c r="G93" s="50"/>
      <c r="H93" s="24"/>
      <c r="I93" s="24"/>
      <c r="J93" s="24"/>
      <c r="K93" s="5">
        <f>SUM(COUNTIFS(K$4:K$84,{"HĐG","ĐTT+HĐG","HĐNT+HĐG","HĐG+HĐC"}))</f>
        <v>17</v>
      </c>
      <c r="L93" s="5">
        <f>SUM(COUNTIFS(L$4:L$84,{"HĐG","ĐTT+HĐG","HĐNT+HĐG","HĐG+HĐC"}))</f>
        <v>17</v>
      </c>
      <c r="M93" s="15"/>
    </row>
    <row r="94" spans="1:13" ht="31.5" customHeight="1">
      <c r="A94" s="41"/>
      <c r="B94" s="80" t="s">
        <v>173</v>
      </c>
      <c r="C94" s="80"/>
      <c r="D94" s="80"/>
      <c r="E94" s="42"/>
      <c r="F94" s="42"/>
      <c r="G94" s="50"/>
      <c r="H94" s="24"/>
      <c r="I94" s="24"/>
      <c r="J94" s="24"/>
      <c r="K94" s="5">
        <f>SUM(COUNTIFS(K$4:K$84,{"HĐNT","HĐNT+HĐG","HĐCĐ+HĐNT"}))</f>
        <v>4</v>
      </c>
      <c r="L94" s="5">
        <f>SUM(COUNTIFS(L$4:L$84,{"HĐNT","HĐNT+HĐG","HĐCĐ+HĐNT"}))</f>
        <v>4</v>
      </c>
      <c r="M94" s="15"/>
    </row>
    <row r="95" spans="1:13" ht="31.5" customHeight="1">
      <c r="A95" s="41"/>
      <c r="B95" s="80" t="s">
        <v>174</v>
      </c>
      <c r="C95" s="80"/>
      <c r="D95" s="80"/>
      <c r="E95" s="42"/>
      <c r="F95" s="42"/>
      <c r="G95" s="50"/>
      <c r="H95" s="24"/>
      <c r="I95" s="24"/>
      <c r="J95" s="24"/>
      <c r="K95" s="5">
        <f>SUM(COUNTIFS(K$6:K$84,{"VS-AN","ĐTT+VS-AN"}))</f>
        <v>4</v>
      </c>
      <c r="L95" s="5">
        <f>SUM(COUNTIFS(L$6:L$84,{"VS-AN","ĐTT+VS-AN"}))</f>
        <v>3</v>
      </c>
      <c r="M95" s="15"/>
    </row>
    <row r="96" spans="1:13" ht="31.5" customHeight="1">
      <c r="A96" s="41"/>
      <c r="B96" s="80" t="s">
        <v>175</v>
      </c>
      <c r="C96" s="80"/>
      <c r="D96" s="80"/>
      <c r="E96" s="42"/>
      <c r="F96" s="42"/>
      <c r="G96" s="50"/>
      <c r="H96" s="24"/>
      <c r="I96" s="24"/>
      <c r="J96" s="24"/>
      <c r="K96" s="5">
        <f>SUM(COUNTIFS(K$6:K$84,{"HĐC","HĐCĐ+HĐC","ĐTT+HĐC","HĐG+HĐC"}))</f>
        <v>9</v>
      </c>
      <c r="L96" s="5">
        <f>SUM(COUNTIFS(L$6:L$84,{"HĐC","HĐCĐ+HĐC","ĐTT+HĐC","HĐG+HĐC"}))</f>
        <v>9</v>
      </c>
      <c r="M96" s="15"/>
    </row>
    <row r="97" spans="1:13" ht="31.5" customHeight="1">
      <c r="A97" s="41"/>
      <c r="B97" s="80" t="s">
        <v>176</v>
      </c>
      <c r="C97" s="80"/>
      <c r="D97" s="80"/>
      <c r="E97" s="42"/>
      <c r="F97" s="42"/>
      <c r="G97" s="50"/>
      <c r="H97" s="24"/>
      <c r="I97" s="24"/>
      <c r="J97" s="24"/>
      <c r="K97" s="5">
        <f>COUNTIF(K6:K84,"TQDN")</f>
        <v>0</v>
      </c>
      <c r="L97" s="5">
        <f>COUNTIF(L6:L84,"TQDN")</f>
        <v>0</v>
      </c>
      <c r="M97" s="15"/>
    </row>
    <row r="98" spans="1:13" ht="31.5" customHeight="1">
      <c r="A98" s="41"/>
      <c r="B98" s="90" t="s">
        <v>177</v>
      </c>
      <c r="C98" s="90"/>
      <c r="D98" s="90"/>
      <c r="E98" s="42"/>
      <c r="F98" s="42"/>
      <c r="G98" s="50"/>
      <c r="H98" s="24"/>
      <c r="I98" s="24"/>
      <c r="J98" s="24"/>
      <c r="K98" s="5">
        <f>COUNTIF(K6:K84,"LH")</f>
        <v>0</v>
      </c>
      <c r="L98" s="5">
        <f>COUNTIF(L6:L84,"LH")</f>
        <v>0</v>
      </c>
      <c r="M98" s="15"/>
    </row>
    <row r="99" spans="1:13" ht="31.5" customHeight="1">
      <c r="A99" s="41"/>
      <c r="B99" s="90" t="s">
        <v>178</v>
      </c>
      <c r="C99" s="90"/>
      <c r="D99" s="90"/>
      <c r="E99" s="42"/>
      <c r="F99" s="42"/>
      <c r="G99" s="50"/>
      <c r="H99" s="24"/>
      <c r="I99" s="24"/>
      <c r="J99" s="24"/>
      <c r="K99" s="5">
        <f>COUNTIF(K6:K84,"SHHN")</f>
        <v>1</v>
      </c>
      <c r="L99" s="5">
        <f>COUNTIF(L6:L84,"SHHN")</f>
        <v>1</v>
      </c>
      <c r="M99" s="15"/>
    </row>
    <row r="100" spans="1:13" ht="31.5" customHeight="1">
      <c r="A100" s="41"/>
      <c r="B100" s="76" t="s">
        <v>179</v>
      </c>
      <c r="C100" s="76"/>
      <c r="D100" s="76"/>
      <c r="E100" s="42"/>
      <c r="F100" s="42"/>
      <c r="G100" s="50"/>
      <c r="H100" s="24"/>
      <c r="I100" s="24"/>
      <c r="J100" s="24"/>
      <c r="K100" s="1">
        <f t="shared" ref="K100:L100" si="1">SUM(K101:K104)</f>
        <v>5</v>
      </c>
      <c r="L100" s="1">
        <f t="shared" si="1"/>
        <v>5</v>
      </c>
      <c r="M100" s="15"/>
    </row>
    <row r="101" spans="1:13" ht="31.5" customHeight="1">
      <c r="A101" s="41"/>
      <c r="B101" s="89" t="s">
        <v>180</v>
      </c>
      <c r="C101" s="89"/>
      <c r="D101" s="89"/>
      <c r="E101" s="42"/>
      <c r="F101" s="42"/>
      <c r="G101" s="50"/>
      <c r="H101" s="24"/>
      <c r="I101" s="24"/>
      <c r="J101" s="24"/>
      <c r="K101" s="43">
        <f>SUM(COUNTIFS(K$6:K$34,{"HĐCĐ","HĐCĐ+HĐC","HĐCĐ+HĐNT"}))</f>
        <v>1</v>
      </c>
      <c r="L101" s="43">
        <f>SUM(COUNTIFS(L$6:L$34,{"HĐCĐ","HĐCĐ+HĐC","HĐCĐ+HĐNT"}))</f>
        <v>1</v>
      </c>
      <c r="M101" s="15"/>
    </row>
    <row r="102" spans="1:13" ht="31.5" customHeight="1">
      <c r="A102" s="41"/>
      <c r="B102" s="89" t="s">
        <v>181</v>
      </c>
      <c r="C102" s="89"/>
      <c r="D102" s="89"/>
      <c r="E102" s="42"/>
      <c r="F102" s="42"/>
      <c r="G102" s="50"/>
      <c r="H102" s="24"/>
      <c r="I102" s="24"/>
      <c r="J102" s="24"/>
      <c r="K102" s="43">
        <f>SUM(COUNTIFS(K$35:K$48,{"HĐCĐ","HĐCĐ+HĐC","HĐCĐ+HĐNT"}))</f>
        <v>1</v>
      </c>
      <c r="L102" s="43">
        <f>SUM(COUNTIFS(L$35:L$48,{"HĐCĐ","HĐCĐ+HĐC","HĐCĐ+HĐNT"}))</f>
        <v>1</v>
      </c>
      <c r="M102" s="15"/>
    </row>
    <row r="103" spans="1:13" ht="31.5" customHeight="1">
      <c r="A103" s="41"/>
      <c r="B103" s="89" t="s">
        <v>182</v>
      </c>
      <c r="C103" s="89"/>
      <c r="D103" s="89"/>
      <c r="E103" s="42"/>
      <c r="F103" s="42"/>
      <c r="G103" s="50"/>
      <c r="H103" s="24"/>
      <c r="I103" s="24"/>
      <c r="J103" s="24"/>
      <c r="K103" s="43">
        <f>SUM(COUNTIFS(K$49:K$59,{"HĐCĐ","HĐCĐ+HĐC","HĐCĐ+HĐNT"}))</f>
        <v>1</v>
      </c>
      <c r="L103" s="43">
        <f>SUM(COUNTIFS(L$49:L$59,{"HĐCĐ","HĐCĐ+HĐC","HĐCĐ+HĐNT"}))</f>
        <v>0</v>
      </c>
      <c r="M103" s="15"/>
    </row>
    <row r="104" spans="1:13" ht="31.5" customHeight="1">
      <c r="A104" s="41"/>
      <c r="B104" s="89" t="s">
        <v>183</v>
      </c>
      <c r="C104" s="89"/>
      <c r="D104" s="89"/>
      <c r="E104" s="42"/>
      <c r="F104" s="42"/>
      <c r="G104" s="50"/>
      <c r="H104" s="24"/>
      <c r="I104" s="24"/>
      <c r="J104" s="24"/>
      <c r="K104" s="43">
        <f>SUM(COUNTIFS(K$60:K$84,{"HĐCĐ","HĐCĐ+HĐC","HĐCĐ+HĐNT"}))</f>
        <v>2</v>
      </c>
      <c r="L104" s="43">
        <f>SUM(COUNTIFS(L$60:L$84,{"HĐCĐ","HĐCĐ+HĐC","HĐCĐ+HĐNT"}))</f>
        <v>3</v>
      </c>
      <c r="M104" s="15"/>
    </row>
  </sheetData>
  <autoFilter ref="L1:L104" xr:uid="{E031C9BD-DA4F-4B96-AE2A-7721A1EA87F5}"/>
  <mergeCells count="97">
    <mergeCell ref="E45:E46"/>
    <mergeCell ref="F45:F46"/>
    <mergeCell ref="B103:D103"/>
    <mergeCell ref="B104:D104"/>
    <mergeCell ref="B97:D97"/>
    <mergeCell ref="B98:D98"/>
    <mergeCell ref="B99:D99"/>
    <mergeCell ref="B100:D100"/>
    <mergeCell ref="B101:D101"/>
    <mergeCell ref="B102:D102"/>
    <mergeCell ref="B96:D96"/>
    <mergeCell ref="B85:D85"/>
    <mergeCell ref="B86:D86"/>
    <mergeCell ref="B87:D87"/>
    <mergeCell ref="B77:D77"/>
    <mergeCell ref="A79:A81"/>
    <mergeCell ref="B79:B81"/>
    <mergeCell ref="C79:C81"/>
    <mergeCell ref="D79:D81"/>
    <mergeCell ref="B88:D88"/>
    <mergeCell ref="B89:D89"/>
    <mergeCell ref="B95:D95"/>
    <mergeCell ref="F79:F81"/>
    <mergeCell ref="A83:A84"/>
    <mergeCell ref="B83:B84"/>
    <mergeCell ref="C83:C84"/>
    <mergeCell ref="D83:D84"/>
    <mergeCell ref="E83:E84"/>
    <mergeCell ref="F83:F84"/>
    <mergeCell ref="E79:E81"/>
    <mergeCell ref="B90:D90"/>
    <mergeCell ref="B91:D91"/>
    <mergeCell ref="B92:D92"/>
    <mergeCell ref="B93:D93"/>
    <mergeCell ref="B94:D94"/>
    <mergeCell ref="F73:F76"/>
    <mergeCell ref="B64:D64"/>
    <mergeCell ref="A65:A66"/>
    <mergeCell ref="B67:D67"/>
    <mergeCell ref="B68:D68"/>
    <mergeCell ref="B71:D71"/>
    <mergeCell ref="B72:D72"/>
    <mergeCell ref="A73:A76"/>
    <mergeCell ref="B73:B76"/>
    <mergeCell ref="C73:C76"/>
    <mergeCell ref="D73:D76"/>
    <mergeCell ref="E73:E76"/>
    <mergeCell ref="B62:D62"/>
    <mergeCell ref="B53:D53"/>
    <mergeCell ref="A54:A55"/>
    <mergeCell ref="B54:B55"/>
    <mergeCell ref="C54:C55"/>
    <mergeCell ref="D54:D55"/>
    <mergeCell ref="F54:F55"/>
    <mergeCell ref="B56:D56"/>
    <mergeCell ref="B58:D58"/>
    <mergeCell ref="B60:D60"/>
    <mergeCell ref="B61:D61"/>
    <mergeCell ref="E54:E55"/>
    <mergeCell ref="A38:A40"/>
    <mergeCell ref="B41:D41"/>
    <mergeCell ref="B43:D43"/>
    <mergeCell ref="B47:D47"/>
    <mergeCell ref="B49:D49"/>
    <mergeCell ref="A45:A46"/>
    <mergeCell ref="B45:B46"/>
    <mergeCell ref="C45:C46"/>
    <mergeCell ref="D45:D46"/>
    <mergeCell ref="B14:D14"/>
    <mergeCell ref="B16:D16"/>
    <mergeCell ref="B50:D50"/>
    <mergeCell ref="B26:D26"/>
    <mergeCell ref="B29:D29"/>
    <mergeCell ref="B33:D33"/>
    <mergeCell ref="B35:D35"/>
    <mergeCell ref="B36:D36"/>
    <mergeCell ref="B37:D37"/>
    <mergeCell ref="A1:M1"/>
    <mergeCell ref="A2:L2"/>
    <mergeCell ref="A3:A5"/>
    <mergeCell ref="B3:B5"/>
    <mergeCell ref="C3:C5"/>
    <mergeCell ref="D3:D5"/>
    <mergeCell ref="E3:E5"/>
    <mergeCell ref="F3:F5"/>
    <mergeCell ref="G3:G5"/>
    <mergeCell ref="H3:H5"/>
    <mergeCell ref="B25:D25"/>
    <mergeCell ref="I3:I5"/>
    <mergeCell ref="J3:J5"/>
    <mergeCell ref="K3:L3"/>
    <mergeCell ref="M3:M5"/>
    <mergeCell ref="B6:D6"/>
    <mergeCell ref="B7:D7"/>
    <mergeCell ref="B8:D8"/>
    <mergeCell ref="B10:D10"/>
    <mergeCell ref="B11:D11"/>
  </mergeCells>
  <dataValidations count="5">
    <dataValidation type="list" allowBlank="1" showInputMessage="1" showErrorMessage="1" sqref="J9 J12:J13 J15 J17:J24 J54:J55 J69:J70 J30:J32 J73:J76 J65:J66 J63 J59 J57 J51:J52 J48 J78:J84 J38:J40 J34 J27:J28 J42:J46" xr:uid="{809E6BC4-41B3-452F-B4A9-316FE6ED6A4B}">
      <formula1>"Lớp học, Lớp học+ sân chơi, phòng chức năng,ngoài nhà trường, sân chơi"</formula1>
    </dataValidation>
    <dataValidation type="list" allowBlank="1" showInputMessage="1" showErrorMessage="1" sqref="I9 I12:I13 I15 I17:I24 J64 J49:J50 I30:I32 I73:I76 I69:I70 I63:I66 I59 I57 I54:I55 I48:I52 I78:I84 I38:I40 I34 I27:I28 I42:I46" xr:uid="{92C11A5D-9FB0-4F3F-A41D-A37EC5DAC97B}">
      <formula1>"Lớp, Tổ"</formula1>
    </dataValidation>
    <dataValidation type="list" allowBlank="1" showInputMessage="1" showErrorMessage="1" promptTitle="x" sqref="F83" xr:uid="{D1477031-BD3C-437E-9F67-8EA76515B7F0}">
      <formula1>"x"</formula1>
    </dataValidation>
    <dataValidation type="list" allowBlank="1" showInputMessage="1" showErrorMessage="1" sqref="E38:E39 C48 C38:C40 H48 H70 H66 F66 E13 E40:F40 F70 E48:F48 H28 E63:F63 C63 E83 C12:C13 E12:F12 E15 C15 E30:F30 E31 H18:H20 E23:F24 C27:C28 E27 H31:H32 E28:F28 H55 C30:C32 E32:F32 E34 C34 E42:F42 C42 H57 C54 E57:F57 H76 C57 E59 C59 C65:C66 E65:E66 C73:C74 H81:H84 E73:E74 H46 E9 F18:F19 E17:E22 C17:C24 E82:F82 H63 H51:H52 C51:C52 H23:H24 E51:F52 C69:C70 E69:E70 C82:C83 E54 C78:C80 E78:E80 C44:C45 E44:F45" xr:uid="{8CA03F24-A18E-4285-B8D0-FD79FF4336B9}">
      <formula1>"KQMĐ, NDCT, TLHD, BC, ĐP"</formula1>
    </dataValidation>
    <dataValidation allowBlank="1" showInputMessage="1" showErrorMessage="1" promptTitle="x" sqref="F13 F21 H21:H22" xr:uid="{4D54E3D9-3DB7-41CB-B1F5-1DF220D5C9DB}"/>
  </dataValidations>
  <pageMargins left="0.70866141732283472" right="0.39370078740157483"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BẢN THÂN </vt:lpstr>
      <vt:lpstr>'BẢN THÂN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2025-10-07T05:41:18Z</cp:lastPrinted>
  <dcterms:created xsi:type="dcterms:W3CDTF">2019-07-05T03:48:23Z</dcterms:created>
  <dcterms:modified xsi:type="dcterms:W3CDTF">2025-10-22T06:51:27Z</dcterms:modified>
</cp:coreProperties>
</file>