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C:\Users\Admin\Desktop\Linh\"/>
    </mc:Choice>
  </mc:AlternateContent>
  <xr:revisionPtr revIDLastSave="0" documentId="13_ncr:1_{7FF84E0E-3C23-403B-A001-7AA09FD538AA}" xr6:coauthVersionLast="46" xr6:coauthVersionMax="46" xr10:uidLastSave="{00000000-0000-0000-0000-000000000000}"/>
  <bookViews>
    <workbookView xWindow="-120" yWindow="-120" windowWidth="20730" windowHeight="11160" tabRatio="770" firstSheet="1" activeTab="1" xr2:uid="{00000000-000D-0000-FFFF-FFFF00000000}"/>
  </bookViews>
  <sheets>
    <sheet name="SGV" sheetId="50" state="veryHidden" r:id="rId1"/>
    <sheet name="CĐ TMN" sheetId="58" r:id="rId2"/>
  </sheets>
  <definedNames>
    <definedName name="_xlnm._FilterDatabase" localSheetId="1" hidden="1">'CĐ TMN'!$P$1:$P$130</definedName>
    <definedName name="_xlnm.Print_Titles" localSheetId="1">'CĐ TMN'!$2:$5</definedName>
  </definedNames>
  <calcPr calcId="191029" iterateCount="1"/>
</workbook>
</file>

<file path=xl/calcChain.xml><?xml version="1.0" encoding="utf-8"?>
<calcChain xmlns="http://schemas.openxmlformats.org/spreadsheetml/2006/main">
  <c r="L122" i="58" l="1"/>
  <c r="M122" i="58"/>
  <c r="N122" i="58"/>
  <c r="O122" i="58"/>
  <c r="P122" i="58"/>
  <c r="K122" i="58"/>
  <c r="L117" i="58"/>
  <c r="M117" i="58"/>
  <c r="N117" i="58"/>
  <c r="O117" i="58"/>
  <c r="P117" i="58"/>
  <c r="K117" i="58"/>
  <c r="L112" i="58" l="1"/>
  <c r="M112" i="58"/>
  <c r="N112" i="58"/>
  <c r="O112" i="58"/>
  <c r="P112" i="58"/>
  <c r="L113" i="58"/>
  <c r="M113" i="58"/>
  <c r="N113" i="58"/>
  <c r="O113" i="58"/>
  <c r="P113" i="58"/>
  <c r="L114" i="58"/>
  <c r="M114" i="58"/>
  <c r="N114" i="58"/>
  <c r="O114" i="58"/>
  <c r="P114" i="58"/>
  <c r="L115" i="58"/>
  <c r="M115" i="58"/>
  <c r="N115" i="58"/>
  <c r="O115" i="58"/>
  <c r="P115" i="58"/>
  <c r="K115" i="58"/>
  <c r="K114" i="58"/>
  <c r="K113" i="58"/>
  <c r="K112" i="58"/>
  <c r="K111" i="58" l="1"/>
  <c r="P111" i="58"/>
  <c r="L111" i="58"/>
  <c r="N111" i="58"/>
  <c r="O111" i="58"/>
  <c r="M111" i="58"/>
  <c r="P130" i="58"/>
  <c r="O130" i="58"/>
  <c r="N130" i="58"/>
  <c r="M130" i="58"/>
  <c r="L130" i="58"/>
  <c r="K130" i="58"/>
  <c r="P129" i="58"/>
  <c r="O129" i="58"/>
  <c r="N129" i="58"/>
  <c r="M129" i="58"/>
  <c r="L129" i="58"/>
  <c r="K129" i="58"/>
  <c r="P128" i="58"/>
  <c r="O128" i="58"/>
  <c r="N128" i="58"/>
  <c r="M128" i="58"/>
  <c r="L128" i="58"/>
  <c r="K128" i="58"/>
  <c r="P127" i="58"/>
  <c r="O127" i="58"/>
  <c r="N127" i="58"/>
  <c r="M127" i="58"/>
  <c r="L127" i="58"/>
  <c r="K127" i="58"/>
  <c r="P125" i="58"/>
  <c r="O125" i="58"/>
  <c r="N125" i="58"/>
  <c r="M125" i="58"/>
  <c r="L125" i="58"/>
  <c r="K125" i="58"/>
  <c r="P124" i="58"/>
  <c r="O124" i="58"/>
  <c r="N124" i="58"/>
  <c r="M124" i="58"/>
  <c r="L124" i="58"/>
  <c r="K124" i="58"/>
  <c r="P123" i="58"/>
  <c r="O123" i="58"/>
  <c r="N123" i="58"/>
  <c r="M123" i="58"/>
  <c r="L123" i="58"/>
  <c r="K123" i="58"/>
  <c r="P121" i="58"/>
  <c r="O121" i="58"/>
  <c r="N121" i="58"/>
  <c r="M121" i="58"/>
  <c r="L121" i="58"/>
  <c r="K121" i="58"/>
  <c r="P120" i="58"/>
  <c r="O120" i="58"/>
  <c r="N120" i="58"/>
  <c r="M120" i="58"/>
  <c r="L120" i="58"/>
  <c r="K120" i="58"/>
  <c r="P119" i="58"/>
  <c r="O119" i="58"/>
  <c r="N119" i="58"/>
  <c r="M119" i="58"/>
  <c r="L119" i="58"/>
  <c r="K119" i="58"/>
  <c r="P118" i="58"/>
  <c r="O118" i="58"/>
  <c r="N118" i="58"/>
  <c r="M118" i="58"/>
  <c r="L118" i="58"/>
  <c r="K118" i="58"/>
  <c r="F102" i="58"/>
  <c r="F93" i="58"/>
  <c r="F89" i="58"/>
  <c r="F87" i="58"/>
  <c r="F84" i="58"/>
  <c r="F83" i="58" s="1"/>
  <c r="F80" i="58"/>
  <c r="F71" i="58"/>
  <c r="F66" i="58"/>
  <c r="F63" i="58"/>
  <c r="F60" i="58"/>
  <c r="F57" i="58"/>
  <c r="F53" i="58"/>
  <c r="F48" i="58"/>
  <c r="F45" i="58"/>
  <c r="F42" i="58"/>
  <c r="F39" i="58"/>
  <c r="F34" i="58"/>
  <c r="F31" i="58"/>
  <c r="F21" i="58"/>
  <c r="F19" i="58"/>
  <c r="F17" i="58"/>
  <c r="F15" i="58"/>
  <c r="F11" i="58"/>
  <c r="F8" i="58"/>
  <c r="F47" i="58" l="1"/>
  <c r="F44" i="58" s="1"/>
  <c r="F113" i="58" s="1"/>
  <c r="K126" i="58"/>
  <c r="K116" i="58" s="1"/>
  <c r="O126" i="58"/>
  <c r="O116" i="58" s="1"/>
  <c r="F65" i="58"/>
  <c r="F114" i="58" s="1"/>
  <c r="N126" i="58"/>
  <c r="N116" i="58" s="1"/>
  <c r="F10" i="58"/>
  <c r="F7" i="58" s="1"/>
  <c r="M126" i="58"/>
  <c r="M116" i="58" s="1"/>
  <c r="F92" i="58"/>
  <c r="F86" i="58"/>
  <c r="L126" i="58"/>
  <c r="L116" i="58" s="1"/>
  <c r="P126" i="58"/>
  <c r="P116" i="58" s="1"/>
  <c r="F30" i="58"/>
  <c r="F82" i="58" l="1"/>
  <c r="F115" i="58" s="1"/>
  <c r="F6" i="58"/>
  <c r="F112" i="58" s="1"/>
  <c r="F111" i="58" l="1"/>
</calcChain>
</file>

<file path=xl/sharedStrings.xml><?xml version="1.0" encoding="utf-8"?>
<sst xmlns="http://schemas.openxmlformats.org/spreadsheetml/2006/main" count="738" uniqueCount="286">
  <si>
    <t>KQMĐ</t>
  </si>
  <si>
    <t>TLHD</t>
  </si>
  <si>
    <t>NDCT</t>
  </si>
  <si>
    <t>ĐP</t>
  </si>
  <si>
    <t>I. LĨNH VỰC GIÁO DỤC PHÁT TRIỂN THỂ CHẤT</t>
  </si>
  <si>
    <t>II. LĨNH VỰC GIÁO DỤC PHÁT TRIỂN NHẬN THỨC</t>
  </si>
  <si>
    <t>III. LĨNH VỰC GIÁO DỤC PHÁT TRIỂN NGÔN NGỮ</t>
  </si>
  <si>
    <t>x</t>
  </si>
  <si>
    <t>A. Phát triển vận động</t>
  </si>
  <si>
    <t>B. Giáo dục dinh dưỡng và sức khỏe</t>
  </si>
  <si>
    <t>Mục tiêu năm</t>
  </si>
  <si>
    <t>Nội dung năm</t>
  </si>
  <si>
    <t>Nguồn</t>
  </si>
  <si>
    <t>Trẻ được chăm sóc sức khỏe, dinh dưỡng theo khoa học</t>
  </si>
  <si>
    <t>Hoạt động chủ đề</t>
  </si>
  <si>
    <t>Địa điểm tổ chức</t>
  </si>
  <si>
    <t>Phạm vi thực hiện</t>
  </si>
  <si>
    <t>Lớp</t>
  </si>
  <si>
    <t>- Hướng dẫn cách chế biến một số món ăn dành cho trẻ
- Một số chế độ ăn khi trẻ bị bệnh (táo bón, tiêu chảy, sốt, suy dinh dưỡng, thừa cân béo phì,…)
- Hướng dẫn kỹ thuật sơ cứu thông thường</t>
  </si>
  <si>
    <t>Thực hiện các động tác trong bài tập thể dục: hít thở, tay giơ cao/đưa ra phía trước/, lưng /đưa sang ngang/ đưa ra sau/lắc bàn tay; cúi về phía trước, nghiêng/vặn người sang 2 bên, ngồi xuống, đứng lên, co duỗi từng chân</t>
  </si>
  <si>
    <t>2. Thể hiện vận động cơ bản và phát triển tố chất trong vận động ban đầu</t>
  </si>
  <si>
    <t>* Vận động: bò, trườn</t>
  </si>
  <si>
    <t>Biết bò thẳng hướng trong đường hẹp(3m x 35 - 40)</t>
  </si>
  <si>
    <t>Bò thẳng hướng trong đường hẹp 
(3m x 35 - 40)</t>
  </si>
  <si>
    <t>https://www.youtube.com/watch?v=rNMQgAImeyY</t>
  </si>
  <si>
    <t>Biết phối hợp tay, chân, cơ thể trong khi bò để giữ được vật đặt trên lưng</t>
  </si>
  <si>
    <t>Bò thẳng hướng có mang vật trên lưng (3m)</t>
  </si>
  <si>
    <t>* Vận động: đi, chạy</t>
  </si>
  <si>
    <t>Giữ được thăng bằng trong vận động đi/chạy có thay đổi tốc độ nhanh/chậm theo hiệu lệnh của cô</t>
  </si>
  <si>
    <t>Đi/chạy theo hướng thẳng có thay đổi tốc độ nhanh/chậm theo hiệu lệnh của cô</t>
  </si>
  <si>
    <t>https://www.youtube.com/watch?v=cRKYMfTexfk</t>
  </si>
  <si>
    <t>* Vận động: bước, nhún, bật</t>
  </si>
  <si>
    <t>Giữ được thăng bằng cơ thể khi đứng co 1 chân khoảng …. giây</t>
  </si>
  <si>
    <t>Đứng co 1 chân</t>
  </si>
  <si>
    <t>*Trò chơi vận động</t>
  </si>
  <si>
    <t>Trò chơi vận động</t>
  </si>
  <si>
    <t>3. Thực hiện vận động cử động của bàn tay, ngón tay</t>
  </si>
  <si>
    <t>Thực hiện được các vận động xoa tay, chạm các đầu ngón tay với nhau, rót, nhào, khuấy, đảo, vò xé giấy</t>
  </si>
  <si>
    <t>Thực hiện vận động xoa tay, chạm các đầu ngón tay với nhau, rót, nhào, khuấy, đảo, vò xé giấy.</t>
  </si>
  <si>
    <t>https://www.youtube.com/watch?v=ljDobIaogFk</t>
  </si>
  <si>
    <t>Biết đóng cọc bàn gỗ</t>
  </si>
  <si>
    <t>Thực hiện vận động đóng cọc bàn gỗ</t>
  </si>
  <si>
    <t>Có khả năng vận động cổ tay, bàn tay, ngón tay - thực hiện "múa khéo"</t>
  </si>
  <si>
    <t>Tập múa dẻo</t>
  </si>
  <si>
    <t>Vận động bàn tay,cánh tay</t>
  </si>
  <si>
    <t>https://www.youtube.com/watch?v=Wm1VO_T5r_c</t>
  </si>
  <si>
    <t>Xoay vặn mở một số đồ dùng có gien</t>
  </si>
  <si>
    <t>Phối hợp được cử động bàn tay, ngón tay và phối hợp tay - mắt trong các hoạt động: nhào đất nặn; vẽ tổ chim.</t>
  </si>
  <si>
    <t>Thực hiện vận động nhào đất nặn; vẽ tổ chim</t>
  </si>
  <si>
    <t>Phối hợp được cử động bàn tay, ngón tay và phối hợp tay - mắt trong các hoạt động:  cài, cởi cúc, buộc dây</t>
  </si>
  <si>
    <t>Chồng, xếp được 6 - 8 khối không đổ</t>
  </si>
  <si>
    <t>Chồng, xếp 6 - 8 khối</t>
  </si>
  <si>
    <t>https://youtu.be/f2l1Xy4-Q0E</t>
  </si>
  <si>
    <t>1. Có một số nề nếp, thói quen tốt trong sinh hoạt</t>
  </si>
  <si>
    <t>Thích nghi với chế độ ăn cơm, có thể ăn được các loại thức ăn khác nhau</t>
  </si>
  <si>
    <t>Làm quen với chế độ ăn cơm và các loại thức ăn khác nhau</t>
  </si>
  <si>
    <t>https://www.youtube.com/watch?v=l7o3phchArI</t>
  </si>
  <si>
    <t>2. Thực hiện một số việc tự phục vụ, giữ gìn sức khỏe</t>
  </si>
  <si>
    <t>Trẻ biết bê ghế bằng hai tay, lấy xếp ghế đúng nơi qui định</t>
  </si>
  <si>
    <t>Bê ghế bằng hai tay, lấy xếp ghế đúng nơi qui định.</t>
  </si>
  <si>
    <t>Làm được một số việc với sự giúp đỡ của người lớn  cùng cô chuẩn bị chỗ ngủ..</t>
  </si>
  <si>
    <t xml:space="preserve">Tập tự phục vụ: 
+ Chuẩn bị chỗ ngủ
</t>
  </si>
  <si>
    <t>Nhận đúng kí hiệu riêng của mình trên đồ dùng cá nhân: Khăn, ca, cốc, tủ đồ.</t>
  </si>
  <si>
    <t>Nhận dạng kí hiệu riêng của mình trên đồ dùng cá nhân: Khăn, ca, cốc, tủ đồ.</t>
  </si>
  <si>
    <t>Bước đầu biết một số thao tác đơn giản trong rửa tay, lau mặt dưới sự hướng dẫn của cô</t>
  </si>
  <si>
    <t>Tập một số thao tác đơn giản trong rửa tay, lau mặt</t>
  </si>
  <si>
    <t>3. Nhận biết và tránh một số nguy cơ không an toàn</t>
  </si>
  <si>
    <t>Biết không tự ý chạy ra khỏi nhà, cổng trường.</t>
  </si>
  <si>
    <t>Không chạy ta khỏi nhà, cổng trường.</t>
  </si>
  <si>
    <t>Biết tránh một số hành động nguy hiểm (sờ vào ổ điện, leo trèo lên bàn, ghế/ lan can, chơi nghịch các vật sắc nhọn…) khi được nhắc nhở</t>
  </si>
  <si>
    <t xml:space="preserve">Nhận biết một số hành động nguy hiểm và phòng tránh (sờ vào ổ điện, leo trèo lên bàn, ghế/ lan can, chơi nghịch các vật sắc nhọn…) </t>
  </si>
  <si>
    <t>4. Chăm sóc sức khỏe, dinh dưỡng, phòng tránh tai nạn thương tích</t>
  </si>
  <si>
    <t>https://www.youtube.com/watch?v=i8wzAW7_lgY</t>
  </si>
  <si>
    <t>1. Khám phá thế giới xung quanh bằng các giác quan</t>
  </si>
  <si>
    <t>Có khả năng tìm đồ vật vừa mới cất giấu qua nghe âm thanh</t>
  </si>
  <si>
    <t xml:space="preserve">Nghe âm thanh tìm nơi phát ra âm thanh, và tìm đồ vật vừa mới cất giấu, </t>
  </si>
  <si>
    <t>2. Thể hiện sự hiểu biết về các sự vật, hiện tượng gần gũi</t>
  </si>
  <si>
    <t>*Nhận biết một số đồ dùng, đồ chơi</t>
  </si>
  <si>
    <t>Nhận biết được tên, đặc điểm nổi bật, công dụng và cách sử dụng đồ dùng, đồ chơi quen thuộc.</t>
  </si>
  <si>
    <t>Tên, đặc điểm nổi bật, công dụng, cách sử dụng đồ dùng, đồ chơi quen thuộc</t>
  </si>
  <si>
    <t>*Nhận biết một số phương tiện giao thông quen thuộc</t>
  </si>
  <si>
    <t>Bước đầu biết chấp nhận đội mũ bảo hiểm khi ngồi trên xe máy, ngồi yên không đùa nghịch khi ngồi trên ô tô..</t>
  </si>
  <si>
    <t>Đội mũ bảo hiểm khi ngồi trên xe máy, ngồi yên không đùa nghịch khi ngồi trên ô tô..</t>
  </si>
  <si>
    <t>https://www.youtube.com/watch?v=ga6ec9L75qA</t>
  </si>
  <si>
    <t>Nói được tên và một vài đặc điểm nổi bật của một số loại hoa, quả, rau quen thuộc theo 1 vài dấu hiệu đặc trưng về màu sắc hoặc hình dạng khi được yêu cầu</t>
  </si>
  <si>
    <t>Tên và một số đặc điểm nổi bật của một số loại hoa, quả  quen thuộc</t>
  </si>
  <si>
    <t>*Nhận biết một số màu cơ bản, kích thước, hình dạng, số lượng</t>
  </si>
  <si>
    <t>Chỉ/nói tên hoặc lấy/cất đúng đồ chơi màu đỏ /vàng/xanh theo yêu cầu</t>
  </si>
  <si>
    <t>Màu đỏ, vàng, xanh</t>
  </si>
  <si>
    <t>https://www.youtube.com/watch?v=uRmE87TxOyw</t>
  </si>
  <si>
    <t>*Nhận biết bản thân và những người gần gũi</t>
  </si>
  <si>
    <t>Nói được tên của cô giáo, một số bạn trong lớp</t>
  </si>
  <si>
    <t>Tên của cô giáo, một số bạn trong lớp</t>
  </si>
  <si>
    <t>https://www.youtube.com/watch?v=B3_pskugVdM</t>
  </si>
  <si>
    <t>1. Nghe hiểu lời nói</t>
  </si>
  <si>
    <t>Nghe và hiểu được các từ chỉ tên gọi đồ vật, sự vật, hành động quen thuộc</t>
  </si>
  <si>
    <t>Nghe các từ chỉ tên gọi đồ vật, sự vật, hành động quen thuộc</t>
  </si>
  <si>
    <t>Nghe và thực hiện được các nhiệm vụ gồm 2 - 3 hành động: "Cháu cất đồ chơi lên giá và đi rửa tay!"</t>
  </si>
  <si>
    <t>Nghe và thực hiện các nhiệm vụ gồm 2 - 3 hành động bằng lời nói</t>
  </si>
  <si>
    <t>https://www.youtube.com/watch?v=pB4-izBclb8</t>
  </si>
  <si>
    <t>Nghe hiểu được các bài thơ, đồng dao, ca dao, hò vè, câu đố, bài hát và nội dung truyện ngắn đơn giản, trả lời được các câu hỏi về tên truyện, tên và hành động của các nhân vật</t>
  </si>
  <si>
    <t>https://www.youtube.com/watch?v=J6ncSxi5pYs</t>
  </si>
  <si>
    <t>Nghe và trả lời được các câu hỏi: "Ai đây?"; "cái gì?, "làm gì?"; "ở đâu?", "như thế nào?"</t>
  </si>
  <si>
    <t>Nghe các câu hỏi: "Ai đây?"; "cái gì?, "làm gì?"; "ở đâu?", "như thế nào?"</t>
  </si>
  <si>
    <t>2. Nghe, nhắc lại các âm, các tiếng và các câu</t>
  </si>
  <si>
    <t>Phát âm rõ tiếng</t>
  </si>
  <si>
    <t>Phát âm các âm khác nhau</t>
  </si>
  <si>
    <t>Biết sử dụng các từ chỉ đồ vật, đặc điểm, hành động quen thuộc trong giao tiếp</t>
  </si>
  <si>
    <t>Sử dụng các từ chỉ đồ vật, đặc điểm, hành động quen thuộc trong giao tiếp</t>
  </si>
  <si>
    <t>Biết trả lời và đặt được câu hỏi: "Cái gì?"; "Làm gì?"; "Ở đâu?"; "…thế nào?"; "Để làm gì?"; "Tại sao?"</t>
  </si>
  <si>
    <t>Trả lời và đặt câu hỏi: "Cái gì?"; "Làm gì?"; "Ở đâu?"; "…thế nào?"; "Để làm gì?"; "Tại sao?"</t>
  </si>
  <si>
    <t>Biết thể hiện nhu cầu, mong muốn và hiểu biết bằng 1-2 câu đơn giản và câu dài</t>
  </si>
  <si>
    <t>Thể hiện nhu cầu, mong muốn và hiểu biết bằng 1-2 câu đơn giản và câu dài</t>
  </si>
  <si>
    <t>Đọc được bài thơ, ca dao, đồng dao với sự giúp đỡ của cô giáo</t>
  </si>
  <si>
    <t>4. Làm quen với sách</t>
  </si>
  <si>
    <t>Biết lắng nghe khi người lớn đọc sách</t>
  </si>
  <si>
    <t>Lắng nghe người lớn đọc sách</t>
  </si>
  <si>
    <t>IV. LĨNH VỰC TÌNH CẢM, KỸ NĂNG XÃ HỘI VÀ THẨM MỸ</t>
  </si>
  <si>
    <t>1. Phát triển tình cảm</t>
  </si>
  <si>
    <t>* Nhận biết và thể hiện một số trạng thái cảm xúc</t>
  </si>
  <si>
    <t>Thích tham gia vào các ngày hội ngày lễ.</t>
  </si>
  <si>
    <t>https://www.youtube.com/watch?v=qEqwPzQ3vwk</t>
  </si>
  <si>
    <t>2. Phát triển kỹ năng xã hội</t>
  </si>
  <si>
    <t>* Mối quan hệ tích cực với con người và sự vật gần gũi</t>
  </si>
  <si>
    <t>Biểu lộ sự thích giao tiếp với người khác bằng cử chỉ, lời nói</t>
  </si>
  <si>
    <t>Giao tiếp với những người xung quanh, Chơi thân thiện với bạn</t>
  </si>
  <si>
    <t>* Hành vi văn hóa và thực hiện các quy định đơn giản trong giao tiếp, sinh hoạt</t>
  </si>
  <si>
    <t>Biết chào tạm biệt khi được nhắc nhở</t>
  </si>
  <si>
    <t>Tập thực hiện một số hành vi giao tiếp văn hóa: chào, tạm biệt, cảm ơn. Nói từ "ạ", "dạ"</t>
  </si>
  <si>
    <t>https://www.youtube.com/watch?v=iMlhH5N08_U</t>
  </si>
  <si>
    <t>Thực hiện được một số quy định đơn giản trong sinh hoạt ở nhóm, lớp: xếp hàng chờ đến lượt, để đồ chơi vào nơi quy định</t>
  </si>
  <si>
    <t>Thực hiện một số quy định đơn giản trong sinh hoạt ở nhóm, lớp</t>
  </si>
  <si>
    <t>3. Phát triển cảm xúc thẩm mỹ</t>
  </si>
  <si>
    <t>* Nghe hát, hát và vận động đơn giản theo nhạc</t>
  </si>
  <si>
    <t>Biết hát và vận động đơn giản theo một vài bài hát/bản nhạc quen thuộc</t>
  </si>
  <si>
    <t>https://www.youtube.com/watch?v=Tkk0JgO6Wns</t>
  </si>
  <si>
    <t>* Vẽ, nặn, xé dán, xếp hình, xem tranh</t>
  </si>
  <si>
    <t>Thích thú khi xem tranh</t>
  </si>
  <si>
    <t>Xem tranh</t>
  </si>
  <si>
    <t>Thích cầm bút di màu, vẽ nguệch ngoặc</t>
  </si>
  <si>
    <t>Thích chơi với đất nặn tạo ra sản phẩm đơn giản theo sự hướng dẫn của cô</t>
  </si>
  <si>
    <t>Làm quen với màu nước</t>
  </si>
  <si>
    <t>Lớp học+ sân chơi</t>
  </si>
  <si>
    <t>Phòng chức năng</t>
  </si>
  <si>
    <t>TN
học
liệu</t>
  </si>
  <si>
    <t>Thích chơi các trò chơi vận động. Biết luật chơi, cách chơi, phối hợp chơi với bạn vui vẻ</t>
  </si>
  <si>
    <t>PTCT</t>
  </si>
  <si>
    <t>https://drive.google.com/file/d/1L8reTmBX6ejMm_U6MTFscLUH51xKFN6c/view?usp=sharing</t>
  </si>
  <si>
    <t>Sử dụng bát, thìa, cốc đúng cách</t>
  </si>
  <si>
    <t>Luyện sử dụng bát, thìa, cốc đúng cách</t>
  </si>
  <si>
    <t>*Nhận biết một số ngày lễ hội</t>
  </si>
  <si>
    <t>Kể được tên một số lễ hội: Tết trung thu, ngày hội của cô….qua trò chuyện, tranh ảnh</t>
  </si>
  <si>
    <t>Ngày tết Trung thu</t>
  </si>
  <si>
    <t xml:space="preserve">Trong đó: - Lĩnh vực thể chất </t>
  </si>
  <si>
    <t>Lớp học</t>
  </si>
  <si>
    <t>Tập cài, cởi cúc, buộc dây.</t>
  </si>
  <si>
    <t>1. Thực hiện các động tác phát triển các nhóm cơ và hô hấp (TDS)</t>
  </si>
  <si>
    <t>Lưu Thị Thắm</t>
  </si>
  <si>
    <t>Nhánh
1</t>
  </si>
  <si>
    <t>Nhánh
2</t>
  </si>
  <si>
    <t>Nhánh
3</t>
  </si>
  <si>
    <t>Nhánh
4</t>
  </si>
  <si>
    <t>Nhánh
5</t>
  </si>
  <si>
    <t>Lớp học của bé</t>
  </si>
  <si>
    <t>Nghe các  bài thơ, đồng dao, ca dao, truyện kể đơn giản về chủ đề " Trường mầm non"</t>
  </si>
  <si>
    <t>Đọc các đoạn thơ, bài thơ ngắn có câu 3 - 4 tiếng về chủ đề: "Trường mầm non"</t>
  </si>
  <si>
    <t>HĐG: Trò chuyện, xem tranh ảnh, xem video  về việc nghe người lớn đọc sách
Thực hành hướng dẫn trẻ cách nghe đọc sách</t>
  </si>
  <si>
    <t>TDS: Bài 1: Tập với bóng:
- Hô hấp: Thổi bóng
- ĐT1:  Đưa bóng lên cao
- ĐT2: Ngồi đưa bóng sang bên.
- ĐT 3: Ngồi xổm chạm bóng xuống đất
- ĐT 4: Bật nhảy tại chỗ</t>
  </si>
  <si>
    <t>HĐCĐ: Bò thẳng hướng có mang vật trên lưng (3m)</t>
  </si>
  <si>
    <t xml:space="preserve">HĐCĐ: Bò thẳng hướng trong đường hẹp </t>
  </si>
  <si>
    <t>HĐCĐ: Đi theo hướng thẳng</t>
  </si>
  <si>
    <t>HĐCĐ: Đứng co 1 chân</t>
  </si>
  <si>
    <t xml:space="preserve">HĐNT: Bong bóng xà phòng, bóng to- bóng nhỏ, lộn cầu vồng, nu na nu nống, dung dăng dung dẻ…
 Bé thi tài; Về đúng nhà bạn trai, bạn gái,  bịt mắt bắt bạn. </t>
  </si>
  <si>
    <t>HĐCĐ: Chơi với giấy
HĐG; Vo giấy  thành quả. Tập rót nước
Tập nấu ăn (Khuấy, đảo)</t>
  </si>
  <si>
    <t>HĐG: 
Tập xoay cuộn cổ tay.
Tập VĐ múa kết hợp lời bài hát Em búp bê.</t>
  </si>
  <si>
    <t>HĐG: Trò chơi: Xoáy mở nắp chai</t>
  </si>
  <si>
    <t>HĐG: Trò chơi: Làm bánh, xâu vòng, nặn vòng tặng cô…</t>
  </si>
  <si>
    <t>HĐG: Tập cài, cởi cúc, buộc dây</t>
  </si>
  <si>
    <t>HĐG: 
- Xếp chồng đường đi
- Xếp chồng (xếp trường, lớp)</t>
  </si>
  <si>
    <t xml:space="preserve"> VS-AN
- Dạy trẻ sử dụng bát, thìa, cốc đúng cách.
 - Cho trẻ làm quen một số thức ăn quen thuộc; Cơm, cháo, canh.</t>
  </si>
  <si>
    <t>VS-AN:
- Trò chuyện với trẻ về cách sử dụng bát, thìa, cốc đúng cách.
- Hướng dẫn trẻ cách sử dụng bát, thìa, ca cốc.
- Thực hành cho trẻ sử dụng.</t>
  </si>
  <si>
    <t>HĐC: Hướng dẫn trẻ bê ghế bằng 2 tay, lấy xếp ghế đúng nơi quy định</t>
  </si>
  <si>
    <t>VS-AN:
- Hướng dẫn trẻ lấy gối
- Hướng dẫn trẻ cất gối</t>
  </si>
  <si>
    <t>VS-AN: Trẻ xem tranh các thao tác rủa tay</t>
  </si>
  <si>
    <t xml:space="preserve"> ĐTT: Giáo dục trẻ không chạy ta khỏi nhà, cổng trường.</t>
  </si>
  <si>
    <t xml:space="preserve">ĐTT: Giáo dục trẻ không được leo trèo lên bàn ghế.
HĐC: Quan sát tranh kỹ năng sống về một số hành động nguy hiểm </t>
  </si>
  <si>
    <t>SHHN: Giáo dục trẻ đội mũ bảo hiểm khi ngồi trên xe máy, ngồi yên không đùa nghịch khi ngồi trên ô tô..</t>
  </si>
  <si>
    <t>*Nhận biết một số loại hoa, quả quen thuộc</t>
  </si>
  <si>
    <t xml:space="preserve"> LH: Cho trẻ xem tranh, ảnh video về hoạt động trong ngày tết trung thu. Trò chuyện với trẻ về 1 đồ dùng đồ chơi trong ngày tết trung thu (đèn ông sao)</t>
  </si>
  <si>
    <t>HĐC: Trò chuyện, xem tranh ảnh về các đồ vật, đồ chơi, hành động quen thuộc. Trẻ nghe các từ chỉ tên gọi, đồ vật, sự vật</t>
  </si>
  <si>
    <t xml:space="preserve"> SHHN: Trẻ cất đồ chơi khi chơi xong theo yêu cầu của cô.
Trẻ biết cất dép lên giá sau khi đi vệ sinh</t>
  </si>
  <si>
    <t>SHHN: Trẻ nhắc lại các từ chỉ con vật, đặc điểm, hành động quen thuộc trong giao tiếp</t>
  </si>
  <si>
    <t>ĐTT: Cô cho trẻ xem tranh, ảnh, video và trò chuyện với trẻ về  chủ đề với các câu hỏi "Cái gì?", "Làm gì?", " Ở đâu?", " Thế nào?" "Để làm gì?", " Tại sao?"</t>
  </si>
  <si>
    <t>HĐCĐ: Dạy bé chào hỏi và nói lời cảm ơn 
ĐTT: Hướng dẫn trẻ cách chào hỏi cô giáo khi đến lớp và khi ra về. Hướng dẫn trẻ chào hỏi ông bà, bố mẹ khi đến lớp và khi ra về.</t>
  </si>
  <si>
    <t>Nghe hát, nghe nhạc, nghe âm thanh của các loại dụng cụ
Hát theo và tập vận động đơn giản theo nhạc về chủ đề "Trường mầm non"</t>
  </si>
  <si>
    <t xml:space="preserve">Tô màu nước, in bằng màu nước </t>
  </si>
  <si>
    <t xml:space="preserve">Nặn sản phẩm đơn giản về chủ đề </t>
  </si>
  <si>
    <t>Di màu, vẽ nguệch ngoạc về chủ đề "Trường mầm non"</t>
  </si>
  <si>
    <t xml:space="preserve">
HĐG: Xem tranh, album về chủ đề "Trường mầm non"</t>
  </si>
  <si>
    <t>Trần Thị Linh</t>
  </si>
  <si>
    <t>Đèn ông sao</t>
  </si>
  <si>
    <t>Bạn của bé</t>
  </si>
  <si>
    <t>Nhánh
6</t>
  </si>
  <si>
    <t>Cái trống</t>
  </si>
  <si>
    <t>Búp bê</t>
  </si>
  <si>
    <t>Cô giáo</t>
  </si>
  <si>
    <t>CHỦ ĐỀ: "TRƯỜNG MẦM NON"</t>
  </si>
  <si>
    <t>TDS</t>
  </si>
  <si>
    <t>HĐCĐ</t>
  </si>
  <si>
    <t>HĐG</t>
  </si>
  <si>
    <t>VS-AN</t>
  </si>
  <si>
    <t>HĐC</t>
  </si>
  <si>
    <t>ĐTT</t>
  </si>
  <si>
    <t>HĐNT</t>
  </si>
  <si>
    <t>HĐNT: Quan sát cái trống, búp bê…</t>
  </si>
  <si>
    <t>SHHN</t>
  </si>
  <si>
    <t>LH</t>
  </si>
  <si>
    <t>Kể được tên một số lễ hội: Tết trung thu,  ngày hội của cô, bà...qua trò chuyện, tranh ảnh</t>
  </si>
  <si>
    <t xml:space="preserve">Ngày hội của cô, bà, mẹ </t>
  </si>
  <si>
    <t>LH: Cho trẻ xem tranh, ảnh video về hoạt động trong ngày của cô, bà, mẹ</t>
  </si>
  <si>
    <t>HĐCĐ: Dạy trẻ tập nói:  Đèn ông sao</t>
  </si>
  <si>
    <t>HĐC: Trò chuyện, xem tranh ảnh, xem video về một số ngày hội, ngày lễ</t>
  </si>
  <si>
    <t>HĐCĐ: Dạy trẻ nhận biết đèn ông sao</t>
  </si>
  <si>
    <t xml:space="preserve"> HĐCĐ: Dạy trẻ nhận biết cái trống.</t>
  </si>
  <si>
    <t>HĐCĐ: Dạy trẻ nhận biết búp bê</t>
  </si>
  <si>
    <t>HĐCĐ: Dạy trẻ nhận biết màu đỏ 
HĐC: Ôn nhận biết PB màu đỏ</t>
  </si>
  <si>
    <t>HĐCĐ: Dạy trẻ nhận biết màu vàng. 
HĐC: Ôn nhận biết PB màu vàng.</t>
  </si>
  <si>
    <t>HĐCĐ+HĐC</t>
  </si>
  <si>
    <t>VS-AN: Dạy trẻ nói các mẫu câu khác nhau (Dạy trẻ biết nói "Cháu xin cô" mỗi khi được nhận đồ)
ĐTT: Dạy trẻ mẫu câu "Cháu chào cô ( ông, bà, bố, mẹ) ạ"</t>
  </si>
  <si>
    <t>HĐCĐ/HĐC: Dạy trẻ đọc thuộc bài thơ: "Bạn mới"</t>
  </si>
  <si>
    <t>HĐCĐ/HĐC: Dạy trẻ đọc thuộc thơ: "Chia đồ chơi"</t>
  </si>
  <si>
    <t>HĐCĐ/HĐC: Dạy trẻ đọc thuộc bài thơ: "Bàn tay cô giáo"</t>
  </si>
  <si>
    <t>HĐCĐ/HĐC: Dạy trẻ đọc thuộc bài thơ: "Cái trống" (Khổ 1)</t>
  </si>
  <si>
    <t>HĐCĐ: Bé tập đeo yếm
ĐTT: Tập cất đồ chơi đúng nơi quy đinh (Bé cất ba lô)</t>
  </si>
  <si>
    <t>HĐNT+HĐG</t>
  </si>
  <si>
    <t>HĐCĐ:
 - Di màu cái trống</t>
  </si>
  <si>
    <t>HĐCĐ:
- Di màu búp bê</t>
  </si>
  <si>
    <t>HĐCĐ:
- Di màu bạn của bé</t>
  </si>
  <si>
    <t>HĐG: 
- Chơi với sáp màu tô, vẽ</t>
  </si>
  <si>
    <t xml:space="preserve"> + Giờ thể chất</t>
  </si>
  <si>
    <t xml:space="preserve">   + Giờ nhận thức</t>
  </si>
  <si>
    <t xml:space="preserve">   + Giờ ngôn ngữ</t>
  </si>
  <si>
    <t xml:space="preserve">          + Giờ TCKNXH - TM</t>
  </si>
  <si>
    <t xml:space="preserve">                - Lĩnh vực nhận thức </t>
  </si>
  <si>
    <t xml:space="preserve">                - Lĩnh vực ngôn ngữ</t>
  </si>
  <si>
    <t xml:space="preserve">                - Đón trả trẻ (ĐTT)</t>
  </si>
  <si>
    <t xml:space="preserve">                - Thế dục sáng (TDS)</t>
  </si>
  <si>
    <t xml:space="preserve">                - Hoạt động chơi tập (HĐG)</t>
  </si>
  <si>
    <t xml:space="preserve">                - Hoạt động ngoài trời (HĐNT)</t>
  </si>
  <si>
    <t xml:space="preserve">                - Vệ sinh - ăn ngủ (VS -AN)</t>
  </si>
  <si>
    <t xml:space="preserve">                - Hoạt động chiều (HĐC)</t>
  </si>
  <si>
    <t xml:space="preserve">                - Thăm quan dã ngoại (TQDN)</t>
  </si>
  <si>
    <t xml:space="preserve">                - Lễ hội (LH)</t>
  </si>
  <si>
    <t xml:space="preserve">                - Sinh soạt hàng ngày (SHHN)</t>
  </si>
  <si>
    <t xml:space="preserve">                - Hoạt động CTCCĐ</t>
  </si>
  <si>
    <t>TT</t>
  </si>
  <si>
    <t>Ghi chú về sự điều chỉnh (nếu có)</t>
  </si>
  <si>
    <t>HĐG
Trò chơi: Đóng cọc bàn gỗ
Trò chơi: Búa bi 2 tầng</t>
  </si>
  <si>
    <t>https://www.youtube.com/watc</t>
  </si>
  <si>
    <t>HĐCĐ/HĐC: 
Dạy hát: "Bé đi mẫu giáo"</t>
  </si>
  <si>
    <t>HĐCĐ/HĐC: 
Dạy hát: "Rước đèn"</t>
  </si>
  <si>
    <t>HĐCĐ/HĐC: 
Dạy hát: "Bạn của bé" (Lời 1)</t>
  </si>
  <si>
    <t>HĐCĐ/HĐC: 
Dạy hát: "Cái trống"</t>
  </si>
  <si>
    <t>HĐCĐ/HĐC: 
Dạy hát: "Em búp bê"</t>
  </si>
  <si>
    <t>HĐCĐ/HĐC: 
Dạy hát: "Cô giáo"</t>
  </si>
  <si>
    <t>HĐNT/HĐG: 
- Hát,vận động và sử dụng dụng cụ âm nhạc đơn giản (Xắc xô, trống, gỗ gõ…)</t>
  </si>
  <si>
    <t>CỘNG TỔNG SỐ NỘI DUNG PHÂN BỐ VÀO CÁC HOẠT ĐỘNG</t>
  </si>
  <si>
    <t>CỘNG TỔNG SỐ NỘI DUNG PHÂN BỔ VÀO CHỦ ĐỀ</t>
  </si>
  <si>
    <t xml:space="preserve">                - Lĩnh vực tình cảm KNXH-TM</t>
  </si>
  <si>
    <t>ĐTT: Xem tranh ảnh, trò chuyện cùng trẻ về lớp học của bé trả lời câu hỏi của cô:  "Ở đâu", "ai đây? "Đang làm gì?"</t>
  </si>
  <si>
    <t xml:space="preserve"> ĐTT:  Trò chuyện với phụ huynh về lợi ích của các món ăn đối với sức khỏe.
- Trò chuyện với phụ huynh về một chế độ ăn hợp lý khi trẻ bị bệnh( táo bón, tiêu chảy...
- Hướng dẫn kỹ thuật sơ cứu thông thường</t>
  </si>
  <si>
    <t>HĐNT: Quan sát lá sấu non, lá sấu già, chồi non cây mít, cây vú sữa, hoa kế, hoa bưởi, hoa tóc tiên, quả khế, quả bưởi, quả vú sữa, quả mít…</t>
  </si>
  <si>
    <t>HĐG: Nặn những sản phẩm đơn giản về nhánh</t>
  </si>
  <si>
    <t>HĐG: Tô tranh màu nước về nhánh</t>
  </si>
  <si>
    <t>HĐG:
- Trò chơi kéo xe
- Kéo chun tay
- Chơi với túi cát
- Trò chơi xe đẩy
- Bé chơi quả tạ
- Chơi với gậy, vòng</t>
  </si>
  <si>
    <t>HĐCĐ/HĐC: 
Dạy hát: "Đi học về"</t>
  </si>
  <si>
    <t>HĐG: Tạo tình huống và cho trẻ thực hành nói chuyện với người khác.
TC: Cô giáo và các bạn.
- Nghe điện thoại
- Bế em, ru em ngủ, cho em ăn, rót nước cho em; 
- Chọn thực phẩm, chế biến thực phẩm;
- Cho em búp bê đi chơi</t>
  </si>
  <si>
    <t>HĐCĐ/HĐC
- Di màu đèn ông sao</t>
  </si>
  <si>
    <t xml:space="preserve"> ĐTT/HĐC Hướng dẫn trẻ nhận dạng kí hiệu riêng của mình trên đồ dùng cá nhân: Khăn, ca, cốc, tủ đồ.</t>
  </si>
  <si>
    <t>ĐTT+HĐC</t>
  </si>
  <si>
    <t xml:space="preserve"> ĐTT: Nghe tiếng hát, tìm đồ vật, tai ai tinh
- Tiếng kêu ở đâu?
HĐC: Nghe âm thanh và nhận biết một số đồ dùng, đồ chơi quen thuộc</t>
  </si>
  <si>
    <t xml:space="preserve">HĐC:  
- Nghe thơ: Bé ngoan; Sao lấp lánh;  Búp bê bé nhỏ; Cô giáo...
- Đồng dao: Chi Chi chành chành; Kéo cưa lừa xẻ, nu nu nu nống
- Truyện:  Đi học; Bài học đầu tiên của gấu con; Sự tích đèn ông sao; Búp bê sẽ buồn; Cái trống của sóc...
HĐCĐ: Kể truyện cho trẻ nghe câu chuyện: "Đôi bạn tốt"
</t>
  </si>
  <si>
    <t>HĐCĐ: Trò chuyện về bạn của bé
ĐTT/HĐC:  Trò chuyện với trẻ tên trường, tên lớp, tên cô giáo,  các bạn cùng lớp.
- Tìm bạn qua đặc điểm    
 HĐG: Chọn đồ dùng, đồ chơi (Cái trống, búp bê) của bạn trai, bạn gái. 
- Tìm bạn thân; 
- Tiếng hát của ai?
- Chọn trang phục
- Ghép tranh lớp</t>
  </si>
  <si>
    <t>KẾ HOẠCH CHĂM SÓC GIÁO DỤC TRẺ CHỦ ĐỀ TRƯỜNG MẦM NON
Thời gian thực hiện 6 tuần (từ ngày 06/09 - đến ngày 19/10/2024)</t>
  </si>
  <si>
    <t>NGƯỜI THỰC HIỆN</t>
  </si>
  <si>
    <t>HPCM DUYỆT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</si>
</sst>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43" formatCode="_-* #,##0.00_-;\-* #,##0.00_-;_-* &quot;-&quot;??_-;_-@_-"/>
    <numFmt numFmtId="164" formatCode="_(&quot;$&quot;* #,##0.00_);_(&quot;$&quot;* \(#,##0.00\);_(&quot;$&quot;* &quot;-&quot;??_);_(@_)"/>
    <numFmt numFmtId="165" formatCode="0.000%"/>
    <numFmt numFmtId="166" formatCode="_-&quot;$&quot;* #,##0_-;\-&quot;$&quot;* #,##0_-;_-&quot;$&quot;* &quot;-&quot;_-;_-@_-"/>
    <numFmt numFmtId="167" formatCode="_-&quot;$&quot;* #,##0.00_-;\-&quot;$&quot;* #,##0.00_-;_-&quot;$&quot;* &quot;-&quot;??_-;_-@_-"/>
    <numFmt numFmtId="168" formatCode="00.000"/>
    <numFmt numFmtId="169" formatCode="&quot;￥&quot;#,##0;&quot;￥&quot;\-#,##0"/>
    <numFmt numFmtId="170" formatCode="#,##0\ &quot;DM&quot;;\-#,##0\ &quot;DM&quot;"/>
  </numFmts>
  <fonts count="27">
    <font>
      <sz val="11"/>
      <color theme="1"/>
      <name val="Calibri"/>
      <family val="2"/>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0"/>
      <name val="Arial"/>
      <family val="2"/>
      <charset val="163"/>
    </font>
    <font>
      <sz val="12"/>
      <color theme="1"/>
      <name val="Times New Roman"/>
      <family val="1"/>
    </font>
    <font>
      <u/>
      <sz val="11"/>
      <color theme="10"/>
      <name val="Calibri"/>
      <family val="2"/>
      <scheme val="minor"/>
    </font>
    <font>
      <b/>
      <sz val="11"/>
      <color theme="1"/>
      <name val="Times New Roman"/>
      <family val="1"/>
    </font>
    <font>
      <sz val="11"/>
      <color theme="1"/>
      <name val="Times New Roman"/>
      <family val="1"/>
    </font>
    <font>
      <b/>
      <sz val="14"/>
      <color theme="1"/>
      <name val="Times New Roman"/>
      <family val="1"/>
    </font>
    <font>
      <sz val="14"/>
      <color theme="1"/>
      <name val="Times New Roman"/>
      <family val="1"/>
    </font>
    <font>
      <b/>
      <sz val="12"/>
      <color theme="1"/>
      <name val="Times New Roman"/>
      <family val="1"/>
    </font>
    <font>
      <b/>
      <i/>
      <sz val="11"/>
      <color theme="1"/>
      <name val="Times New Roman"/>
      <family val="1"/>
    </font>
    <font>
      <u/>
      <sz val="11"/>
      <color theme="1"/>
      <name val="Times New Roman"/>
      <family val="1"/>
    </font>
    <font>
      <b/>
      <sz val="8"/>
      <color theme="1"/>
      <name val="Times New Roman"/>
      <family val="1"/>
    </font>
    <font>
      <sz val="8"/>
      <color theme="1"/>
      <name val="Times New Roman"/>
      <family val="1"/>
    </font>
    <font>
      <b/>
      <i/>
      <sz val="8"/>
      <color theme="1"/>
      <name val="Times New Roman"/>
      <family val="1"/>
    </font>
    <font>
      <i/>
      <sz val="8"/>
      <color theme="1"/>
      <name val="Times New Roman"/>
      <family val="1"/>
    </font>
    <font>
      <i/>
      <sz val="11"/>
      <color theme="1"/>
      <name val="Times New Roman"/>
      <family val="1"/>
    </font>
    <font>
      <sz val="8"/>
      <color theme="1"/>
      <name val="Calibri"/>
      <family val="2"/>
      <scheme val="minor"/>
    </font>
    <font>
      <u/>
      <sz val="11"/>
      <color theme="1"/>
      <name val="Calibri"/>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2">
    <xf numFmtId="0" fontId="0" fillId="0" borderId="0"/>
    <xf numFmtId="164"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41" fontId="7" fillId="0" borderId="0" applyFont="0" applyFill="0" applyBorder="0" applyAlignment="0" applyProtection="0"/>
    <xf numFmtId="43" fontId="7" fillId="0" borderId="0" applyFont="0" applyFill="0" applyBorder="0" applyAlignment="0" applyProtection="0"/>
    <xf numFmtId="170" fontId="8" fillId="0" borderId="0" applyFont="0" applyFill="0" applyBorder="0" applyAlignment="0" applyProtection="0"/>
    <xf numFmtId="165" fontId="8" fillId="0" borderId="0" applyFont="0" applyFill="0" applyBorder="0" applyAlignment="0" applyProtection="0"/>
    <xf numFmtId="169" fontId="8" fillId="0" borderId="0" applyFont="0" applyFill="0" applyBorder="0" applyAlignment="0" applyProtection="0"/>
    <xf numFmtId="168" fontId="8" fillId="0" borderId="0" applyFont="0" applyFill="0" applyBorder="0" applyAlignment="0" applyProtection="0"/>
    <xf numFmtId="0" fontId="9" fillId="0" borderId="0"/>
    <xf numFmtId="166" fontId="7" fillId="0" borderId="0" applyFont="0" applyFill="0" applyBorder="0" applyAlignment="0" applyProtection="0"/>
    <xf numFmtId="167" fontId="7" fillId="0" borderId="0" applyFont="0" applyFill="0" applyBorder="0" applyAlignment="0" applyProtection="0"/>
    <xf numFmtId="0" fontId="12" fillId="0" borderId="0" applyNumberFormat="0" applyFill="0" applyBorder="0" applyAlignment="0" applyProtection="0"/>
    <xf numFmtId="0" fontId="2" fillId="0" borderId="0"/>
  </cellStyleXfs>
  <cellXfs count="113">
    <xf numFmtId="0" fontId="0" fillId="0" borderId="0" xfId="0"/>
    <xf numFmtId="0" fontId="13" fillId="2" borderId="3" xfId="0" applyFont="1" applyFill="1" applyBorder="1" applyAlignment="1">
      <alignment horizontal="center" vertical="center" wrapText="1"/>
    </xf>
    <xf numFmtId="49" fontId="14" fillId="2" borderId="3" xfId="0" applyNumberFormat="1" applyFont="1" applyFill="1" applyBorder="1" applyAlignment="1">
      <alignment vertical="center" wrapText="1"/>
    </xf>
    <xf numFmtId="0" fontId="18" fillId="2" borderId="3" xfId="4" applyFont="1" applyFill="1" applyBorder="1" applyAlignment="1">
      <alignment horizontal="center" vertical="center" wrapText="1"/>
    </xf>
    <xf numFmtId="1" fontId="13" fillId="2" borderId="3" xfId="0" applyNumberFormat="1" applyFont="1" applyFill="1" applyBorder="1" applyAlignment="1">
      <alignment vertical="center" wrapText="1"/>
    </xf>
    <xf numFmtId="1" fontId="13" fillId="2" borderId="3" xfId="0" applyNumberFormat="1" applyFont="1" applyFill="1" applyBorder="1" applyAlignment="1">
      <alignment horizontal="left" vertical="center" wrapText="1"/>
    </xf>
    <xf numFmtId="0" fontId="14" fillId="2" borderId="3" xfId="0" applyFont="1" applyFill="1" applyBorder="1" applyAlignment="1">
      <alignment horizontal="left" vertical="center" wrapText="1"/>
    </xf>
    <xf numFmtId="49" fontId="18" fillId="2" borderId="3" xfId="0" applyNumberFormat="1" applyFont="1" applyFill="1" applyBorder="1" applyAlignment="1">
      <alignment horizontal="center" vertical="center" wrapText="1"/>
    </xf>
    <xf numFmtId="0" fontId="14" fillId="2" borderId="3" xfId="0" quotePrefix="1" applyFont="1" applyFill="1" applyBorder="1" applyAlignment="1">
      <alignment horizontal="left" vertical="center" wrapText="1"/>
    </xf>
    <xf numFmtId="1" fontId="18" fillId="2" borderId="3" xfId="0" applyNumberFormat="1" applyFont="1" applyFill="1" applyBorder="1" applyAlignment="1">
      <alignment horizontal="left" vertical="center"/>
    </xf>
    <xf numFmtId="1" fontId="18" fillId="2" borderId="3" xfId="0" applyNumberFormat="1" applyFont="1" applyFill="1" applyBorder="1" applyAlignment="1">
      <alignment horizontal="center" vertical="center"/>
    </xf>
    <xf numFmtId="0" fontId="14" fillId="2" borderId="3" xfId="0" applyFont="1" applyFill="1" applyBorder="1" applyAlignment="1">
      <alignment vertical="center"/>
    </xf>
    <xf numFmtId="49" fontId="19" fillId="2" borderId="3" xfId="30" applyNumberFormat="1" applyFont="1" applyFill="1" applyBorder="1" applyAlignment="1">
      <alignment horizontal="center" vertical="center" wrapText="1"/>
    </xf>
    <xf numFmtId="0" fontId="22" fillId="2" borderId="3" xfId="0" applyFont="1" applyFill="1" applyBorder="1" applyAlignment="1">
      <alignment horizontal="center" vertical="center"/>
    </xf>
    <xf numFmtId="49" fontId="21" fillId="2" borderId="3" xfId="0" applyNumberFormat="1" applyFont="1" applyFill="1" applyBorder="1" applyAlignment="1">
      <alignment vertical="center" wrapText="1"/>
    </xf>
    <xf numFmtId="0" fontId="11" fillId="2" borderId="3" xfId="0" applyFont="1" applyFill="1" applyBorder="1" applyAlignment="1">
      <alignment horizontal="center" vertical="center" wrapText="1"/>
    </xf>
    <xf numFmtId="49" fontId="14" fillId="2" borderId="6" xfId="0" applyNumberFormat="1" applyFont="1" applyFill="1" applyBorder="1" applyAlignment="1">
      <alignment vertical="center" wrapText="1"/>
    </xf>
    <xf numFmtId="49" fontId="21" fillId="2" borderId="6" xfId="0" applyNumberFormat="1" applyFont="1" applyFill="1" applyBorder="1" applyAlignment="1">
      <alignment vertical="center" wrapText="1"/>
    </xf>
    <xf numFmtId="0" fontId="0" fillId="2" borderId="0" xfId="0" applyFill="1"/>
    <xf numFmtId="0" fontId="14" fillId="2" borderId="3" xfId="0" applyFont="1" applyFill="1" applyBorder="1" applyAlignment="1">
      <alignment horizontal="center" vertical="center" wrapText="1"/>
    </xf>
    <xf numFmtId="0" fontId="25" fillId="2" borderId="0" xfId="0" applyFont="1" applyFill="1"/>
    <xf numFmtId="0" fontId="14" fillId="2" borderId="3" xfId="0" applyFont="1" applyFill="1" applyBorder="1"/>
    <xf numFmtId="0" fontId="0" fillId="2" borderId="0" xfId="0" applyFill="1" applyAlignment="1">
      <alignment horizontal="center"/>
    </xf>
    <xf numFmtId="0" fontId="21" fillId="2" borderId="3"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0" fillId="2" borderId="0" xfId="0" applyFill="1" applyAlignment="1">
      <alignment vertical="center"/>
    </xf>
    <xf numFmtId="49" fontId="14" fillId="2" borderId="6" xfId="0" applyNumberFormat="1" applyFont="1" applyFill="1" applyBorder="1" applyAlignment="1">
      <alignment horizontal="center" vertical="center" wrapText="1"/>
    </xf>
    <xf numFmtId="0" fontId="14" fillId="2" borderId="6" xfId="0" applyFont="1" applyFill="1" applyBorder="1"/>
    <xf numFmtId="0" fontId="20" fillId="2" borderId="5" xfId="0" applyFont="1" applyFill="1" applyBorder="1" applyAlignment="1">
      <alignment horizontal="center" vertical="center" wrapText="1"/>
    </xf>
    <xf numFmtId="0" fontId="22" fillId="2" borderId="5" xfId="0" applyFont="1" applyFill="1" applyBorder="1" applyAlignment="1">
      <alignment horizontal="center" vertical="center"/>
    </xf>
    <xf numFmtId="1" fontId="13" fillId="2" borderId="5" xfId="0" applyNumberFormat="1" applyFont="1" applyFill="1" applyBorder="1" applyAlignment="1">
      <alignment horizontal="left" vertical="center" wrapText="1"/>
    </xf>
    <xf numFmtId="0" fontId="17" fillId="2" borderId="5" xfId="0" applyFont="1" applyFill="1" applyBorder="1" applyAlignment="1">
      <alignment horizontal="center" vertical="center" wrapText="1"/>
    </xf>
    <xf numFmtId="0" fontId="14" fillId="2" borderId="5" xfId="0" applyFont="1" applyFill="1" applyBorder="1" applyAlignment="1">
      <alignment vertical="center"/>
    </xf>
    <xf numFmtId="0" fontId="13" fillId="2" borderId="3" xfId="0" applyFont="1" applyFill="1" applyBorder="1" applyAlignment="1">
      <alignment vertical="center" wrapText="1"/>
    </xf>
    <xf numFmtId="49" fontId="21" fillId="2" borderId="3" xfId="0" applyNumberFormat="1" applyFont="1" applyFill="1" applyBorder="1" applyAlignment="1">
      <alignment horizontal="center" vertical="center" wrapText="1"/>
    </xf>
    <xf numFmtId="1" fontId="20" fillId="2" borderId="3" xfId="0" applyNumberFormat="1" applyFont="1" applyFill="1" applyBorder="1" applyAlignment="1">
      <alignment horizontal="center" vertical="center" wrapText="1"/>
    </xf>
    <xf numFmtId="49" fontId="14" fillId="2" borderId="3" xfId="0" applyNumberFormat="1" applyFont="1" applyFill="1" applyBorder="1" applyAlignment="1">
      <alignment horizontal="left" vertical="center" wrapText="1"/>
    </xf>
    <xf numFmtId="0" fontId="14" fillId="2" borderId="3" xfId="0" applyFont="1" applyFill="1" applyBorder="1" applyAlignment="1">
      <alignment horizontal="center" vertical="center"/>
    </xf>
    <xf numFmtId="1" fontId="14" fillId="2" borderId="3" xfId="0" applyNumberFormat="1" applyFont="1" applyFill="1" applyBorder="1" applyAlignment="1">
      <alignment horizontal="center" vertical="center" wrapText="1"/>
    </xf>
    <xf numFmtId="1" fontId="13" fillId="2" borderId="3" xfId="0" applyNumberFormat="1" applyFont="1" applyFill="1" applyBorder="1" applyAlignment="1">
      <alignment horizontal="center" vertical="center" wrapText="1"/>
    </xf>
    <xf numFmtId="49" fontId="21" fillId="2" borderId="3" xfId="0" applyNumberFormat="1" applyFont="1" applyFill="1" applyBorder="1" applyAlignment="1">
      <alignment horizontal="center" vertical="center"/>
    </xf>
    <xf numFmtId="0" fontId="13" fillId="2" borderId="3" xfId="0" applyFont="1" applyFill="1" applyBorder="1" applyAlignment="1">
      <alignment horizontal="center" vertical="center"/>
    </xf>
    <xf numFmtId="49" fontId="14" fillId="2" borderId="3" xfId="0" applyNumberFormat="1" applyFont="1" applyFill="1" applyBorder="1" applyAlignment="1">
      <alignment horizontal="center" vertical="center" wrapText="1"/>
    </xf>
    <xf numFmtId="49" fontId="20" fillId="2" borderId="3" xfId="0" applyNumberFormat="1" applyFont="1" applyFill="1" applyBorder="1" applyAlignment="1">
      <alignment horizontal="center" vertical="center" wrapText="1"/>
    </xf>
    <xf numFmtId="0" fontId="14" fillId="2" borderId="3" xfId="4" applyFont="1" applyFill="1" applyBorder="1" applyAlignment="1">
      <alignment horizontal="center" vertical="center" wrapText="1"/>
    </xf>
    <xf numFmtId="49" fontId="18" fillId="2" borderId="3" xfId="4" applyNumberFormat="1" applyFont="1" applyFill="1" applyBorder="1" applyAlignment="1">
      <alignment horizontal="left" vertical="center" wrapText="1"/>
    </xf>
    <xf numFmtId="49" fontId="22" fillId="2" borderId="3" xfId="4" applyNumberFormat="1" applyFont="1" applyFill="1" applyBorder="1" applyAlignment="1">
      <alignment horizontal="center" vertical="center" wrapText="1"/>
    </xf>
    <xf numFmtId="49" fontId="18" fillId="2" borderId="3" xfId="0" applyNumberFormat="1" applyFont="1" applyFill="1" applyBorder="1" applyAlignment="1">
      <alignment horizontal="left" vertical="center" wrapText="1"/>
    </xf>
    <xf numFmtId="49" fontId="22" fillId="2" borderId="3" xfId="0" applyNumberFormat="1" applyFont="1" applyFill="1" applyBorder="1" applyAlignment="1">
      <alignment horizontal="center" vertical="center" wrapText="1"/>
    </xf>
    <xf numFmtId="49" fontId="22" fillId="2" borderId="3" xfId="0" applyNumberFormat="1" applyFont="1" applyFill="1" applyBorder="1" applyAlignment="1">
      <alignment horizontal="center" vertical="center"/>
    </xf>
    <xf numFmtId="1" fontId="13" fillId="2" borderId="5" xfId="0" applyNumberFormat="1" applyFont="1" applyFill="1" applyBorder="1" applyAlignment="1">
      <alignment horizontal="center" vertical="center" wrapText="1"/>
    </xf>
    <xf numFmtId="0" fontId="14" fillId="2" borderId="5" xfId="0" applyFont="1" applyFill="1" applyBorder="1" applyAlignment="1">
      <alignment horizontal="center" vertical="center" wrapText="1"/>
    </xf>
    <xf numFmtId="49" fontId="14" fillId="2" borderId="3" xfId="0" applyNumberFormat="1" applyFont="1" applyFill="1" applyBorder="1" applyAlignment="1">
      <alignment horizontal="center" vertical="center"/>
    </xf>
    <xf numFmtId="49" fontId="14" fillId="2" borderId="6" xfId="0" applyNumberFormat="1" applyFont="1" applyFill="1" applyBorder="1" applyAlignment="1">
      <alignment horizontal="left" vertical="center" wrapText="1"/>
    </xf>
    <xf numFmtId="49" fontId="18" fillId="2" borderId="3" xfId="0" applyNumberFormat="1" applyFont="1" applyFill="1" applyBorder="1" applyAlignment="1" applyProtection="1">
      <alignment horizontal="left" vertical="center" wrapText="1"/>
      <protection locked="0"/>
    </xf>
    <xf numFmtId="49" fontId="23" fillId="2" borderId="3" xfId="0" applyNumberFormat="1" applyFont="1" applyFill="1" applyBorder="1" applyAlignment="1">
      <alignment horizontal="center" vertical="center" wrapText="1"/>
    </xf>
    <xf numFmtId="0" fontId="13" fillId="2" borderId="6" xfId="0" applyFont="1" applyFill="1" applyBorder="1" applyAlignment="1">
      <alignment horizontal="center" vertical="center" wrapText="1"/>
    </xf>
    <xf numFmtId="49" fontId="21" fillId="2" borderId="6" xfId="0" applyNumberFormat="1" applyFont="1" applyFill="1" applyBorder="1" applyAlignment="1">
      <alignment horizontal="center" vertical="center" wrapText="1"/>
    </xf>
    <xf numFmtId="49" fontId="13" fillId="2" borderId="3" xfId="0" applyNumberFormat="1" applyFont="1" applyFill="1" applyBorder="1" applyAlignment="1">
      <alignment horizontal="center" vertical="center" wrapText="1"/>
    </xf>
    <xf numFmtId="49" fontId="13" fillId="2" borderId="3" xfId="0" applyNumberFormat="1" applyFont="1" applyFill="1" applyBorder="1" applyAlignment="1" applyProtection="1">
      <alignment horizontal="center" vertical="center" wrapText="1"/>
      <protection locked="0"/>
    </xf>
    <xf numFmtId="0" fontId="26" fillId="2" borderId="0" xfId="30" applyFont="1" applyFill="1" applyAlignment="1">
      <alignment wrapText="1"/>
    </xf>
    <xf numFmtId="0" fontId="26" fillId="2" borderId="3" xfId="30" applyFont="1" applyFill="1" applyBorder="1" applyAlignment="1">
      <alignment wrapText="1"/>
    </xf>
    <xf numFmtId="0" fontId="14" fillId="2" borderId="6" xfId="0" applyFont="1" applyFill="1" applyBorder="1" applyAlignment="1">
      <alignment horizontal="left" vertical="center" wrapText="1"/>
    </xf>
    <xf numFmtId="0" fontId="14" fillId="2" borderId="6" xfId="0" applyFont="1" applyFill="1" applyBorder="1" applyAlignment="1">
      <alignment horizontal="center" vertical="center" wrapText="1"/>
    </xf>
    <xf numFmtId="0" fontId="13" fillId="2" borderId="7" xfId="0" applyFont="1" applyFill="1" applyBorder="1" applyAlignment="1">
      <alignment horizontal="center" vertical="center"/>
    </xf>
    <xf numFmtId="0" fontId="20" fillId="2" borderId="3" xfId="0" applyFont="1" applyFill="1" applyBorder="1" applyAlignment="1">
      <alignment vertical="center"/>
    </xf>
    <xf numFmtId="0" fontId="22" fillId="2" borderId="3" xfId="0" applyFont="1" applyFill="1" applyBorder="1" applyAlignment="1">
      <alignment vertical="center"/>
    </xf>
    <xf numFmtId="0" fontId="14" fillId="2" borderId="0" xfId="0" applyFont="1" applyFill="1" applyAlignment="1">
      <alignment vertical="center" wrapText="1"/>
    </xf>
    <xf numFmtId="0" fontId="0" fillId="2" borderId="3" xfId="0" applyFill="1" applyBorder="1"/>
    <xf numFmtId="0" fontId="14" fillId="2" borderId="3" xfId="0" applyFont="1" applyFill="1" applyBorder="1" applyAlignment="1">
      <alignment vertical="center" wrapText="1"/>
    </xf>
    <xf numFmtId="0" fontId="14" fillId="2" borderId="3" xfId="30" applyFont="1" applyFill="1" applyBorder="1" applyAlignment="1">
      <alignment horizontal="center" vertical="center" wrapText="1"/>
    </xf>
    <xf numFmtId="0" fontId="14" fillId="2" borderId="0" xfId="0" applyFont="1" applyFill="1" applyAlignment="1">
      <alignment horizontal="center" vertical="center" wrapText="1"/>
    </xf>
    <xf numFmtId="0" fontId="16" fillId="2" borderId="0" xfId="0" applyFont="1" applyFill="1"/>
    <xf numFmtId="49" fontId="14" fillId="2" borderId="3" xfId="0" quotePrefix="1" applyNumberFormat="1" applyFont="1" applyFill="1" applyBorder="1" applyAlignment="1">
      <alignment horizontal="left" vertical="center" wrapText="1"/>
    </xf>
    <xf numFmtId="0" fontId="15" fillId="2" borderId="0" xfId="0" applyFont="1" applyFill="1" applyAlignment="1">
      <alignment horizontal="center" vertical="center"/>
    </xf>
    <xf numFmtId="0" fontId="13" fillId="2" borderId="3" xfId="0" applyFont="1" applyFill="1" applyBorder="1" applyAlignment="1">
      <alignment horizontal="center" vertical="center" wrapText="1"/>
    </xf>
    <xf numFmtId="49" fontId="13" fillId="2" borderId="3" xfId="0" applyNumberFormat="1" applyFont="1" applyFill="1" applyBorder="1" applyAlignment="1">
      <alignment horizontal="center" vertical="center" wrapText="1"/>
    </xf>
    <xf numFmtId="49" fontId="14" fillId="2" borderId="3" xfId="0" applyNumberFormat="1" applyFont="1" applyFill="1" applyBorder="1" applyAlignment="1">
      <alignment horizontal="left" vertical="center" wrapText="1"/>
    </xf>
    <xf numFmtId="49" fontId="21" fillId="2" borderId="3" xfId="0" applyNumberFormat="1" applyFont="1" applyFill="1" applyBorder="1" applyAlignment="1">
      <alignment horizontal="center" vertical="center" wrapText="1"/>
    </xf>
    <xf numFmtId="49" fontId="13" fillId="2" borderId="3" xfId="0" applyNumberFormat="1" applyFont="1" applyFill="1" applyBorder="1" applyAlignment="1">
      <alignment horizontal="left" vertical="center" wrapText="1"/>
    </xf>
    <xf numFmtId="49" fontId="21" fillId="2" borderId="6" xfId="0" applyNumberFormat="1" applyFont="1" applyFill="1" applyBorder="1" applyAlignment="1">
      <alignment horizontal="center" vertical="center" wrapText="1"/>
    </xf>
    <xf numFmtId="49" fontId="21" fillId="2" borderId="5" xfId="0" applyNumberFormat="1" applyFont="1" applyFill="1" applyBorder="1" applyAlignment="1">
      <alignment horizontal="center" vertical="center" wrapText="1"/>
    </xf>
    <xf numFmtId="49" fontId="21" fillId="2" borderId="4" xfId="0" applyNumberFormat="1" applyFont="1" applyFill="1" applyBorder="1" applyAlignment="1">
      <alignment horizontal="center" vertical="center" wrapText="1"/>
    </xf>
    <xf numFmtId="49" fontId="14" fillId="2" borderId="6" xfId="0" applyNumberFormat="1" applyFont="1" applyFill="1" applyBorder="1" applyAlignment="1">
      <alignment horizontal="left" vertical="center" wrapText="1"/>
    </xf>
    <xf numFmtId="49" fontId="14" fillId="2" borderId="4" xfId="0" applyNumberFormat="1" applyFont="1" applyFill="1" applyBorder="1" applyAlignment="1">
      <alignment horizontal="left" vertical="center" wrapText="1"/>
    </xf>
    <xf numFmtId="49" fontId="14" fillId="2" borderId="5" xfId="0" applyNumberFormat="1" applyFont="1" applyFill="1" applyBorder="1" applyAlignment="1">
      <alignment horizontal="left" vertical="center" wrapText="1"/>
    </xf>
    <xf numFmtId="49" fontId="13" fillId="2" borderId="3" xfId="4" applyNumberFormat="1" applyFont="1" applyFill="1" applyBorder="1" applyAlignment="1">
      <alignment vertical="center" wrapText="1"/>
    </xf>
    <xf numFmtId="0" fontId="13" fillId="2" borderId="6"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5" xfId="0" applyFont="1" applyFill="1" applyBorder="1" applyAlignment="1">
      <alignment horizontal="center" vertical="center" wrapText="1"/>
    </xf>
    <xf numFmtId="49" fontId="13" fillId="2" borderId="3" xfId="0" applyNumberFormat="1" applyFont="1" applyFill="1" applyBorder="1" applyAlignment="1">
      <alignment horizontal="left" vertical="center"/>
    </xf>
    <xf numFmtId="0" fontId="14" fillId="2" borderId="3" xfId="0" applyFont="1" applyFill="1" applyBorder="1" applyAlignment="1">
      <alignment horizontal="left" vertical="center" wrapText="1"/>
    </xf>
    <xf numFmtId="0" fontId="20" fillId="2" borderId="3" xfId="0" applyFont="1" applyFill="1" applyBorder="1" applyAlignment="1">
      <alignment horizontal="center" vertical="center" wrapText="1"/>
    </xf>
    <xf numFmtId="49" fontId="13" fillId="2" borderId="3" xfId="0" applyNumberFormat="1" applyFont="1" applyFill="1" applyBorder="1" applyAlignment="1" applyProtection="1">
      <alignment horizontal="center" vertical="center" wrapText="1"/>
      <protection locked="0"/>
    </xf>
    <xf numFmtId="1" fontId="20" fillId="2" borderId="3" xfId="0" applyNumberFormat="1" applyFont="1" applyFill="1" applyBorder="1" applyAlignment="1">
      <alignment horizontal="center" vertical="center" wrapText="1"/>
    </xf>
    <xf numFmtId="49" fontId="13" fillId="2" borderId="7" xfId="0" applyNumberFormat="1" applyFont="1" applyFill="1" applyBorder="1" applyAlignment="1">
      <alignment horizontal="left" vertical="center" wrapText="1"/>
    </xf>
    <xf numFmtId="49" fontId="13" fillId="2" borderId="2" xfId="0" applyNumberFormat="1" applyFont="1" applyFill="1" applyBorder="1" applyAlignment="1">
      <alignment horizontal="left" vertical="center" wrapText="1"/>
    </xf>
    <xf numFmtId="49" fontId="13" fillId="2" borderId="8" xfId="0" applyNumberFormat="1" applyFont="1" applyFill="1" applyBorder="1" applyAlignment="1">
      <alignment horizontal="left" vertical="center" wrapText="1"/>
    </xf>
    <xf numFmtId="1" fontId="20" fillId="2" borderId="6" xfId="0" applyNumberFormat="1" applyFont="1" applyFill="1" applyBorder="1" applyAlignment="1">
      <alignment horizontal="center" vertical="center" wrapText="1"/>
    </xf>
    <xf numFmtId="1" fontId="20" fillId="2" borderId="4" xfId="0" applyNumberFormat="1" applyFont="1" applyFill="1" applyBorder="1" applyAlignment="1">
      <alignment horizontal="center" vertical="center" wrapText="1"/>
    </xf>
    <xf numFmtId="1" fontId="20" fillId="2" borderId="5" xfId="0" applyNumberFormat="1" applyFont="1" applyFill="1" applyBorder="1" applyAlignment="1">
      <alignment horizontal="center" vertical="center" wrapText="1"/>
    </xf>
    <xf numFmtId="0" fontId="13" fillId="2" borderId="9" xfId="0" applyFont="1" applyFill="1" applyBorder="1" applyAlignment="1">
      <alignment horizontal="center" vertical="top" wrapText="1"/>
    </xf>
    <xf numFmtId="0" fontId="13" fillId="2" borderId="5" xfId="0" applyFont="1" applyFill="1" applyBorder="1" applyAlignment="1">
      <alignment horizontal="left" vertical="center" wrapText="1"/>
    </xf>
    <xf numFmtId="0" fontId="24" fillId="2" borderId="7"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14" fillId="2" borderId="7" xfId="0" applyFont="1" applyFill="1" applyBorder="1" applyAlignment="1">
      <alignment horizontal="left" vertical="center"/>
    </xf>
    <xf numFmtId="0" fontId="14" fillId="2" borderId="2" xfId="0" applyFont="1" applyFill="1" applyBorder="1" applyAlignment="1">
      <alignment horizontal="left" vertical="center"/>
    </xf>
    <xf numFmtId="0" fontId="14" fillId="2" borderId="7"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6" fillId="2" borderId="0" xfId="0" applyFont="1" applyFill="1" applyAlignment="1">
      <alignment horizontal="center"/>
    </xf>
    <xf numFmtId="0" fontId="16" fillId="2" borderId="0" xfId="0" applyFont="1" applyFill="1" applyAlignment="1">
      <alignment horizontal="center" vertical="center"/>
    </xf>
  </cellXfs>
  <cellStyles count="32">
    <cellStyle name="Currency 3" xfId="1" xr:uid="{00000000-0005-0000-0000-000000000000}"/>
    <cellStyle name="Header1" xfId="2" xr:uid="{00000000-0005-0000-0000-000001000000}"/>
    <cellStyle name="Header2" xfId="3" xr:uid="{00000000-0005-0000-0000-000002000000}"/>
    <cellStyle name="Hyperlink" xfId="30" builtinId="8"/>
    <cellStyle name="Normal" xfId="0" builtinId="0"/>
    <cellStyle name="Normal 2" xfId="4" xr:uid="{00000000-0005-0000-0000-000005000000}"/>
    <cellStyle name="Normal 2 2" xfId="31" xr:uid="{00000000-0005-0000-0000-000006000000}"/>
    <cellStyle name="Normal 3" xfId="5" xr:uid="{00000000-0005-0000-0000-000007000000}"/>
    <cellStyle name="Normal 4" xfId="6" xr:uid="{00000000-0005-0000-0000-000008000000}"/>
    <cellStyle name="Normal 4 2" xfId="7" xr:uid="{00000000-0005-0000-0000-000009000000}"/>
    <cellStyle name="Normal 4 3" xfId="8" xr:uid="{00000000-0005-0000-0000-00000A000000}"/>
    <cellStyle name="Normal 6" xfId="9" xr:uid="{00000000-0005-0000-0000-00000B000000}"/>
    <cellStyle name="Percent 2" xfId="11" xr:uid="{00000000-0005-0000-0000-00000C000000}"/>
    <cellStyle name="Percent 3" xfId="12" xr:uid="{00000000-0005-0000-0000-00000D000000}"/>
    <cellStyle name="Percent 4" xfId="13" xr:uid="{00000000-0005-0000-0000-00000E000000}"/>
    <cellStyle name="Percent 5" xfId="10" xr:uid="{00000000-0005-0000-0000-00000F000000}"/>
    <cellStyle name="똿뗦먛귟 [0.00]_PRODUCT DETAIL Q1" xfId="14" xr:uid="{00000000-0005-0000-0000-000010000000}"/>
    <cellStyle name="똿뗦먛귟_PRODUCT DETAIL Q1" xfId="15" xr:uid="{00000000-0005-0000-0000-000011000000}"/>
    <cellStyle name="믅됞 [0.00]_PRODUCT DETAIL Q1" xfId="16" xr:uid="{00000000-0005-0000-0000-000012000000}"/>
    <cellStyle name="믅됞_PRODUCT DETAIL Q1" xfId="17" xr:uid="{00000000-0005-0000-0000-000013000000}"/>
    <cellStyle name="백분율_95" xfId="18" xr:uid="{00000000-0005-0000-0000-000014000000}"/>
    <cellStyle name="뷭?_BOOKSHIP" xfId="19" xr:uid="{00000000-0005-0000-0000-000015000000}"/>
    <cellStyle name="콤마 [0]_1202" xfId="23" xr:uid="{00000000-0005-0000-0000-000016000000}"/>
    <cellStyle name="콤마_1202" xfId="24" xr:uid="{00000000-0005-0000-0000-000017000000}"/>
    <cellStyle name="통화 [0]_1202" xfId="25" xr:uid="{00000000-0005-0000-0000-000018000000}"/>
    <cellStyle name="통화_1202" xfId="26" xr:uid="{00000000-0005-0000-0000-000019000000}"/>
    <cellStyle name="표준_(정보부문)월별인원계획" xfId="27" xr:uid="{00000000-0005-0000-0000-00001A000000}"/>
    <cellStyle name="一般_Book1" xfId="20" xr:uid="{00000000-0005-0000-0000-00001B000000}"/>
    <cellStyle name="千分位[0]_Book1" xfId="21" xr:uid="{00000000-0005-0000-0000-00001C000000}"/>
    <cellStyle name="千分位_Book1" xfId="22" xr:uid="{00000000-0005-0000-0000-00001D000000}"/>
    <cellStyle name="貨幣 [0]_Book1" xfId="28" xr:uid="{00000000-0005-0000-0000-00001E000000}"/>
    <cellStyle name="貨幣_Book1" xfId="29" xr:uid="{00000000-0005-0000-0000-00001F000000}"/>
  </cellStyles>
  <dxfs count="0"/>
  <tableStyles count="0" defaultTableStyle="TableStyleMedium2" defaultPivotStyle="PivotStyleLight16"/>
  <colors>
    <mruColors>
      <color rgb="FF00FF00"/>
      <color rgb="FFFFFF00"/>
      <color rgb="FF66FFFF"/>
      <color rgb="FFFF9900"/>
      <color rgb="FFFFCCCC"/>
      <color rgb="FFFFFF99"/>
      <color rgb="FFFFCC66"/>
      <color rgb="FFCCFF33"/>
      <color rgb="FFFFFFCC"/>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s://www.youtube.com/watch?v=Tkk0JgO6Wns" TargetMode="External"/><Relationship Id="rId2" Type="http://schemas.openxmlformats.org/officeDocument/2006/relationships/hyperlink" Target="https://www.youtube.com/watch?v=qEqwPzQ3vwk" TargetMode="External"/><Relationship Id="rId1" Type="http://schemas.openxmlformats.org/officeDocument/2006/relationships/hyperlink" Target="https://www.youtube.com/watch?v=rNMQgAImeyY" TargetMode="External"/><Relationship Id="rId5" Type="http://schemas.openxmlformats.org/officeDocument/2006/relationships/printerSettings" Target="../printerSettings/printerSettings1.bin"/><Relationship Id="rId4" Type="http://schemas.openxmlformats.org/officeDocument/2006/relationships/hyperlink" Target="https://www.youtube.com/wat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35"/>
  <sheetViews>
    <sheetView tabSelected="1" zoomScale="82" zoomScaleNormal="82" workbookViewId="0">
      <selection sqref="A1:Q1"/>
    </sheetView>
  </sheetViews>
  <sheetFormatPr defaultRowHeight="15"/>
  <cols>
    <col min="1" max="1" width="4.140625" style="22" customWidth="1"/>
    <col min="2" max="2" width="15" style="18" customWidth="1"/>
    <col min="3" max="3" width="6.28515625" style="20" customWidth="1"/>
    <col min="4" max="4" width="15" style="18" customWidth="1"/>
    <col min="5" max="5" width="6.42578125" style="20" customWidth="1"/>
    <col min="6" max="6" width="5.42578125" style="20" customWidth="1"/>
    <col min="7" max="7" width="14" style="18" customWidth="1"/>
    <col min="8" max="8" width="7.42578125" style="18" customWidth="1"/>
    <col min="9" max="9" width="6.140625" style="18" customWidth="1"/>
    <col min="10" max="10" width="6" style="18" customWidth="1"/>
    <col min="11" max="16" width="7.140625" style="18" customWidth="1"/>
    <col min="17" max="17" width="7.28515625" style="18" customWidth="1"/>
    <col min="18" max="16384" width="9.140625" style="18"/>
  </cols>
  <sheetData>
    <row r="1" spans="1:17" ht="33.75" customHeight="1">
      <c r="A1" s="101" t="s">
        <v>283</v>
      </c>
      <c r="B1" s="101"/>
      <c r="C1" s="101"/>
      <c r="D1" s="101"/>
      <c r="E1" s="101"/>
      <c r="F1" s="101"/>
      <c r="G1" s="101"/>
      <c r="H1" s="101"/>
      <c r="I1" s="101"/>
      <c r="J1" s="101"/>
      <c r="K1" s="101"/>
      <c r="L1" s="101"/>
      <c r="M1" s="101"/>
      <c r="N1" s="101"/>
      <c r="O1" s="101"/>
      <c r="P1" s="101"/>
      <c r="Q1" s="101"/>
    </row>
    <row r="2" spans="1:17" ht="22.5" customHeight="1">
      <c r="A2" s="75" t="s">
        <v>255</v>
      </c>
      <c r="B2" s="75" t="s">
        <v>10</v>
      </c>
      <c r="C2" s="92" t="s">
        <v>12</v>
      </c>
      <c r="D2" s="75" t="s">
        <v>11</v>
      </c>
      <c r="E2" s="92" t="s">
        <v>12</v>
      </c>
      <c r="F2" s="92" t="s">
        <v>146</v>
      </c>
      <c r="G2" s="75" t="s">
        <v>14</v>
      </c>
      <c r="H2" s="75" t="s">
        <v>144</v>
      </c>
      <c r="I2" s="75" t="s">
        <v>16</v>
      </c>
      <c r="J2" s="75" t="s">
        <v>15</v>
      </c>
      <c r="K2" s="93" t="s">
        <v>206</v>
      </c>
      <c r="L2" s="93"/>
      <c r="M2" s="93"/>
      <c r="N2" s="93"/>
      <c r="O2" s="93"/>
      <c r="P2" s="93"/>
      <c r="Q2" s="87" t="s">
        <v>256</v>
      </c>
    </row>
    <row r="3" spans="1:17" ht="31.5" customHeight="1">
      <c r="A3" s="75"/>
      <c r="B3" s="75"/>
      <c r="C3" s="92"/>
      <c r="D3" s="75"/>
      <c r="E3" s="92"/>
      <c r="F3" s="92"/>
      <c r="G3" s="75"/>
      <c r="H3" s="75"/>
      <c r="I3" s="75"/>
      <c r="J3" s="75"/>
      <c r="K3" s="59" t="s">
        <v>158</v>
      </c>
      <c r="L3" s="59" t="s">
        <v>159</v>
      </c>
      <c r="M3" s="59" t="s">
        <v>160</v>
      </c>
      <c r="N3" s="59" t="s">
        <v>161</v>
      </c>
      <c r="O3" s="59" t="s">
        <v>162</v>
      </c>
      <c r="P3" s="59" t="s">
        <v>202</v>
      </c>
      <c r="Q3" s="88"/>
    </row>
    <row r="4" spans="1:17" ht="27.75" customHeight="1">
      <c r="A4" s="75"/>
      <c r="B4" s="75"/>
      <c r="C4" s="92"/>
      <c r="D4" s="75"/>
      <c r="E4" s="92"/>
      <c r="F4" s="92"/>
      <c r="G4" s="75"/>
      <c r="H4" s="75"/>
      <c r="I4" s="75"/>
      <c r="J4" s="75"/>
      <c r="K4" s="76" t="s">
        <v>163</v>
      </c>
      <c r="L4" s="76" t="s">
        <v>200</v>
      </c>
      <c r="M4" s="76" t="s">
        <v>201</v>
      </c>
      <c r="N4" s="76" t="s">
        <v>203</v>
      </c>
      <c r="O4" s="76" t="s">
        <v>204</v>
      </c>
      <c r="P4" s="76" t="s">
        <v>205</v>
      </c>
      <c r="Q4" s="88"/>
    </row>
    <row r="5" spans="1:17" ht="22.5" customHeight="1">
      <c r="A5" s="75"/>
      <c r="B5" s="75"/>
      <c r="C5" s="92"/>
      <c r="D5" s="75"/>
      <c r="E5" s="92"/>
      <c r="F5" s="92"/>
      <c r="G5" s="75"/>
      <c r="H5" s="75"/>
      <c r="I5" s="75"/>
      <c r="J5" s="75"/>
      <c r="K5" s="76"/>
      <c r="L5" s="76"/>
      <c r="M5" s="76"/>
      <c r="N5" s="76"/>
      <c r="O5" s="76"/>
      <c r="P5" s="76"/>
      <c r="Q5" s="89"/>
    </row>
    <row r="6" spans="1:17" ht="32.25" customHeight="1">
      <c r="A6" s="19"/>
      <c r="B6" s="79" t="s">
        <v>4</v>
      </c>
      <c r="C6" s="79"/>
      <c r="D6" s="79"/>
      <c r="E6" s="43"/>
      <c r="F6" s="35">
        <f>SUM(F7,F30)</f>
        <v>7</v>
      </c>
      <c r="G6" s="5"/>
      <c r="H6" s="58"/>
      <c r="I6" s="58"/>
      <c r="J6" s="58"/>
      <c r="K6" s="19"/>
      <c r="L6" s="19"/>
      <c r="M6" s="19"/>
      <c r="N6" s="19"/>
      <c r="O6" s="19"/>
      <c r="P6" s="19"/>
      <c r="Q6" s="21"/>
    </row>
    <row r="7" spans="1:17" ht="22.5" customHeight="1">
      <c r="A7" s="19"/>
      <c r="B7" s="79" t="s">
        <v>8</v>
      </c>
      <c r="C7" s="79"/>
      <c r="D7" s="79"/>
      <c r="E7" s="43"/>
      <c r="F7" s="35">
        <f>SUM(F8,F10,F21)</f>
        <v>2</v>
      </c>
      <c r="G7" s="5"/>
      <c r="H7" s="58"/>
      <c r="I7" s="58"/>
      <c r="J7" s="58"/>
      <c r="K7" s="19"/>
      <c r="L7" s="19"/>
      <c r="M7" s="19"/>
      <c r="N7" s="19"/>
      <c r="O7" s="19"/>
      <c r="P7" s="19"/>
      <c r="Q7" s="21"/>
    </row>
    <row r="8" spans="1:17" ht="33" customHeight="1">
      <c r="A8" s="19"/>
      <c r="B8" s="79" t="s">
        <v>156</v>
      </c>
      <c r="C8" s="79"/>
      <c r="D8" s="79"/>
      <c r="E8" s="43"/>
      <c r="F8" s="35">
        <f>COUNTIF(F9:F9,"x")</f>
        <v>0</v>
      </c>
      <c r="G8" s="5"/>
      <c r="H8" s="58"/>
      <c r="I8" s="58"/>
      <c r="J8" s="58"/>
      <c r="K8" s="19"/>
      <c r="L8" s="19"/>
      <c r="M8" s="19"/>
      <c r="N8" s="19"/>
      <c r="O8" s="19"/>
      <c r="P8" s="19"/>
      <c r="Q8" s="21"/>
    </row>
    <row r="9" spans="1:17" ht="222.75" customHeight="1">
      <c r="A9" s="1">
        <v>1</v>
      </c>
      <c r="B9" s="36" t="s">
        <v>19</v>
      </c>
      <c r="C9" s="34" t="s">
        <v>0</v>
      </c>
      <c r="D9" s="36" t="s">
        <v>19</v>
      </c>
      <c r="E9" s="34" t="s">
        <v>2</v>
      </c>
      <c r="F9" s="35"/>
      <c r="G9" s="6" t="s">
        <v>167</v>
      </c>
      <c r="H9" s="39"/>
      <c r="I9" s="42" t="s">
        <v>17</v>
      </c>
      <c r="J9" s="42" t="s">
        <v>142</v>
      </c>
      <c r="K9" s="19" t="s">
        <v>207</v>
      </c>
      <c r="L9" s="19" t="s">
        <v>207</v>
      </c>
      <c r="M9" s="19" t="s">
        <v>207</v>
      </c>
      <c r="N9" s="19" t="s">
        <v>207</v>
      </c>
      <c r="O9" s="19" t="s">
        <v>207</v>
      </c>
      <c r="P9" s="19" t="s">
        <v>207</v>
      </c>
      <c r="Q9" s="21"/>
    </row>
    <row r="10" spans="1:17" ht="33" customHeight="1">
      <c r="A10" s="1"/>
      <c r="B10" s="79" t="s">
        <v>20</v>
      </c>
      <c r="C10" s="79"/>
      <c r="D10" s="79"/>
      <c r="E10" s="43"/>
      <c r="F10" s="35">
        <f>SUM(F11,F15,F17,F19)</f>
        <v>0</v>
      </c>
      <c r="G10" s="5"/>
      <c r="H10" s="58"/>
      <c r="I10" s="58"/>
      <c r="J10" s="58"/>
      <c r="K10" s="19"/>
      <c r="L10" s="19"/>
      <c r="M10" s="19"/>
      <c r="N10" s="19"/>
      <c r="O10" s="19"/>
      <c r="P10" s="19"/>
      <c r="Q10" s="21"/>
    </row>
    <row r="11" spans="1:17" ht="21.75" customHeight="1">
      <c r="A11" s="1"/>
      <c r="B11" s="79" t="s">
        <v>21</v>
      </c>
      <c r="C11" s="79"/>
      <c r="D11" s="79"/>
      <c r="E11" s="43"/>
      <c r="F11" s="35">
        <f>COUNTIF(F12:F14,"x")</f>
        <v>0</v>
      </c>
      <c r="G11" s="5"/>
      <c r="H11" s="58"/>
      <c r="I11" s="58"/>
      <c r="J11" s="58"/>
      <c r="K11" s="19"/>
      <c r="L11" s="19"/>
      <c r="M11" s="19"/>
      <c r="N11" s="19"/>
      <c r="O11" s="19"/>
      <c r="P11" s="19"/>
      <c r="Q11" s="21"/>
    </row>
    <row r="12" spans="1:17" ht="120">
      <c r="A12" s="75">
        <v>2</v>
      </c>
      <c r="B12" s="77" t="s">
        <v>22</v>
      </c>
      <c r="C12" s="78" t="s">
        <v>1</v>
      </c>
      <c r="D12" s="77" t="s">
        <v>23</v>
      </c>
      <c r="E12" s="78" t="s">
        <v>2</v>
      </c>
      <c r="F12" s="78"/>
      <c r="G12" s="36" t="s">
        <v>169</v>
      </c>
      <c r="H12" s="12" t="s">
        <v>24</v>
      </c>
      <c r="I12" s="42" t="s">
        <v>17</v>
      </c>
      <c r="J12" s="42" t="s">
        <v>154</v>
      </c>
      <c r="K12" s="19" t="s">
        <v>208</v>
      </c>
      <c r="L12" s="19"/>
      <c r="M12" s="19"/>
      <c r="N12" s="19"/>
      <c r="O12" s="19"/>
      <c r="P12" s="19"/>
      <c r="Q12" s="21"/>
    </row>
    <row r="13" spans="1:17" ht="66.75" customHeight="1">
      <c r="A13" s="75"/>
      <c r="B13" s="77"/>
      <c r="C13" s="78"/>
      <c r="D13" s="77"/>
      <c r="E13" s="78"/>
      <c r="F13" s="78"/>
      <c r="G13" s="36" t="s">
        <v>169</v>
      </c>
      <c r="H13" s="12"/>
      <c r="I13" s="42" t="s">
        <v>17</v>
      </c>
      <c r="J13" s="42" t="s">
        <v>154</v>
      </c>
      <c r="K13" s="19"/>
      <c r="L13" s="19"/>
      <c r="M13" s="19" t="s">
        <v>208</v>
      </c>
      <c r="N13" s="19"/>
      <c r="O13" s="19"/>
      <c r="P13" s="19"/>
      <c r="Q13" s="21"/>
    </row>
    <row r="14" spans="1:17" ht="79.5" customHeight="1">
      <c r="A14" s="56">
        <v>3</v>
      </c>
      <c r="B14" s="16" t="s">
        <v>25</v>
      </c>
      <c r="C14" s="17" t="s">
        <v>0</v>
      </c>
      <c r="D14" s="16" t="s">
        <v>26</v>
      </c>
      <c r="E14" s="17" t="s">
        <v>2</v>
      </c>
      <c r="F14" s="17"/>
      <c r="G14" s="36" t="s">
        <v>168</v>
      </c>
      <c r="H14" s="42"/>
      <c r="I14" s="42" t="s">
        <v>17</v>
      </c>
      <c r="J14" s="42" t="s">
        <v>154</v>
      </c>
      <c r="K14" s="19"/>
      <c r="L14" s="19"/>
      <c r="M14" s="19"/>
      <c r="N14" s="19" t="s">
        <v>208</v>
      </c>
      <c r="O14" s="19"/>
      <c r="P14" s="19"/>
      <c r="Q14" s="21"/>
    </row>
    <row r="15" spans="1:17" ht="22.5" customHeight="1">
      <c r="A15" s="1"/>
      <c r="B15" s="90" t="s">
        <v>27</v>
      </c>
      <c r="C15" s="90"/>
      <c r="D15" s="90"/>
      <c r="E15" s="43"/>
      <c r="F15" s="35">
        <f>COUNTIF(F16:F16,"x")</f>
        <v>0</v>
      </c>
      <c r="G15" s="5"/>
      <c r="H15" s="58"/>
      <c r="I15" s="58"/>
      <c r="J15" s="58"/>
      <c r="K15" s="19"/>
      <c r="L15" s="19"/>
      <c r="M15" s="19"/>
      <c r="N15" s="19"/>
      <c r="O15" s="19"/>
      <c r="P15" s="19"/>
      <c r="Q15" s="21"/>
    </row>
    <row r="16" spans="1:17" ht="108" customHeight="1">
      <c r="A16" s="1">
        <v>6</v>
      </c>
      <c r="B16" s="36" t="s">
        <v>28</v>
      </c>
      <c r="C16" s="34" t="s">
        <v>0</v>
      </c>
      <c r="D16" s="36" t="s">
        <v>29</v>
      </c>
      <c r="E16" s="34" t="s">
        <v>2</v>
      </c>
      <c r="F16" s="34"/>
      <c r="G16" s="36" t="s">
        <v>170</v>
      </c>
      <c r="H16" s="42" t="s">
        <v>30</v>
      </c>
      <c r="I16" s="42" t="s">
        <v>17</v>
      </c>
      <c r="J16" s="42" t="s">
        <v>154</v>
      </c>
      <c r="K16" s="19"/>
      <c r="L16" s="19" t="s">
        <v>208</v>
      </c>
      <c r="M16" s="19"/>
      <c r="N16" s="19"/>
      <c r="O16" s="19"/>
      <c r="P16" s="19"/>
      <c r="Q16" s="21"/>
    </row>
    <row r="17" spans="1:17" ht="24" customHeight="1">
      <c r="A17" s="1"/>
      <c r="B17" s="79" t="s">
        <v>31</v>
      </c>
      <c r="C17" s="79"/>
      <c r="D17" s="79"/>
      <c r="E17" s="43"/>
      <c r="F17" s="35">
        <f>COUNTIF(F18:F18,"x")</f>
        <v>0</v>
      </c>
      <c r="G17" s="5"/>
      <c r="H17" s="58"/>
      <c r="I17" s="58"/>
      <c r="J17" s="58"/>
      <c r="K17" s="19"/>
      <c r="L17" s="19"/>
      <c r="M17" s="19"/>
      <c r="N17" s="19"/>
      <c r="O17" s="19"/>
      <c r="P17" s="19"/>
      <c r="Q17" s="21"/>
    </row>
    <row r="18" spans="1:17" ht="61.5" customHeight="1">
      <c r="A18" s="1">
        <v>13</v>
      </c>
      <c r="B18" s="36" t="s">
        <v>32</v>
      </c>
      <c r="C18" s="34" t="s">
        <v>2</v>
      </c>
      <c r="D18" s="36" t="s">
        <v>33</v>
      </c>
      <c r="E18" s="34" t="s">
        <v>2</v>
      </c>
      <c r="F18" s="34"/>
      <c r="G18" s="36" t="s">
        <v>171</v>
      </c>
      <c r="H18" s="42"/>
      <c r="I18" s="42" t="s">
        <v>17</v>
      </c>
      <c r="J18" s="42" t="s">
        <v>154</v>
      </c>
      <c r="K18" s="19"/>
      <c r="L18" s="19"/>
      <c r="M18" s="19"/>
      <c r="N18" s="19"/>
      <c r="O18" s="19"/>
      <c r="P18" s="19" t="s">
        <v>208</v>
      </c>
      <c r="Q18" s="21"/>
    </row>
    <row r="19" spans="1:17" ht="20.25" customHeight="1">
      <c r="A19" s="1"/>
      <c r="B19" s="79" t="s">
        <v>34</v>
      </c>
      <c r="C19" s="79"/>
      <c r="D19" s="79"/>
      <c r="E19" s="43"/>
      <c r="F19" s="35">
        <f>COUNTIF(F20:F20,"x")</f>
        <v>0</v>
      </c>
      <c r="G19" s="5"/>
      <c r="H19" s="39"/>
      <c r="I19" s="39"/>
      <c r="J19" s="39"/>
      <c r="K19" s="19"/>
      <c r="L19" s="19"/>
      <c r="M19" s="19"/>
      <c r="N19" s="19"/>
      <c r="O19" s="19"/>
      <c r="P19" s="19"/>
      <c r="Q19" s="21"/>
    </row>
    <row r="20" spans="1:17" ht="159.75" customHeight="1">
      <c r="A20" s="1">
        <v>19</v>
      </c>
      <c r="B20" s="36" t="s">
        <v>145</v>
      </c>
      <c r="C20" s="34" t="s">
        <v>3</v>
      </c>
      <c r="D20" s="36" t="s">
        <v>35</v>
      </c>
      <c r="E20" s="34" t="s">
        <v>1</v>
      </c>
      <c r="F20" s="43"/>
      <c r="G20" s="36" t="s">
        <v>172</v>
      </c>
      <c r="H20" s="58"/>
      <c r="I20" s="42" t="s">
        <v>17</v>
      </c>
      <c r="J20" s="42" t="s">
        <v>142</v>
      </c>
      <c r="K20" s="19" t="s">
        <v>213</v>
      </c>
      <c r="L20" s="19" t="s">
        <v>213</v>
      </c>
      <c r="M20" s="19" t="s">
        <v>213</v>
      </c>
      <c r="N20" s="19" t="s">
        <v>213</v>
      </c>
      <c r="O20" s="19" t="s">
        <v>213</v>
      </c>
      <c r="P20" s="19"/>
      <c r="Q20" s="21"/>
    </row>
    <row r="21" spans="1:17" ht="27.75" customHeight="1">
      <c r="A21" s="1"/>
      <c r="B21" s="79" t="s">
        <v>36</v>
      </c>
      <c r="C21" s="79"/>
      <c r="D21" s="79"/>
      <c r="E21" s="43"/>
      <c r="F21" s="35">
        <f>COUNTIF(F22:F29,"x")</f>
        <v>2</v>
      </c>
      <c r="G21" s="5"/>
      <c r="H21" s="39"/>
      <c r="I21" s="39"/>
      <c r="J21" s="39"/>
      <c r="K21" s="19"/>
      <c r="L21" s="19"/>
      <c r="M21" s="19"/>
      <c r="N21" s="19"/>
      <c r="O21" s="19"/>
      <c r="P21" s="19"/>
      <c r="Q21" s="21"/>
    </row>
    <row r="22" spans="1:17" ht="105.75" customHeight="1">
      <c r="A22" s="1">
        <v>20</v>
      </c>
      <c r="B22" s="36" t="s">
        <v>37</v>
      </c>
      <c r="C22" s="34" t="s">
        <v>2</v>
      </c>
      <c r="D22" s="36" t="s">
        <v>38</v>
      </c>
      <c r="E22" s="34" t="s">
        <v>2</v>
      </c>
      <c r="F22" s="34"/>
      <c r="G22" s="6" t="s">
        <v>173</v>
      </c>
      <c r="H22" s="38" t="s">
        <v>39</v>
      </c>
      <c r="I22" s="42" t="s">
        <v>17</v>
      </c>
      <c r="J22" s="42" t="s">
        <v>154</v>
      </c>
      <c r="K22" s="19" t="s">
        <v>209</v>
      </c>
      <c r="L22" s="19" t="s">
        <v>209</v>
      </c>
      <c r="M22" s="19" t="s">
        <v>209</v>
      </c>
      <c r="N22" s="19" t="s">
        <v>209</v>
      </c>
      <c r="O22" s="19" t="s">
        <v>208</v>
      </c>
      <c r="P22" s="19"/>
      <c r="Q22" s="21"/>
    </row>
    <row r="23" spans="1:17" ht="81" customHeight="1">
      <c r="A23" s="56">
        <v>21</v>
      </c>
      <c r="B23" s="53" t="s">
        <v>40</v>
      </c>
      <c r="C23" s="57" t="s">
        <v>2</v>
      </c>
      <c r="D23" s="53" t="s">
        <v>41</v>
      </c>
      <c r="E23" s="57" t="s">
        <v>2</v>
      </c>
      <c r="F23" s="57"/>
      <c r="G23" s="36" t="s">
        <v>257</v>
      </c>
      <c r="H23" s="38"/>
      <c r="I23" s="42" t="s">
        <v>17</v>
      </c>
      <c r="J23" s="42" t="s">
        <v>154</v>
      </c>
      <c r="K23" s="19" t="s">
        <v>209</v>
      </c>
      <c r="L23" s="19" t="s">
        <v>209</v>
      </c>
      <c r="M23" s="19" t="s">
        <v>209</v>
      </c>
      <c r="N23" s="19" t="s">
        <v>209</v>
      </c>
      <c r="O23" s="19" t="s">
        <v>209</v>
      </c>
      <c r="P23" s="19" t="s">
        <v>209</v>
      </c>
      <c r="Q23" s="21"/>
    </row>
    <row r="24" spans="1:17" ht="100.5" customHeight="1">
      <c r="A24" s="1">
        <v>23</v>
      </c>
      <c r="B24" s="36" t="s">
        <v>42</v>
      </c>
      <c r="C24" s="34" t="s">
        <v>0</v>
      </c>
      <c r="D24" s="36" t="s">
        <v>43</v>
      </c>
      <c r="E24" s="34" t="s">
        <v>0</v>
      </c>
      <c r="F24" s="34"/>
      <c r="G24" s="36" t="s">
        <v>174</v>
      </c>
      <c r="H24" s="42"/>
      <c r="I24" s="42" t="s">
        <v>17</v>
      </c>
      <c r="J24" s="42" t="s">
        <v>154</v>
      </c>
      <c r="K24" s="19" t="s">
        <v>209</v>
      </c>
      <c r="L24" s="19"/>
      <c r="M24" s="19" t="s">
        <v>209</v>
      </c>
      <c r="N24" s="19" t="s">
        <v>209</v>
      </c>
      <c r="O24" s="19" t="s">
        <v>209</v>
      </c>
      <c r="P24" s="19" t="s">
        <v>209</v>
      </c>
      <c r="Q24" s="21"/>
    </row>
    <row r="25" spans="1:17" ht="216.75" customHeight="1">
      <c r="A25" s="37">
        <v>24</v>
      </c>
      <c r="B25" s="36" t="s">
        <v>44</v>
      </c>
      <c r="C25" s="34" t="s">
        <v>3</v>
      </c>
      <c r="D25" s="36" t="s">
        <v>44</v>
      </c>
      <c r="E25" s="34" t="s">
        <v>3</v>
      </c>
      <c r="F25" s="34" t="s">
        <v>7</v>
      </c>
      <c r="G25" s="36" t="s">
        <v>274</v>
      </c>
      <c r="H25" s="2" t="s">
        <v>45</v>
      </c>
      <c r="I25" s="52" t="s">
        <v>17</v>
      </c>
      <c r="J25" s="42" t="s">
        <v>154</v>
      </c>
      <c r="K25" s="19" t="s">
        <v>209</v>
      </c>
      <c r="L25" s="19" t="s">
        <v>209</v>
      </c>
      <c r="M25" s="19" t="s">
        <v>209</v>
      </c>
      <c r="N25" s="19" t="s">
        <v>209</v>
      </c>
      <c r="O25" s="19" t="s">
        <v>209</v>
      </c>
      <c r="P25" s="19" t="s">
        <v>209</v>
      </c>
      <c r="Q25" s="21"/>
    </row>
    <row r="26" spans="1:17" ht="63" customHeight="1">
      <c r="A26" s="41">
        <v>25</v>
      </c>
      <c r="B26" s="36" t="s">
        <v>46</v>
      </c>
      <c r="C26" s="40" t="s">
        <v>3</v>
      </c>
      <c r="D26" s="36" t="s">
        <v>46</v>
      </c>
      <c r="E26" s="34" t="s">
        <v>3</v>
      </c>
      <c r="F26" s="34" t="s">
        <v>7</v>
      </c>
      <c r="G26" s="36" t="s">
        <v>175</v>
      </c>
      <c r="H26" s="42"/>
      <c r="I26" s="42" t="s">
        <v>17</v>
      </c>
      <c r="J26" s="42" t="s">
        <v>154</v>
      </c>
      <c r="K26" s="19" t="s">
        <v>209</v>
      </c>
      <c r="L26" s="19" t="s">
        <v>209</v>
      </c>
      <c r="M26" s="19" t="s">
        <v>209</v>
      </c>
      <c r="N26" s="19" t="s">
        <v>209</v>
      </c>
      <c r="O26" s="19" t="s">
        <v>209</v>
      </c>
      <c r="P26" s="19" t="s">
        <v>209</v>
      </c>
      <c r="Q26" s="21"/>
    </row>
    <row r="27" spans="1:17" ht="128.25" customHeight="1">
      <c r="A27" s="1">
        <v>26</v>
      </c>
      <c r="B27" s="36" t="s">
        <v>47</v>
      </c>
      <c r="C27" s="34" t="s">
        <v>0</v>
      </c>
      <c r="D27" s="36" t="s">
        <v>48</v>
      </c>
      <c r="E27" s="34" t="s">
        <v>2</v>
      </c>
      <c r="F27" s="34"/>
      <c r="G27" s="6" t="s">
        <v>176</v>
      </c>
      <c r="H27" s="42"/>
      <c r="I27" s="42" t="s">
        <v>17</v>
      </c>
      <c r="J27" s="42" t="s">
        <v>154</v>
      </c>
      <c r="K27" s="19"/>
      <c r="L27" s="19" t="s">
        <v>209</v>
      </c>
      <c r="M27" s="19"/>
      <c r="N27" s="19"/>
      <c r="O27" s="19"/>
      <c r="P27" s="19" t="s">
        <v>209</v>
      </c>
      <c r="Q27" s="21"/>
    </row>
    <row r="28" spans="1:17" ht="116.25" customHeight="1">
      <c r="A28" s="1">
        <v>28</v>
      </c>
      <c r="B28" s="36" t="s">
        <v>49</v>
      </c>
      <c r="C28" s="34" t="s">
        <v>2</v>
      </c>
      <c r="D28" s="36" t="s">
        <v>155</v>
      </c>
      <c r="E28" s="34" t="s">
        <v>2</v>
      </c>
      <c r="F28" s="34"/>
      <c r="G28" s="36" t="s">
        <v>177</v>
      </c>
      <c r="H28" s="42"/>
      <c r="I28" s="42" t="s">
        <v>17</v>
      </c>
      <c r="J28" s="42" t="s">
        <v>154</v>
      </c>
      <c r="K28" s="19" t="s">
        <v>209</v>
      </c>
      <c r="L28" s="19" t="s">
        <v>209</v>
      </c>
      <c r="M28" s="19" t="s">
        <v>209</v>
      </c>
      <c r="N28" s="19" t="s">
        <v>209</v>
      </c>
      <c r="O28" s="19" t="s">
        <v>209</v>
      </c>
      <c r="P28" s="19" t="s">
        <v>209</v>
      </c>
      <c r="Q28" s="21"/>
    </row>
    <row r="29" spans="1:17" ht="90">
      <c r="A29" s="1">
        <v>30</v>
      </c>
      <c r="B29" s="36" t="s">
        <v>50</v>
      </c>
      <c r="C29" s="34" t="s">
        <v>2</v>
      </c>
      <c r="D29" s="36" t="s">
        <v>51</v>
      </c>
      <c r="E29" s="34" t="s">
        <v>2</v>
      </c>
      <c r="F29" s="34"/>
      <c r="G29" s="36" t="s">
        <v>178</v>
      </c>
      <c r="H29" s="42" t="s">
        <v>52</v>
      </c>
      <c r="I29" s="42" t="s">
        <v>17</v>
      </c>
      <c r="J29" s="42" t="s">
        <v>154</v>
      </c>
      <c r="K29" s="19" t="s">
        <v>209</v>
      </c>
      <c r="L29" s="19" t="s">
        <v>209</v>
      </c>
      <c r="M29" s="19"/>
      <c r="N29" s="19" t="s">
        <v>209</v>
      </c>
      <c r="O29" s="19" t="s">
        <v>209</v>
      </c>
      <c r="P29" s="19" t="s">
        <v>209</v>
      </c>
      <c r="Q29" s="21"/>
    </row>
    <row r="30" spans="1:17" ht="20.25" customHeight="1">
      <c r="A30" s="1"/>
      <c r="B30" s="79" t="s">
        <v>9</v>
      </c>
      <c r="C30" s="79"/>
      <c r="D30" s="79"/>
      <c r="E30" s="43"/>
      <c r="F30" s="35">
        <f>SUM(F31+F34+F39+F42)</f>
        <v>5</v>
      </c>
      <c r="G30" s="5"/>
      <c r="H30" s="39"/>
      <c r="I30" s="39"/>
      <c r="J30" s="39"/>
      <c r="K30" s="19"/>
      <c r="L30" s="19"/>
      <c r="M30" s="19"/>
      <c r="N30" s="19"/>
      <c r="O30" s="19"/>
      <c r="P30" s="19"/>
      <c r="Q30" s="21"/>
    </row>
    <row r="31" spans="1:17" ht="37.5" customHeight="1">
      <c r="A31" s="1"/>
      <c r="B31" s="79" t="s">
        <v>53</v>
      </c>
      <c r="C31" s="79"/>
      <c r="D31" s="79"/>
      <c r="E31" s="43"/>
      <c r="F31" s="35">
        <f>COUNTIF(F32:F33,"x")</f>
        <v>1</v>
      </c>
      <c r="G31" s="5"/>
      <c r="H31" s="39"/>
      <c r="I31" s="39"/>
      <c r="J31" s="39"/>
      <c r="K31" s="19"/>
      <c r="L31" s="19"/>
      <c r="M31" s="19"/>
      <c r="N31" s="19"/>
      <c r="O31" s="19"/>
      <c r="P31" s="19"/>
      <c r="Q31" s="21"/>
    </row>
    <row r="32" spans="1:17" ht="145.5" customHeight="1">
      <c r="A32" s="1">
        <v>33</v>
      </c>
      <c r="B32" s="36" t="s">
        <v>54</v>
      </c>
      <c r="C32" s="34" t="s">
        <v>2</v>
      </c>
      <c r="D32" s="36" t="s">
        <v>55</v>
      </c>
      <c r="E32" s="34" t="s">
        <v>0</v>
      </c>
      <c r="F32" s="34"/>
      <c r="G32" s="6" t="s">
        <v>179</v>
      </c>
      <c r="H32" s="42" t="s">
        <v>56</v>
      </c>
      <c r="I32" s="42" t="s">
        <v>17</v>
      </c>
      <c r="J32" s="42" t="s">
        <v>154</v>
      </c>
      <c r="K32" s="19" t="s">
        <v>210</v>
      </c>
      <c r="L32" s="19" t="s">
        <v>210</v>
      </c>
      <c r="M32" s="19" t="s">
        <v>210</v>
      </c>
      <c r="N32" s="19" t="s">
        <v>210</v>
      </c>
      <c r="O32" s="19" t="s">
        <v>210</v>
      </c>
      <c r="P32" s="19" t="s">
        <v>210</v>
      </c>
      <c r="Q32" s="21"/>
    </row>
    <row r="33" spans="1:19" ht="195" customHeight="1">
      <c r="A33" s="44">
        <v>38</v>
      </c>
      <c r="B33" s="45" t="s">
        <v>148</v>
      </c>
      <c r="C33" s="46" t="s">
        <v>3</v>
      </c>
      <c r="D33" s="45" t="s">
        <v>149</v>
      </c>
      <c r="E33" s="46" t="s">
        <v>3</v>
      </c>
      <c r="F33" s="34" t="s">
        <v>7</v>
      </c>
      <c r="G33" s="47" t="s">
        <v>180</v>
      </c>
      <c r="H33" s="42"/>
      <c r="I33" s="42" t="s">
        <v>17</v>
      </c>
      <c r="J33" s="42" t="s">
        <v>154</v>
      </c>
      <c r="K33" s="19" t="s">
        <v>210</v>
      </c>
      <c r="L33" s="19" t="s">
        <v>210</v>
      </c>
      <c r="M33" s="19" t="s">
        <v>210</v>
      </c>
      <c r="N33" s="19" t="s">
        <v>210</v>
      </c>
      <c r="O33" s="19" t="s">
        <v>210</v>
      </c>
      <c r="P33" s="19" t="s">
        <v>210</v>
      </c>
      <c r="Q33" s="21"/>
    </row>
    <row r="34" spans="1:19" ht="33.75" customHeight="1">
      <c r="A34" s="1"/>
      <c r="B34" s="79" t="s">
        <v>57</v>
      </c>
      <c r="C34" s="79"/>
      <c r="D34" s="79"/>
      <c r="E34" s="43"/>
      <c r="F34" s="35">
        <f>COUNTIF(F35:F38,"x")</f>
        <v>2</v>
      </c>
      <c r="G34" s="5"/>
      <c r="H34" s="39"/>
      <c r="I34" s="39"/>
      <c r="J34" s="39"/>
      <c r="K34" s="19"/>
      <c r="L34" s="19"/>
      <c r="M34" s="19"/>
      <c r="N34" s="19"/>
      <c r="O34" s="19"/>
      <c r="P34" s="19"/>
      <c r="Q34" s="21"/>
    </row>
    <row r="35" spans="1:19" ht="81.75" customHeight="1">
      <c r="A35" s="1">
        <v>39</v>
      </c>
      <c r="B35" s="36" t="s">
        <v>58</v>
      </c>
      <c r="C35" s="34" t="s">
        <v>3</v>
      </c>
      <c r="D35" s="36" t="s">
        <v>59</v>
      </c>
      <c r="E35" s="34" t="s">
        <v>3</v>
      </c>
      <c r="F35" s="34" t="s">
        <v>7</v>
      </c>
      <c r="G35" s="36" t="s">
        <v>181</v>
      </c>
      <c r="H35" s="42"/>
      <c r="I35" s="42" t="s">
        <v>17</v>
      </c>
      <c r="J35" s="42" t="s">
        <v>154</v>
      </c>
      <c r="K35" s="19"/>
      <c r="L35" s="19" t="s">
        <v>211</v>
      </c>
      <c r="M35" s="19" t="s">
        <v>211</v>
      </c>
      <c r="N35" s="19"/>
      <c r="O35" s="19"/>
      <c r="P35" s="19"/>
      <c r="Q35" s="21"/>
    </row>
    <row r="36" spans="1:19" ht="88.5" customHeight="1">
      <c r="A36" s="1">
        <v>41</v>
      </c>
      <c r="B36" s="36" t="s">
        <v>60</v>
      </c>
      <c r="C36" s="34" t="s">
        <v>0</v>
      </c>
      <c r="D36" s="36" t="s">
        <v>61</v>
      </c>
      <c r="E36" s="34" t="s">
        <v>2</v>
      </c>
      <c r="F36" s="34"/>
      <c r="G36" s="36" t="s">
        <v>182</v>
      </c>
      <c r="H36" s="42"/>
      <c r="I36" s="42" t="s">
        <v>17</v>
      </c>
      <c r="J36" s="42" t="s">
        <v>154</v>
      </c>
      <c r="K36" s="19"/>
      <c r="L36" s="19" t="s">
        <v>210</v>
      </c>
      <c r="M36" s="19"/>
      <c r="N36" s="19" t="s">
        <v>210</v>
      </c>
      <c r="O36" s="19"/>
      <c r="P36" s="19"/>
      <c r="Q36" s="21"/>
    </row>
    <row r="37" spans="1:19" ht="102.75" customHeight="1">
      <c r="A37" s="1">
        <v>43</v>
      </c>
      <c r="B37" s="36" t="s">
        <v>62</v>
      </c>
      <c r="C37" s="34" t="s">
        <v>3</v>
      </c>
      <c r="D37" s="36" t="s">
        <v>63</v>
      </c>
      <c r="E37" s="34" t="s">
        <v>3</v>
      </c>
      <c r="F37" s="34" t="s">
        <v>7</v>
      </c>
      <c r="G37" s="36" t="s">
        <v>278</v>
      </c>
      <c r="H37" s="42"/>
      <c r="I37" s="42" t="s">
        <v>17</v>
      </c>
      <c r="J37" s="42" t="s">
        <v>154</v>
      </c>
      <c r="K37" s="19" t="s">
        <v>212</v>
      </c>
      <c r="L37" s="19"/>
      <c r="M37" s="70" t="s">
        <v>279</v>
      </c>
      <c r="N37" s="70" t="s">
        <v>279</v>
      </c>
      <c r="O37" s="70" t="s">
        <v>279</v>
      </c>
      <c r="P37" s="70" t="s">
        <v>279</v>
      </c>
      <c r="Q37" s="21"/>
      <c r="S37" s="60"/>
    </row>
    <row r="38" spans="1:19" ht="90" customHeight="1">
      <c r="A38" s="1">
        <v>46</v>
      </c>
      <c r="B38" s="36" t="s">
        <v>64</v>
      </c>
      <c r="C38" s="34" t="s">
        <v>2</v>
      </c>
      <c r="D38" s="36" t="s">
        <v>65</v>
      </c>
      <c r="E38" s="34" t="s">
        <v>2</v>
      </c>
      <c r="F38" s="34"/>
      <c r="G38" s="36" t="s">
        <v>183</v>
      </c>
      <c r="H38" s="61" t="s">
        <v>258</v>
      </c>
      <c r="I38" s="42" t="s">
        <v>17</v>
      </c>
      <c r="J38" s="42" t="s">
        <v>154</v>
      </c>
      <c r="K38" s="19"/>
      <c r="L38" s="19"/>
      <c r="M38" s="19" t="s">
        <v>210</v>
      </c>
      <c r="N38" s="19"/>
      <c r="O38" s="19" t="s">
        <v>210</v>
      </c>
      <c r="P38" s="19" t="s">
        <v>210</v>
      </c>
      <c r="Q38" s="21"/>
    </row>
    <row r="39" spans="1:19" ht="40.5" customHeight="1">
      <c r="A39" s="1"/>
      <c r="B39" s="79" t="s">
        <v>66</v>
      </c>
      <c r="C39" s="79"/>
      <c r="D39" s="79"/>
      <c r="E39" s="43"/>
      <c r="F39" s="35">
        <f>COUNTIF(F40:F41,"x")</f>
        <v>1</v>
      </c>
      <c r="G39" s="5"/>
      <c r="H39" s="39"/>
      <c r="I39" s="39"/>
      <c r="J39" s="39"/>
      <c r="K39" s="19"/>
      <c r="L39" s="19"/>
      <c r="M39" s="19"/>
      <c r="N39" s="19"/>
      <c r="O39" s="19"/>
      <c r="P39" s="19"/>
      <c r="Q39" s="21"/>
    </row>
    <row r="40" spans="1:19" ht="134.25" customHeight="1">
      <c r="A40" s="1">
        <v>49</v>
      </c>
      <c r="B40" s="47" t="s">
        <v>67</v>
      </c>
      <c r="C40" s="49" t="s">
        <v>3</v>
      </c>
      <c r="D40" s="47" t="s">
        <v>68</v>
      </c>
      <c r="E40" s="48" t="s">
        <v>3</v>
      </c>
      <c r="F40" s="34" t="s">
        <v>7</v>
      </c>
      <c r="G40" s="47" t="s">
        <v>184</v>
      </c>
      <c r="H40" s="42"/>
      <c r="I40" s="42" t="s">
        <v>17</v>
      </c>
      <c r="J40" s="42" t="s">
        <v>154</v>
      </c>
      <c r="K40" s="19" t="s">
        <v>212</v>
      </c>
      <c r="L40" s="19"/>
      <c r="M40" s="19" t="s">
        <v>212</v>
      </c>
      <c r="N40" s="19"/>
      <c r="O40" s="19"/>
      <c r="P40" s="19"/>
      <c r="Q40" s="21"/>
    </row>
    <row r="41" spans="1:19" ht="186" customHeight="1">
      <c r="A41" s="1">
        <v>50</v>
      </c>
      <c r="B41" s="36" t="s">
        <v>69</v>
      </c>
      <c r="C41" s="34" t="s">
        <v>0</v>
      </c>
      <c r="D41" s="36" t="s">
        <v>70</v>
      </c>
      <c r="E41" s="34" t="s">
        <v>2</v>
      </c>
      <c r="F41" s="48"/>
      <c r="G41" s="6" t="s">
        <v>185</v>
      </c>
      <c r="H41" s="7"/>
      <c r="I41" s="42" t="s">
        <v>17</v>
      </c>
      <c r="J41" s="42" t="s">
        <v>154</v>
      </c>
      <c r="K41" s="19" t="s">
        <v>211</v>
      </c>
      <c r="L41" s="19" t="s">
        <v>211</v>
      </c>
      <c r="M41" s="19" t="s">
        <v>212</v>
      </c>
      <c r="N41" s="19" t="s">
        <v>212</v>
      </c>
      <c r="O41" s="19" t="s">
        <v>212</v>
      </c>
      <c r="P41" s="19" t="s">
        <v>212</v>
      </c>
      <c r="Q41" s="21"/>
    </row>
    <row r="42" spans="1:19" ht="36" customHeight="1">
      <c r="A42" s="1"/>
      <c r="B42" s="79" t="s">
        <v>71</v>
      </c>
      <c r="C42" s="79"/>
      <c r="D42" s="79"/>
      <c r="E42" s="43"/>
      <c r="F42" s="35">
        <f>COUNTIF(F43:F43,"x")</f>
        <v>1</v>
      </c>
      <c r="G42" s="5"/>
      <c r="H42" s="39"/>
      <c r="I42" s="39"/>
      <c r="J42" s="39"/>
      <c r="K42" s="19"/>
      <c r="L42" s="19"/>
      <c r="M42" s="19"/>
      <c r="N42" s="19"/>
      <c r="O42" s="19"/>
      <c r="P42" s="19"/>
      <c r="Q42" s="21"/>
    </row>
    <row r="43" spans="1:19" ht="333" customHeight="1">
      <c r="A43" s="1">
        <v>51</v>
      </c>
      <c r="B43" s="36" t="s">
        <v>13</v>
      </c>
      <c r="C43" s="34" t="s">
        <v>3</v>
      </c>
      <c r="D43" s="36" t="s">
        <v>18</v>
      </c>
      <c r="E43" s="34" t="s">
        <v>3</v>
      </c>
      <c r="F43" s="34" t="s">
        <v>7</v>
      </c>
      <c r="G43" s="36" t="s">
        <v>270</v>
      </c>
      <c r="H43" s="42" t="s">
        <v>72</v>
      </c>
      <c r="I43" s="42" t="s">
        <v>17</v>
      </c>
      <c r="J43" s="42" t="s">
        <v>154</v>
      </c>
      <c r="K43" s="19"/>
      <c r="L43" s="19" t="s">
        <v>212</v>
      </c>
      <c r="M43" s="19"/>
      <c r="N43" s="19"/>
      <c r="O43" s="19" t="s">
        <v>212</v>
      </c>
      <c r="P43" s="19" t="s">
        <v>212</v>
      </c>
      <c r="Q43" s="21"/>
    </row>
    <row r="44" spans="1:19" ht="32.25" customHeight="1">
      <c r="A44" s="1"/>
      <c r="B44" s="79" t="s">
        <v>5</v>
      </c>
      <c r="C44" s="79"/>
      <c r="D44" s="79"/>
      <c r="E44" s="43"/>
      <c r="F44" s="35">
        <f>SUM(F45+F47)</f>
        <v>3</v>
      </c>
      <c r="G44" s="5"/>
      <c r="H44" s="4"/>
      <c r="I44" s="39"/>
      <c r="J44" s="39"/>
      <c r="K44" s="19"/>
      <c r="L44" s="19"/>
      <c r="M44" s="19"/>
      <c r="N44" s="19"/>
      <c r="O44" s="19"/>
      <c r="P44" s="19"/>
      <c r="Q44" s="21"/>
    </row>
    <row r="45" spans="1:19" ht="32.25" customHeight="1">
      <c r="A45" s="1"/>
      <c r="B45" s="79" t="s">
        <v>73</v>
      </c>
      <c r="C45" s="79"/>
      <c r="D45" s="79"/>
      <c r="E45" s="43"/>
      <c r="F45" s="35">
        <f>COUNTIF(F46:F46,"x")</f>
        <v>0</v>
      </c>
      <c r="G45" s="5"/>
      <c r="H45" s="4"/>
      <c r="I45" s="39"/>
      <c r="J45" s="39"/>
      <c r="K45" s="19"/>
      <c r="L45" s="19"/>
      <c r="M45" s="19"/>
      <c r="N45" s="19"/>
      <c r="O45" s="19"/>
      <c r="P45" s="19"/>
      <c r="Q45" s="21"/>
    </row>
    <row r="46" spans="1:19" ht="159.75" customHeight="1">
      <c r="A46" s="1">
        <v>53</v>
      </c>
      <c r="B46" s="2" t="s">
        <v>74</v>
      </c>
      <c r="C46" s="14" t="s">
        <v>2</v>
      </c>
      <c r="D46" s="2" t="s">
        <v>75</v>
      </c>
      <c r="E46" s="14" t="s">
        <v>2</v>
      </c>
      <c r="F46" s="14"/>
      <c r="G46" s="6" t="s">
        <v>280</v>
      </c>
      <c r="H46" s="42"/>
      <c r="I46" s="42" t="s">
        <v>17</v>
      </c>
      <c r="J46" s="42" t="s">
        <v>154</v>
      </c>
      <c r="K46" s="19" t="s">
        <v>212</v>
      </c>
      <c r="L46" s="19" t="s">
        <v>212</v>
      </c>
      <c r="M46" s="19" t="s">
        <v>211</v>
      </c>
      <c r="N46" s="19" t="s">
        <v>212</v>
      </c>
      <c r="O46" s="19" t="s">
        <v>211</v>
      </c>
      <c r="P46" s="19" t="s">
        <v>211</v>
      </c>
      <c r="Q46" s="21"/>
    </row>
    <row r="47" spans="1:19" ht="30.75" customHeight="1">
      <c r="A47" s="1"/>
      <c r="B47" s="79" t="s">
        <v>76</v>
      </c>
      <c r="C47" s="79"/>
      <c r="D47" s="79"/>
      <c r="E47" s="43"/>
      <c r="F47" s="35">
        <f>SUM(F48+F53+F57+F60+F63)</f>
        <v>3</v>
      </c>
      <c r="G47" s="5"/>
      <c r="H47" s="39"/>
      <c r="I47" s="39"/>
      <c r="J47" s="39"/>
      <c r="K47" s="19"/>
      <c r="L47" s="19"/>
      <c r="M47" s="19"/>
      <c r="N47" s="19"/>
      <c r="O47" s="19"/>
      <c r="P47" s="19"/>
      <c r="Q47" s="21"/>
    </row>
    <row r="48" spans="1:19" ht="20.25" customHeight="1">
      <c r="A48" s="1"/>
      <c r="B48" s="79" t="s">
        <v>77</v>
      </c>
      <c r="C48" s="79"/>
      <c r="D48" s="79"/>
      <c r="E48" s="43"/>
      <c r="F48" s="35">
        <f>COUNTIF(F49:F52,"x")</f>
        <v>0</v>
      </c>
      <c r="G48" s="5"/>
      <c r="H48" s="39"/>
      <c r="I48" s="39"/>
      <c r="J48" s="39"/>
      <c r="K48" s="19"/>
      <c r="L48" s="19"/>
      <c r="M48" s="19"/>
      <c r="N48" s="19"/>
      <c r="O48" s="19"/>
      <c r="P48" s="19"/>
      <c r="Q48" s="21"/>
    </row>
    <row r="49" spans="1:17" ht="45" customHeight="1">
      <c r="A49" s="75">
        <v>57</v>
      </c>
      <c r="B49" s="77" t="s">
        <v>78</v>
      </c>
      <c r="C49" s="78" t="s">
        <v>2</v>
      </c>
      <c r="D49" s="77" t="s">
        <v>79</v>
      </c>
      <c r="E49" s="78" t="s">
        <v>2</v>
      </c>
      <c r="F49" s="94"/>
      <c r="G49" s="6" t="s">
        <v>222</v>
      </c>
      <c r="H49" s="39"/>
      <c r="I49" s="42" t="s">
        <v>17</v>
      </c>
      <c r="J49" s="42" t="s">
        <v>154</v>
      </c>
      <c r="K49" s="19"/>
      <c r="L49" s="19" t="s">
        <v>208</v>
      </c>
      <c r="M49" s="19"/>
      <c r="N49" s="19"/>
      <c r="O49" s="19"/>
      <c r="P49" s="19"/>
      <c r="Q49" s="21"/>
    </row>
    <row r="50" spans="1:17" ht="46.5" customHeight="1">
      <c r="A50" s="75"/>
      <c r="B50" s="77"/>
      <c r="C50" s="78"/>
      <c r="D50" s="77"/>
      <c r="E50" s="78"/>
      <c r="F50" s="94"/>
      <c r="G50" s="6" t="s">
        <v>223</v>
      </c>
      <c r="H50" s="39"/>
      <c r="I50" s="42" t="s">
        <v>17</v>
      </c>
      <c r="J50" s="42" t="s">
        <v>154</v>
      </c>
      <c r="K50" s="19"/>
      <c r="L50" s="19"/>
      <c r="M50" s="19"/>
      <c r="N50" s="19" t="s">
        <v>208</v>
      </c>
      <c r="O50" s="19"/>
      <c r="P50" s="19"/>
      <c r="Q50" s="21"/>
    </row>
    <row r="51" spans="1:17" ht="43.5" customHeight="1">
      <c r="A51" s="75"/>
      <c r="B51" s="77"/>
      <c r="C51" s="78"/>
      <c r="D51" s="77"/>
      <c r="E51" s="78"/>
      <c r="F51" s="94"/>
      <c r="G51" s="6" t="s">
        <v>224</v>
      </c>
      <c r="H51" s="39"/>
      <c r="I51" s="42" t="s">
        <v>17</v>
      </c>
      <c r="J51" s="42" t="s">
        <v>154</v>
      </c>
      <c r="K51" s="19"/>
      <c r="L51" s="19"/>
      <c r="M51" s="19"/>
      <c r="N51" s="19"/>
      <c r="O51" s="19" t="s">
        <v>208</v>
      </c>
      <c r="P51" s="19"/>
      <c r="Q51" s="21"/>
    </row>
    <row r="52" spans="1:17" ht="52.5" customHeight="1">
      <c r="A52" s="75"/>
      <c r="B52" s="77"/>
      <c r="C52" s="78"/>
      <c r="D52" s="77"/>
      <c r="E52" s="78"/>
      <c r="F52" s="94"/>
      <c r="G52" s="6" t="s">
        <v>214</v>
      </c>
      <c r="H52" s="39"/>
      <c r="I52" s="42" t="s">
        <v>17</v>
      </c>
      <c r="J52" s="42" t="s">
        <v>142</v>
      </c>
      <c r="K52" s="19"/>
      <c r="L52" s="19"/>
      <c r="M52" s="19"/>
      <c r="N52" s="19" t="s">
        <v>213</v>
      </c>
      <c r="O52" s="19" t="s">
        <v>213</v>
      </c>
      <c r="P52" s="19"/>
      <c r="Q52" s="21"/>
    </row>
    <row r="53" spans="1:17" ht="36" customHeight="1">
      <c r="A53" s="1"/>
      <c r="B53" s="79" t="s">
        <v>80</v>
      </c>
      <c r="C53" s="79"/>
      <c r="D53" s="79"/>
      <c r="E53" s="43"/>
      <c r="F53" s="35">
        <f>COUNTIF(F54:F54,"x")</f>
        <v>1</v>
      </c>
      <c r="G53" s="5"/>
      <c r="H53" s="39"/>
      <c r="I53" s="39"/>
      <c r="J53" s="39"/>
      <c r="K53" s="19"/>
      <c r="L53" s="19"/>
      <c r="M53" s="19"/>
      <c r="N53" s="19"/>
      <c r="O53" s="19"/>
      <c r="P53" s="19"/>
      <c r="Q53" s="21"/>
    </row>
    <row r="54" spans="1:17" ht="146.25" customHeight="1">
      <c r="A54" s="1">
        <v>60</v>
      </c>
      <c r="B54" s="47" t="s">
        <v>81</v>
      </c>
      <c r="C54" s="48" t="s">
        <v>3</v>
      </c>
      <c r="D54" s="47" t="s">
        <v>82</v>
      </c>
      <c r="E54" s="55" t="s">
        <v>3</v>
      </c>
      <c r="F54" s="34" t="s">
        <v>7</v>
      </c>
      <c r="G54" s="47" t="s">
        <v>186</v>
      </c>
      <c r="H54" s="42" t="s">
        <v>83</v>
      </c>
      <c r="I54" s="42" t="s">
        <v>17</v>
      </c>
      <c r="J54" s="42" t="s">
        <v>154</v>
      </c>
      <c r="K54" s="19" t="s">
        <v>215</v>
      </c>
      <c r="L54" s="19" t="s">
        <v>215</v>
      </c>
      <c r="M54" s="19" t="s">
        <v>215</v>
      </c>
      <c r="N54" s="19" t="s">
        <v>215</v>
      </c>
      <c r="O54" s="19" t="s">
        <v>215</v>
      </c>
      <c r="P54" s="19" t="s">
        <v>215</v>
      </c>
      <c r="Q54" s="21"/>
    </row>
    <row r="55" spans="1:17" ht="33.75" customHeight="1">
      <c r="A55" s="1"/>
      <c r="B55" s="95" t="s">
        <v>187</v>
      </c>
      <c r="C55" s="96"/>
      <c r="D55" s="97"/>
      <c r="E55" s="55"/>
      <c r="F55" s="34"/>
      <c r="G55" s="47"/>
      <c r="H55" s="42"/>
      <c r="I55" s="42"/>
      <c r="J55" s="42"/>
      <c r="K55" s="19"/>
      <c r="L55" s="19"/>
      <c r="M55" s="19"/>
      <c r="N55" s="19"/>
      <c r="O55" s="19"/>
      <c r="P55" s="19"/>
      <c r="Q55" s="21"/>
    </row>
    <row r="56" spans="1:17" ht="183" customHeight="1">
      <c r="A56" s="1">
        <v>62</v>
      </c>
      <c r="B56" s="47" t="s">
        <v>84</v>
      </c>
      <c r="C56" s="48" t="s">
        <v>0</v>
      </c>
      <c r="D56" s="47" t="s">
        <v>85</v>
      </c>
      <c r="E56" s="55" t="s">
        <v>2</v>
      </c>
      <c r="F56" s="34"/>
      <c r="G56" s="47" t="s">
        <v>271</v>
      </c>
      <c r="H56" s="42"/>
      <c r="I56" s="42" t="s">
        <v>17</v>
      </c>
      <c r="J56" s="42" t="s">
        <v>142</v>
      </c>
      <c r="K56" s="19" t="s">
        <v>213</v>
      </c>
      <c r="L56" s="19" t="s">
        <v>213</v>
      </c>
      <c r="M56" s="19" t="s">
        <v>213</v>
      </c>
      <c r="N56" s="19" t="s">
        <v>213</v>
      </c>
      <c r="O56" s="19" t="s">
        <v>213</v>
      </c>
      <c r="P56" s="19" t="s">
        <v>213</v>
      </c>
      <c r="Q56" s="21"/>
    </row>
    <row r="57" spans="1:17" ht="27" customHeight="1">
      <c r="A57" s="1"/>
      <c r="B57" s="86" t="s">
        <v>150</v>
      </c>
      <c r="C57" s="86"/>
      <c r="D57" s="86"/>
      <c r="E57" s="43"/>
      <c r="F57" s="35">
        <f>COUNTIF(F58:F59,"x")</f>
        <v>2</v>
      </c>
      <c r="G57" s="6"/>
      <c r="H57" s="42"/>
      <c r="I57" s="42"/>
      <c r="J57" s="42"/>
      <c r="K57" s="19"/>
      <c r="L57" s="19"/>
      <c r="M57" s="19"/>
      <c r="N57" s="19"/>
      <c r="O57" s="19"/>
      <c r="P57" s="19"/>
      <c r="Q57" s="21"/>
    </row>
    <row r="58" spans="1:17" ht="193.5" customHeight="1">
      <c r="A58" s="3">
        <v>63</v>
      </c>
      <c r="B58" s="45" t="s">
        <v>151</v>
      </c>
      <c r="C58" s="46" t="s">
        <v>3</v>
      </c>
      <c r="D58" s="45" t="s">
        <v>152</v>
      </c>
      <c r="E58" s="34" t="s">
        <v>3</v>
      </c>
      <c r="F58" s="34" t="s">
        <v>7</v>
      </c>
      <c r="G58" s="6" t="s">
        <v>188</v>
      </c>
      <c r="H58" s="42"/>
      <c r="I58" s="42" t="s">
        <v>17</v>
      </c>
      <c r="J58" s="42" t="s">
        <v>154</v>
      </c>
      <c r="K58" s="19" t="s">
        <v>216</v>
      </c>
      <c r="L58" s="19"/>
      <c r="M58" s="19"/>
      <c r="N58" s="19"/>
      <c r="O58" s="19"/>
      <c r="P58" s="19"/>
      <c r="Q58" s="21"/>
    </row>
    <row r="59" spans="1:17" ht="138.75" customHeight="1">
      <c r="A59" s="3">
        <v>64</v>
      </c>
      <c r="B59" s="45" t="s">
        <v>217</v>
      </c>
      <c r="C59" s="46" t="s">
        <v>3</v>
      </c>
      <c r="D59" s="45" t="s">
        <v>218</v>
      </c>
      <c r="E59" s="34" t="s">
        <v>3</v>
      </c>
      <c r="F59" s="34" t="s">
        <v>7</v>
      </c>
      <c r="G59" s="6" t="s">
        <v>219</v>
      </c>
      <c r="H59" s="42"/>
      <c r="I59" s="42" t="s">
        <v>17</v>
      </c>
      <c r="J59" s="42" t="s">
        <v>154</v>
      </c>
      <c r="K59" s="19"/>
      <c r="L59" s="19"/>
      <c r="M59" s="19"/>
      <c r="N59" s="19"/>
      <c r="O59" s="19"/>
      <c r="P59" s="19" t="s">
        <v>216</v>
      </c>
      <c r="Q59" s="21"/>
    </row>
    <row r="60" spans="1:17" ht="39" customHeight="1">
      <c r="A60" s="1"/>
      <c r="B60" s="79" t="s">
        <v>86</v>
      </c>
      <c r="C60" s="79"/>
      <c r="D60" s="79"/>
      <c r="E60" s="43"/>
      <c r="F60" s="35">
        <f>COUNTIF(F61:F62,"x")</f>
        <v>0</v>
      </c>
      <c r="G60" s="5"/>
      <c r="H60" s="39"/>
      <c r="I60" s="39"/>
      <c r="J60" s="39"/>
      <c r="K60" s="19"/>
      <c r="L60" s="19"/>
      <c r="M60" s="19"/>
      <c r="N60" s="19"/>
      <c r="O60" s="19"/>
      <c r="P60" s="19"/>
      <c r="Q60" s="21"/>
    </row>
    <row r="61" spans="1:17" ht="174.75" customHeight="1">
      <c r="A61" s="75">
        <v>68</v>
      </c>
      <c r="B61" s="77" t="s">
        <v>87</v>
      </c>
      <c r="C61" s="78" t="s">
        <v>0</v>
      </c>
      <c r="D61" s="77" t="s">
        <v>88</v>
      </c>
      <c r="E61" s="78" t="s">
        <v>2</v>
      </c>
      <c r="F61" s="78"/>
      <c r="G61" s="6" t="s">
        <v>225</v>
      </c>
      <c r="H61" s="42" t="s">
        <v>89</v>
      </c>
      <c r="I61" s="42" t="s">
        <v>17</v>
      </c>
      <c r="J61" s="42" t="s">
        <v>154</v>
      </c>
      <c r="K61" s="67" t="s">
        <v>227</v>
      </c>
      <c r="L61" s="19"/>
      <c r="M61" s="19" t="s">
        <v>211</v>
      </c>
      <c r="N61" s="19"/>
      <c r="O61" s="19"/>
      <c r="P61" s="19"/>
      <c r="Q61" s="21"/>
    </row>
    <row r="62" spans="1:17" ht="189" customHeight="1">
      <c r="A62" s="75"/>
      <c r="B62" s="77"/>
      <c r="C62" s="78"/>
      <c r="D62" s="77"/>
      <c r="E62" s="78"/>
      <c r="F62" s="78"/>
      <c r="G62" s="6" t="s">
        <v>226</v>
      </c>
      <c r="H62" s="42"/>
      <c r="I62" s="42" t="s">
        <v>17</v>
      </c>
      <c r="J62" s="42" t="s">
        <v>154</v>
      </c>
      <c r="K62" s="19"/>
      <c r="L62" s="19"/>
      <c r="M62" s="19"/>
      <c r="N62" s="19"/>
      <c r="O62" s="19"/>
      <c r="P62" s="19" t="s">
        <v>227</v>
      </c>
      <c r="Q62" s="21"/>
    </row>
    <row r="63" spans="1:17" ht="31.5" customHeight="1">
      <c r="A63" s="1"/>
      <c r="B63" s="79" t="s">
        <v>90</v>
      </c>
      <c r="C63" s="79"/>
      <c r="D63" s="79"/>
      <c r="E63" s="43"/>
      <c r="F63" s="35">
        <f>COUNTIF(F64:F64,"x")</f>
        <v>0</v>
      </c>
      <c r="G63" s="5"/>
      <c r="H63" s="39"/>
      <c r="I63" s="39"/>
      <c r="J63" s="42"/>
      <c r="K63" s="19"/>
      <c r="L63" s="19"/>
      <c r="M63" s="19"/>
      <c r="N63" s="19"/>
      <c r="O63" s="19"/>
      <c r="P63" s="19"/>
      <c r="Q63" s="21"/>
    </row>
    <row r="64" spans="1:17" ht="361.5" customHeight="1">
      <c r="A64" s="1">
        <v>73</v>
      </c>
      <c r="B64" s="36" t="s">
        <v>91</v>
      </c>
      <c r="C64" s="34" t="s">
        <v>2</v>
      </c>
      <c r="D64" s="36" t="s">
        <v>92</v>
      </c>
      <c r="E64" s="34" t="s">
        <v>2</v>
      </c>
      <c r="F64" s="34"/>
      <c r="G64" s="73" t="s">
        <v>282</v>
      </c>
      <c r="H64" s="42" t="s">
        <v>93</v>
      </c>
      <c r="I64" s="42" t="s">
        <v>17</v>
      </c>
      <c r="J64" s="42" t="s">
        <v>154</v>
      </c>
      <c r="K64" s="19" t="s">
        <v>212</v>
      </c>
      <c r="L64" s="19"/>
      <c r="M64" s="19" t="s">
        <v>208</v>
      </c>
      <c r="N64" s="19" t="s">
        <v>209</v>
      </c>
      <c r="O64" s="19" t="s">
        <v>209</v>
      </c>
      <c r="P64" s="71" t="s">
        <v>279</v>
      </c>
      <c r="Q64" s="21"/>
    </row>
    <row r="65" spans="1:17" ht="36" customHeight="1">
      <c r="A65" s="1"/>
      <c r="B65" s="79" t="s">
        <v>6</v>
      </c>
      <c r="C65" s="79"/>
      <c r="D65" s="79"/>
      <c r="E65" s="43"/>
      <c r="F65" s="35">
        <f>SUM(F66+F71+F80)</f>
        <v>0</v>
      </c>
      <c r="G65" s="5"/>
      <c r="H65" s="39"/>
      <c r="I65" s="39"/>
      <c r="J65" s="39"/>
      <c r="K65" s="19"/>
      <c r="L65" s="19"/>
      <c r="M65" s="19"/>
      <c r="N65" s="19"/>
      <c r="O65" s="19"/>
      <c r="P65" s="19"/>
      <c r="Q65" s="21"/>
    </row>
    <row r="66" spans="1:17" ht="24.75" customHeight="1">
      <c r="A66" s="1"/>
      <c r="B66" s="79" t="s">
        <v>94</v>
      </c>
      <c r="C66" s="79"/>
      <c r="D66" s="79"/>
      <c r="E66" s="43"/>
      <c r="F66" s="35">
        <f>COUNTIF(F67:F70,"x")</f>
        <v>0</v>
      </c>
      <c r="G66" s="5"/>
      <c r="H66" s="39"/>
      <c r="I66" s="39"/>
      <c r="J66" s="39"/>
      <c r="K66" s="19"/>
      <c r="L66" s="19"/>
      <c r="M66" s="19"/>
      <c r="N66" s="19"/>
      <c r="O66" s="19"/>
      <c r="P66" s="19"/>
      <c r="Q66" s="21"/>
    </row>
    <row r="67" spans="1:17" ht="183.75" customHeight="1">
      <c r="A67" s="1">
        <v>76</v>
      </c>
      <c r="B67" s="36" t="s">
        <v>95</v>
      </c>
      <c r="C67" s="34" t="s">
        <v>2</v>
      </c>
      <c r="D67" s="36" t="s">
        <v>96</v>
      </c>
      <c r="E67" s="34" t="s">
        <v>2</v>
      </c>
      <c r="F67" s="34"/>
      <c r="G67" s="36" t="s">
        <v>189</v>
      </c>
      <c r="H67" s="42"/>
      <c r="I67" s="42" t="s">
        <v>17</v>
      </c>
      <c r="J67" s="42" t="s">
        <v>154</v>
      </c>
      <c r="K67" s="19" t="s">
        <v>211</v>
      </c>
      <c r="L67" s="19" t="s">
        <v>211</v>
      </c>
      <c r="M67" s="19"/>
      <c r="N67" s="19" t="s">
        <v>211</v>
      </c>
      <c r="O67" s="19" t="s">
        <v>211</v>
      </c>
      <c r="P67" s="19"/>
      <c r="Q67" s="21"/>
    </row>
    <row r="68" spans="1:17" ht="189.75" customHeight="1">
      <c r="A68" s="1">
        <v>77</v>
      </c>
      <c r="B68" s="36" t="s">
        <v>97</v>
      </c>
      <c r="C68" s="34" t="s">
        <v>0</v>
      </c>
      <c r="D68" s="36" t="s">
        <v>98</v>
      </c>
      <c r="E68" s="34" t="s">
        <v>0</v>
      </c>
      <c r="F68" s="34"/>
      <c r="G68" s="36" t="s">
        <v>190</v>
      </c>
      <c r="H68" s="42" t="s">
        <v>99</v>
      </c>
      <c r="I68" s="42" t="s">
        <v>17</v>
      </c>
      <c r="J68" s="42" t="s">
        <v>154</v>
      </c>
      <c r="K68" s="19" t="s">
        <v>215</v>
      </c>
      <c r="L68" s="19" t="s">
        <v>215</v>
      </c>
      <c r="M68" s="19" t="s">
        <v>215</v>
      </c>
      <c r="N68" s="19" t="s">
        <v>215</v>
      </c>
      <c r="O68" s="19" t="s">
        <v>215</v>
      </c>
      <c r="P68" s="19" t="s">
        <v>215</v>
      </c>
      <c r="Q68" s="21"/>
    </row>
    <row r="69" spans="1:17" ht="282.75" customHeight="1">
      <c r="A69" s="1">
        <v>78</v>
      </c>
      <c r="B69" s="36" t="s">
        <v>100</v>
      </c>
      <c r="C69" s="34" t="s">
        <v>0</v>
      </c>
      <c r="D69" s="36" t="s">
        <v>164</v>
      </c>
      <c r="E69" s="34" t="s">
        <v>2</v>
      </c>
      <c r="F69" s="34"/>
      <c r="G69" s="6" t="s">
        <v>281</v>
      </c>
      <c r="H69" s="42" t="s">
        <v>101</v>
      </c>
      <c r="I69" s="42" t="s">
        <v>17</v>
      </c>
      <c r="J69" s="42" t="s">
        <v>154</v>
      </c>
      <c r="K69" s="19" t="s">
        <v>211</v>
      </c>
      <c r="L69" s="19" t="s">
        <v>211</v>
      </c>
      <c r="M69" s="71" t="s">
        <v>227</v>
      </c>
      <c r="N69" s="19" t="s">
        <v>211</v>
      </c>
      <c r="O69" s="19" t="s">
        <v>211</v>
      </c>
      <c r="P69" s="19" t="s">
        <v>211</v>
      </c>
      <c r="Q69" s="21"/>
    </row>
    <row r="70" spans="1:17" ht="116.25" customHeight="1">
      <c r="A70" s="1">
        <v>87</v>
      </c>
      <c r="B70" s="36" t="s">
        <v>102</v>
      </c>
      <c r="C70" s="34" t="s">
        <v>0</v>
      </c>
      <c r="D70" s="36" t="s">
        <v>103</v>
      </c>
      <c r="E70" s="34" t="s">
        <v>2</v>
      </c>
      <c r="F70" s="34"/>
      <c r="G70" s="6" t="s">
        <v>269</v>
      </c>
      <c r="H70" s="12"/>
      <c r="I70" s="42" t="s">
        <v>17</v>
      </c>
      <c r="J70" s="42" t="s">
        <v>154</v>
      </c>
      <c r="K70" s="19" t="s">
        <v>212</v>
      </c>
      <c r="L70" s="19"/>
      <c r="M70" s="19"/>
      <c r="N70" s="19"/>
      <c r="O70" s="19"/>
      <c r="P70" s="19" t="s">
        <v>212</v>
      </c>
      <c r="Q70" s="21"/>
    </row>
    <row r="71" spans="1:17" ht="41.25" customHeight="1">
      <c r="A71" s="1"/>
      <c r="B71" s="79" t="s">
        <v>104</v>
      </c>
      <c r="C71" s="79"/>
      <c r="D71" s="79"/>
      <c r="E71" s="43"/>
      <c r="F71" s="35">
        <f>COUNTIF(F72:F79,"x")</f>
        <v>0</v>
      </c>
      <c r="G71" s="5"/>
      <c r="H71" s="39"/>
      <c r="I71" s="39"/>
      <c r="J71" s="39"/>
      <c r="K71" s="19"/>
      <c r="L71" s="19"/>
      <c r="M71" s="19"/>
      <c r="N71" s="19"/>
      <c r="O71" s="19"/>
      <c r="P71" s="19"/>
      <c r="Q71" s="21"/>
    </row>
    <row r="72" spans="1:17" ht="145.5" customHeight="1">
      <c r="A72" s="1">
        <v>88</v>
      </c>
      <c r="B72" s="36" t="s">
        <v>105</v>
      </c>
      <c r="C72" s="34" t="s">
        <v>0</v>
      </c>
      <c r="D72" s="36" t="s">
        <v>106</v>
      </c>
      <c r="E72" s="34" t="s">
        <v>0</v>
      </c>
      <c r="F72" s="34"/>
      <c r="G72" s="8" t="s">
        <v>220</v>
      </c>
      <c r="I72" s="42" t="s">
        <v>17</v>
      </c>
      <c r="J72" s="42" t="s">
        <v>154</v>
      </c>
      <c r="K72" s="19"/>
      <c r="L72" s="19" t="s">
        <v>208</v>
      </c>
      <c r="M72" s="19"/>
      <c r="N72" s="19"/>
      <c r="O72" s="19"/>
      <c r="P72" s="19"/>
      <c r="Q72" s="21"/>
    </row>
    <row r="73" spans="1:17" ht="210.75" customHeight="1">
      <c r="A73" s="1">
        <v>89</v>
      </c>
      <c r="B73" s="36" t="s">
        <v>107</v>
      </c>
      <c r="C73" s="34" t="s">
        <v>2</v>
      </c>
      <c r="D73" s="36" t="s">
        <v>108</v>
      </c>
      <c r="E73" s="34" t="s">
        <v>2</v>
      </c>
      <c r="F73" s="34"/>
      <c r="G73" s="6" t="s">
        <v>191</v>
      </c>
      <c r="H73" s="42"/>
      <c r="I73" s="42" t="s">
        <v>17</v>
      </c>
      <c r="J73" s="42" t="s">
        <v>154</v>
      </c>
      <c r="K73" s="19" t="s">
        <v>215</v>
      </c>
      <c r="L73" s="19" t="s">
        <v>215</v>
      </c>
      <c r="M73" s="19" t="s">
        <v>215</v>
      </c>
      <c r="N73" s="19" t="s">
        <v>215</v>
      </c>
      <c r="O73" s="19" t="s">
        <v>215</v>
      </c>
      <c r="P73" s="19" t="s">
        <v>215</v>
      </c>
      <c r="Q73" s="21"/>
    </row>
    <row r="74" spans="1:17" ht="213.75" customHeight="1">
      <c r="A74" s="41">
        <v>91</v>
      </c>
      <c r="B74" s="36" t="s">
        <v>109</v>
      </c>
      <c r="C74" s="34" t="s">
        <v>2</v>
      </c>
      <c r="D74" s="36" t="s">
        <v>110</v>
      </c>
      <c r="E74" s="40" t="s">
        <v>2</v>
      </c>
      <c r="F74" s="34"/>
      <c r="G74" s="6" t="s">
        <v>192</v>
      </c>
      <c r="H74" s="42" t="s">
        <v>147</v>
      </c>
      <c r="I74" s="52" t="s">
        <v>17</v>
      </c>
      <c r="J74" s="42" t="s">
        <v>154</v>
      </c>
      <c r="K74" s="19"/>
      <c r="L74" s="19" t="s">
        <v>212</v>
      </c>
      <c r="M74" s="19"/>
      <c r="N74" s="19" t="s">
        <v>212</v>
      </c>
      <c r="O74" s="19"/>
      <c r="P74" s="19"/>
      <c r="Q74" s="21"/>
    </row>
    <row r="75" spans="1:17" ht="184.5" customHeight="1">
      <c r="A75" s="1">
        <v>92</v>
      </c>
      <c r="B75" s="2" t="s">
        <v>111</v>
      </c>
      <c r="C75" s="14" t="s">
        <v>2</v>
      </c>
      <c r="D75" s="2" t="s">
        <v>112</v>
      </c>
      <c r="E75" s="14" t="s">
        <v>2</v>
      </c>
      <c r="F75" s="14"/>
      <c r="G75" s="6" t="s">
        <v>228</v>
      </c>
      <c r="H75" s="42"/>
      <c r="I75" s="52" t="s">
        <v>17</v>
      </c>
      <c r="J75" s="42" t="s">
        <v>154</v>
      </c>
      <c r="K75" s="19" t="s">
        <v>210</v>
      </c>
      <c r="L75" s="19"/>
      <c r="M75" s="19" t="s">
        <v>210</v>
      </c>
      <c r="N75" s="19"/>
      <c r="O75" s="19" t="s">
        <v>212</v>
      </c>
      <c r="P75" s="19" t="s">
        <v>210</v>
      </c>
      <c r="Q75" s="21"/>
    </row>
    <row r="76" spans="1:17" ht="94.5" customHeight="1">
      <c r="A76" s="87">
        <v>93</v>
      </c>
      <c r="B76" s="83" t="s">
        <v>113</v>
      </c>
      <c r="C76" s="80" t="s">
        <v>0</v>
      </c>
      <c r="D76" s="83" t="s">
        <v>165</v>
      </c>
      <c r="E76" s="80" t="s">
        <v>2</v>
      </c>
      <c r="F76" s="80"/>
      <c r="G76" s="6" t="s">
        <v>229</v>
      </c>
      <c r="H76" s="42"/>
      <c r="I76" s="42" t="s">
        <v>17</v>
      </c>
      <c r="J76" s="42" t="s">
        <v>154</v>
      </c>
      <c r="K76" s="67" t="s">
        <v>227</v>
      </c>
      <c r="L76" s="19"/>
      <c r="M76" s="19"/>
      <c r="N76" s="19"/>
      <c r="O76" s="19"/>
      <c r="P76" s="19"/>
      <c r="Q76" s="21"/>
    </row>
    <row r="77" spans="1:17" ht="94.5" customHeight="1">
      <c r="A77" s="88"/>
      <c r="B77" s="84"/>
      <c r="C77" s="82"/>
      <c r="D77" s="84"/>
      <c r="E77" s="82"/>
      <c r="F77" s="82"/>
      <c r="G77" s="6" t="s">
        <v>232</v>
      </c>
      <c r="H77" s="42"/>
      <c r="I77" s="42" t="s">
        <v>17</v>
      </c>
      <c r="J77" s="42" t="s">
        <v>154</v>
      </c>
      <c r="K77" s="19"/>
      <c r="L77" s="19"/>
      <c r="M77" s="19"/>
      <c r="N77" s="67" t="s">
        <v>227</v>
      </c>
      <c r="O77" s="19"/>
      <c r="P77" s="19"/>
      <c r="Q77" s="21"/>
    </row>
    <row r="78" spans="1:17" ht="94.5" customHeight="1">
      <c r="A78" s="88"/>
      <c r="B78" s="84"/>
      <c r="C78" s="82"/>
      <c r="D78" s="84"/>
      <c r="E78" s="82"/>
      <c r="F78" s="82"/>
      <c r="G78" s="6" t="s">
        <v>230</v>
      </c>
      <c r="H78" s="42"/>
      <c r="I78" s="42" t="s">
        <v>17</v>
      </c>
      <c r="J78" s="42" t="s">
        <v>154</v>
      </c>
      <c r="K78" s="19"/>
      <c r="L78" s="19"/>
      <c r="M78" s="19"/>
      <c r="N78" s="68"/>
      <c r="O78" s="67" t="s">
        <v>227</v>
      </c>
      <c r="P78" s="19"/>
      <c r="Q78" s="21"/>
    </row>
    <row r="79" spans="1:17" ht="91.5" customHeight="1">
      <c r="A79" s="89"/>
      <c r="B79" s="85"/>
      <c r="C79" s="81"/>
      <c r="D79" s="85"/>
      <c r="E79" s="81"/>
      <c r="F79" s="81"/>
      <c r="G79" s="6" t="s">
        <v>231</v>
      </c>
      <c r="H79" s="42"/>
      <c r="I79" s="42" t="s">
        <v>17</v>
      </c>
      <c r="J79" s="42" t="s">
        <v>154</v>
      </c>
      <c r="K79" s="19"/>
      <c r="L79" s="19"/>
      <c r="M79" s="19"/>
      <c r="N79" s="19"/>
      <c r="O79" s="19"/>
      <c r="P79" s="67" t="s">
        <v>227</v>
      </c>
      <c r="Q79" s="21"/>
    </row>
    <row r="80" spans="1:17" ht="22.5" customHeight="1">
      <c r="A80" s="1"/>
      <c r="B80" s="79" t="s">
        <v>114</v>
      </c>
      <c r="C80" s="79"/>
      <c r="D80" s="79"/>
      <c r="E80" s="43"/>
      <c r="F80" s="35">
        <f>COUNTIF(F81:F81,"x")</f>
        <v>0</v>
      </c>
      <c r="G80" s="5"/>
      <c r="H80" s="4"/>
      <c r="I80" s="39"/>
      <c r="J80" s="39"/>
      <c r="K80" s="19"/>
      <c r="L80" s="19"/>
      <c r="M80" s="19"/>
      <c r="N80" s="19"/>
      <c r="O80" s="19"/>
      <c r="P80" s="19"/>
      <c r="Q80" s="21"/>
    </row>
    <row r="81" spans="1:17" ht="149.25" customHeight="1">
      <c r="A81" s="1">
        <v>105</v>
      </c>
      <c r="B81" s="36" t="s">
        <v>115</v>
      </c>
      <c r="C81" s="34" t="s">
        <v>2</v>
      </c>
      <c r="D81" s="36" t="s">
        <v>116</v>
      </c>
      <c r="E81" s="34" t="s">
        <v>2</v>
      </c>
      <c r="F81" s="35"/>
      <c r="G81" s="6" t="s">
        <v>166</v>
      </c>
      <c r="H81" s="39"/>
      <c r="I81" s="42" t="s">
        <v>17</v>
      </c>
      <c r="J81" s="42" t="s">
        <v>154</v>
      </c>
      <c r="K81" s="19" t="s">
        <v>209</v>
      </c>
      <c r="L81" s="19" t="s">
        <v>209</v>
      </c>
      <c r="M81" s="19"/>
      <c r="N81" s="19" t="s">
        <v>209</v>
      </c>
      <c r="O81" s="19" t="s">
        <v>209</v>
      </c>
      <c r="P81" s="19"/>
      <c r="Q81" s="21"/>
    </row>
    <row r="82" spans="1:17" ht="40.5" customHeight="1">
      <c r="A82" s="1"/>
      <c r="B82" s="79" t="s">
        <v>117</v>
      </c>
      <c r="C82" s="79"/>
      <c r="D82" s="79"/>
      <c r="E82" s="43"/>
      <c r="F82" s="35">
        <f>SUM(F83,F86,F92)</f>
        <v>1</v>
      </c>
      <c r="G82" s="5"/>
      <c r="H82" s="39"/>
      <c r="I82" s="39"/>
      <c r="J82" s="39"/>
      <c r="K82" s="19"/>
      <c r="L82" s="19"/>
      <c r="M82" s="19"/>
      <c r="N82" s="19"/>
      <c r="O82" s="19"/>
      <c r="P82" s="19"/>
      <c r="Q82" s="21"/>
    </row>
    <row r="83" spans="1:17" ht="27.75" customHeight="1">
      <c r="A83" s="1"/>
      <c r="B83" s="79" t="s">
        <v>118</v>
      </c>
      <c r="C83" s="79"/>
      <c r="D83" s="79"/>
      <c r="E83" s="43"/>
      <c r="F83" s="35">
        <f>SUM(F84:F84)</f>
        <v>1</v>
      </c>
      <c r="G83" s="5"/>
      <c r="H83" s="39"/>
      <c r="I83" s="39"/>
      <c r="J83" s="39"/>
      <c r="K83" s="19"/>
      <c r="L83" s="19"/>
      <c r="M83" s="19"/>
      <c r="N83" s="19"/>
      <c r="O83" s="19"/>
      <c r="P83" s="19"/>
      <c r="Q83" s="21"/>
    </row>
    <row r="84" spans="1:17" ht="36" customHeight="1">
      <c r="A84" s="1"/>
      <c r="B84" s="79" t="s">
        <v>119</v>
      </c>
      <c r="C84" s="79"/>
      <c r="D84" s="79"/>
      <c r="E84" s="43"/>
      <c r="F84" s="35">
        <f>COUNTIF(F85:F85,"x")</f>
        <v>1</v>
      </c>
      <c r="G84" s="5"/>
      <c r="H84" s="39"/>
      <c r="I84" s="42"/>
      <c r="J84" s="42"/>
      <c r="K84" s="19"/>
      <c r="L84" s="19"/>
      <c r="M84" s="19"/>
      <c r="N84" s="19"/>
      <c r="O84" s="19"/>
      <c r="P84" s="19"/>
      <c r="Q84" s="21"/>
    </row>
    <row r="85" spans="1:17" ht="145.5" customHeight="1">
      <c r="A85" s="1">
        <v>112</v>
      </c>
      <c r="B85" s="54" t="s">
        <v>120</v>
      </c>
      <c r="C85" s="48" t="s">
        <v>3</v>
      </c>
      <c r="D85" s="54" t="s">
        <v>120</v>
      </c>
      <c r="E85" s="55" t="s">
        <v>3</v>
      </c>
      <c r="F85" s="34" t="s">
        <v>7</v>
      </c>
      <c r="G85" s="6" t="s">
        <v>221</v>
      </c>
      <c r="H85" s="12" t="s">
        <v>121</v>
      </c>
      <c r="I85" s="42" t="s">
        <v>17</v>
      </c>
      <c r="J85" s="42" t="s">
        <v>154</v>
      </c>
      <c r="K85" s="19" t="s">
        <v>211</v>
      </c>
      <c r="L85" s="19"/>
      <c r="M85" s="19"/>
      <c r="N85" s="19"/>
      <c r="O85" s="19"/>
      <c r="P85" s="19"/>
      <c r="Q85" s="21"/>
    </row>
    <row r="86" spans="1:17" ht="22.5" customHeight="1">
      <c r="A86" s="1"/>
      <c r="B86" s="79" t="s">
        <v>122</v>
      </c>
      <c r="C86" s="79"/>
      <c r="D86" s="79"/>
      <c r="E86" s="43"/>
      <c r="F86" s="35">
        <f>SUM(F87+F89)</f>
        <v>0</v>
      </c>
      <c r="G86" s="5"/>
      <c r="H86" s="39"/>
      <c r="I86" s="39"/>
      <c r="J86" s="39"/>
      <c r="K86" s="19"/>
      <c r="L86" s="19"/>
      <c r="M86" s="19"/>
      <c r="N86" s="19"/>
      <c r="O86" s="19"/>
      <c r="P86" s="19"/>
      <c r="Q86" s="21"/>
    </row>
    <row r="87" spans="1:17" ht="33.75" customHeight="1">
      <c r="A87" s="1"/>
      <c r="B87" s="79" t="s">
        <v>123</v>
      </c>
      <c r="C87" s="79"/>
      <c r="D87" s="79"/>
      <c r="E87" s="43"/>
      <c r="F87" s="35">
        <f>COUNTIF(F88:F88,"x")</f>
        <v>0</v>
      </c>
      <c r="G87" s="5"/>
      <c r="H87" s="39"/>
      <c r="I87" s="39"/>
      <c r="J87" s="39"/>
      <c r="K87" s="19"/>
      <c r="L87" s="19"/>
      <c r="M87" s="19"/>
      <c r="N87" s="19"/>
      <c r="O87" s="19"/>
      <c r="P87" s="19"/>
      <c r="Q87" s="21"/>
    </row>
    <row r="88" spans="1:17" ht="293.25" customHeight="1">
      <c r="A88" s="1">
        <v>113</v>
      </c>
      <c r="B88" s="36" t="s">
        <v>124</v>
      </c>
      <c r="C88" s="34" t="s">
        <v>0</v>
      </c>
      <c r="D88" s="36" t="s">
        <v>125</v>
      </c>
      <c r="E88" s="34" t="s">
        <v>0</v>
      </c>
      <c r="F88" s="35"/>
      <c r="G88" s="6" t="s">
        <v>276</v>
      </c>
      <c r="H88" s="39"/>
      <c r="I88" s="42" t="s">
        <v>17</v>
      </c>
      <c r="J88" s="42" t="s">
        <v>154</v>
      </c>
      <c r="K88" s="19" t="s">
        <v>209</v>
      </c>
      <c r="L88" s="19" t="s">
        <v>209</v>
      </c>
      <c r="M88" s="19" t="s">
        <v>209</v>
      </c>
      <c r="N88" s="19" t="s">
        <v>209</v>
      </c>
      <c r="O88" s="19" t="s">
        <v>209</v>
      </c>
      <c r="P88" s="19" t="s">
        <v>209</v>
      </c>
      <c r="Q88" s="21"/>
    </row>
    <row r="89" spans="1:17" ht="47.25" customHeight="1">
      <c r="A89" s="1"/>
      <c r="B89" s="79" t="s">
        <v>126</v>
      </c>
      <c r="C89" s="79"/>
      <c r="D89" s="79"/>
      <c r="E89" s="43"/>
      <c r="F89" s="35">
        <f>COUNTIF(F90:F91,"x")</f>
        <v>0</v>
      </c>
      <c r="G89" s="5"/>
      <c r="H89" s="39"/>
      <c r="I89" s="39"/>
      <c r="J89" s="39"/>
      <c r="K89" s="19"/>
      <c r="L89" s="19"/>
      <c r="M89" s="19"/>
      <c r="N89" s="19"/>
      <c r="O89" s="19"/>
      <c r="P89" s="19"/>
      <c r="Q89" s="21"/>
    </row>
    <row r="90" spans="1:17" ht="195.75" customHeight="1">
      <c r="A90" s="1">
        <v>118</v>
      </c>
      <c r="B90" s="36" t="s">
        <v>127</v>
      </c>
      <c r="C90" s="34" t="s">
        <v>0</v>
      </c>
      <c r="D90" s="36" t="s">
        <v>128</v>
      </c>
      <c r="E90" s="34" t="s">
        <v>2</v>
      </c>
      <c r="F90" s="49"/>
      <c r="G90" s="6" t="s">
        <v>193</v>
      </c>
      <c r="H90" s="42" t="s">
        <v>129</v>
      </c>
      <c r="I90" s="42" t="s">
        <v>17</v>
      </c>
      <c r="J90" s="42" t="s">
        <v>154</v>
      </c>
      <c r="K90" s="19"/>
      <c r="L90" s="19"/>
      <c r="M90" s="19"/>
      <c r="N90" s="19" t="s">
        <v>212</v>
      </c>
      <c r="O90" s="19" t="s">
        <v>212</v>
      </c>
      <c r="P90" s="19" t="s">
        <v>208</v>
      </c>
      <c r="Q90" s="21"/>
    </row>
    <row r="91" spans="1:17" ht="134.25" customHeight="1">
      <c r="A91" s="1">
        <v>120</v>
      </c>
      <c r="B91" s="2" t="s">
        <v>130</v>
      </c>
      <c r="C91" s="14" t="s">
        <v>2</v>
      </c>
      <c r="D91" s="2" t="s">
        <v>131</v>
      </c>
      <c r="E91" s="14" t="s">
        <v>2</v>
      </c>
      <c r="F91" s="14"/>
      <c r="G91" s="6" t="s">
        <v>233</v>
      </c>
      <c r="H91" s="42"/>
      <c r="I91" s="42" t="s">
        <v>17</v>
      </c>
      <c r="J91" s="42" t="s">
        <v>154</v>
      </c>
      <c r="K91" s="19" t="s">
        <v>208</v>
      </c>
      <c r="L91" s="19" t="s">
        <v>212</v>
      </c>
      <c r="M91" s="19" t="s">
        <v>212</v>
      </c>
      <c r="N91" s="19"/>
      <c r="O91" s="19"/>
      <c r="P91" s="19"/>
      <c r="Q91" s="21"/>
    </row>
    <row r="92" spans="1:17" ht="27.75" customHeight="1">
      <c r="A92" s="1"/>
      <c r="B92" s="79" t="s">
        <v>132</v>
      </c>
      <c r="C92" s="79"/>
      <c r="D92" s="79"/>
      <c r="E92" s="43"/>
      <c r="F92" s="35">
        <f>SUM(F93+F102)</f>
        <v>0</v>
      </c>
      <c r="G92" s="5"/>
      <c r="H92" s="39"/>
      <c r="I92" s="39"/>
      <c r="J92" s="39"/>
      <c r="K92" s="19"/>
      <c r="L92" s="19"/>
      <c r="M92" s="19"/>
      <c r="N92" s="19"/>
      <c r="O92" s="19"/>
      <c r="P92" s="19"/>
      <c r="Q92" s="21"/>
    </row>
    <row r="93" spans="1:17" ht="39.75" customHeight="1">
      <c r="A93" s="1"/>
      <c r="B93" s="79" t="s">
        <v>133</v>
      </c>
      <c r="C93" s="79"/>
      <c r="D93" s="79"/>
      <c r="E93" s="43"/>
      <c r="F93" s="35">
        <f>COUNTIF(F101:F101,"x")</f>
        <v>0</v>
      </c>
      <c r="G93" s="5"/>
      <c r="H93" s="39"/>
      <c r="I93" s="39"/>
      <c r="J93" s="39"/>
      <c r="K93" s="19"/>
      <c r="L93" s="19"/>
      <c r="M93" s="19"/>
      <c r="N93" s="19"/>
      <c r="O93" s="19"/>
      <c r="P93" s="19"/>
      <c r="Q93" s="21"/>
    </row>
    <row r="94" spans="1:17" ht="42" customHeight="1">
      <c r="A94" s="87">
        <v>121</v>
      </c>
      <c r="B94" s="83" t="s">
        <v>134</v>
      </c>
      <c r="C94" s="80" t="s">
        <v>0</v>
      </c>
      <c r="D94" s="83" t="s">
        <v>194</v>
      </c>
      <c r="E94" s="80" t="s">
        <v>2</v>
      </c>
      <c r="F94" s="98"/>
      <c r="G94" s="6" t="s">
        <v>259</v>
      </c>
      <c r="H94" s="39"/>
      <c r="I94" s="42" t="s">
        <v>17</v>
      </c>
      <c r="J94" s="42" t="s">
        <v>154</v>
      </c>
      <c r="K94" s="19" t="s">
        <v>227</v>
      </c>
      <c r="L94" s="19"/>
      <c r="M94" s="19"/>
      <c r="N94" s="19"/>
      <c r="O94" s="19"/>
      <c r="P94" s="19"/>
      <c r="Q94" s="21"/>
    </row>
    <row r="95" spans="1:17" ht="42" customHeight="1">
      <c r="A95" s="88"/>
      <c r="B95" s="84"/>
      <c r="C95" s="82"/>
      <c r="D95" s="84"/>
      <c r="E95" s="82"/>
      <c r="F95" s="99"/>
      <c r="G95" s="6" t="s">
        <v>275</v>
      </c>
      <c r="H95" s="39"/>
      <c r="I95" s="42" t="s">
        <v>17</v>
      </c>
      <c r="J95" s="42" t="s">
        <v>154</v>
      </c>
      <c r="K95" s="19" t="s">
        <v>227</v>
      </c>
      <c r="L95" s="19"/>
      <c r="M95" s="19"/>
      <c r="N95" s="19"/>
      <c r="O95" s="19"/>
      <c r="P95" s="19"/>
      <c r="Q95" s="21"/>
    </row>
    <row r="96" spans="1:17" ht="42" customHeight="1">
      <c r="A96" s="88"/>
      <c r="B96" s="84"/>
      <c r="C96" s="82"/>
      <c r="D96" s="84"/>
      <c r="E96" s="82"/>
      <c r="F96" s="99"/>
      <c r="G96" s="6" t="s">
        <v>260</v>
      </c>
      <c r="H96" s="39"/>
      <c r="I96" s="42" t="s">
        <v>17</v>
      </c>
      <c r="J96" s="42" t="s">
        <v>154</v>
      </c>
      <c r="K96" s="19"/>
      <c r="L96" s="19" t="s">
        <v>227</v>
      </c>
      <c r="M96" s="19"/>
      <c r="N96" s="19"/>
      <c r="O96" s="19"/>
      <c r="P96" s="19"/>
      <c r="Q96" s="21"/>
    </row>
    <row r="97" spans="1:17" ht="42" customHeight="1">
      <c r="A97" s="88"/>
      <c r="B97" s="84"/>
      <c r="C97" s="82"/>
      <c r="D97" s="84"/>
      <c r="E97" s="82"/>
      <c r="F97" s="99"/>
      <c r="G97" s="6" t="s">
        <v>261</v>
      </c>
      <c r="H97" s="39"/>
      <c r="I97" s="42" t="s">
        <v>17</v>
      </c>
      <c r="J97" s="42" t="s">
        <v>154</v>
      </c>
      <c r="K97" s="19"/>
      <c r="L97" s="19"/>
      <c r="M97" s="19" t="s">
        <v>227</v>
      </c>
      <c r="N97" s="19"/>
      <c r="O97" s="19"/>
      <c r="P97" s="19"/>
      <c r="Q97" s="21"/>
    </row>
    <row r="98" spans="1:17" ht="42" customHeight="1">
      <c r="A98" s="88"/>
      <c r="B98" s="84"/>
      <c r="C98" s="82"/>
      <c r="D98" s="84"/>
      <c r="E98" s="82"/>
      <c r="F98" s="99"/>
      <c r="G98" s="6" t="s">
        <v>262</v>
      </c>
      <c r="H98" s="39"/>
      <c r="I98" s="42" t="s">
        <v>17</v>
      </c>
      <c r="J98" s="42" t="s">
        <v>154</v>
      </c>
      <c r="K98" s="19"/>
      <c r="L98" s="19"/>
      <c r="M98" s="19"/>
      <c r="N98" s="19" t="s">
        <v>227</v>
      </c>
      <c r="O98" s="19"/>
      <c r="P98" s="19"/>
      <c r="Q98" s="21"/>
    </row>
    <row r="99" spans="1:17" ht="42" customHeight="1">
      <c r="A99" s="88"/>
      <c r="B99" s="84"/>
      <c r="C99" s="82"/>
      <c r="D99" s="84"/>
      <c r="E99" s="82"/>
      <c r="F99" s="99"/>
      <c r="G99" s="6" t="s">
        <v>263</v>
      </c>
      <c r="H99" s="39"/>
      <c r="I99" s="42" t="s">
        <v>17</v>
      </c>
      <c r="J99" s="42" t="s">
        <v>154</v>
      </c>
      <c r="K99" s="19"/>
      <c r="L99" s="19"/>
      <c r="M99" s="19"/>
      <c r="N99" s="19"/>
      <c r="O99" s="19" t="s">
        <v>227</v>
      </c>
      <c r="P99" s="19"/>
      <c r="Q99" s="21"/>
    </row>
    <row r="100" spans="1:17" ht="42" customHeight="1">
      <c r="A100" s="88"/>
      <c r="B100" s="84"/>
      <c r="C100" s="82"/>
      <c r="D100" s="84"/>
      <c r="E100" s="82"/>
      <c r="F100" s="99"/>
      <c r="G100" s="6" t="s">
        <v>264</v>
      </c>
      <c r="H100" s="39"/>
      <c r="I100" s="42" t="s">
        <v>17</v>
      </c>
      <c r="J100" s="42" t="s">
        <v>154</v>
      </c>
      <c r="K100" s="19"/>
      <c r="L100" s="19"/>
      <c r="M100" s="19"/>
      <c r="N100" s="19"/>
      <c r="O100" s="19"/>
      <c r="P100" s="19" t="s">
        <v>227</v>
      </c>
      <c r="Q100" s="21"/>
    </row>
    <row r="101" spans="1:17" ht="102" customHeight="1">
      <c r="A101" s="89"/>
      <c r="B101" s="85"/>
      <c r="C101" s="81"/>
      <c r="D101" s="85"/>
      <c r="E101" s="81"/>
      <c r="F101" s="100"/>
      <c r="G101" s="6" t="s">
        <v>265</v>
      </c>
      <c r="H101" s="12" t="s">
        <v>135</v>
      </c>
      <c r="I101" s="42" t="s">
        <v>17</v>
      </c>
      <c r="J101" s="42" t="s">
        <v>143</v>
      </c>
      <c r="K101" s="19" t="s">
        <v>234</v>
      </c>
      <c r="L101" s="19" t="s">
        <v>234</v>
      </c>
      <c r="M101" s="19" t="s">
        <v>234</v>
      </c>
      <c r="N101" s="19" t="s">
        <v>234</v>
      </c>
      <c r="O101" s="19" t="s">
        <v>234</v>
      </c>
      <c r="P101" s="19" t="s">
        <v>234</v>
      </c>
      <c r="Q101" s="21"/>
    </row>
    <row r="102" spans="1:17" ht="27.75" customHeight="1">
      <c r="A102" s="1"/>
      <c r="B102" s="79" t="s">
        <v>136</v>
      </c>
      <c r="C102" s="79"/>
      <c r="D102" s="79"/>
      <c r="E102" s="43"/>
      <c r="F102" s="35">
        <f>COUNTIF(F103:F110,"x")</f>
        <v>0</v>
      </c>
      <c r="G102" s="5"/>
      <c r="H102" s="39"/>
      <c r="I102" s="39"/>
      <c r="J102" s="39"/>
      <c r="K102" s="19"/>
      <c r="L102" s="19"/>
      <c r="M102" s="19"/>
      <c r="N102" s="19"/>
      <c r="O102" s="19"/>
      <c r="P102" s="19"/>
      <c r="Q102" s="21"/>
    </row>
    <row r="103" spans="1:17" ht="101.25" customHeight="1">
      <c r="A103" s="1">
        <v>130</v>
      </c>
      <c r="B103" s="36" t="s">
        <v>137</v>
      </c>
      <c r="C103" s="34" t="s">
        <v>0</v>
      </c>
      <c r="D103" s="36" t="s">
        <v>138</v>
      </c>
      <c r="E103" s="34" t="s">
        <v>2</v>
      </c>
      <c r="F103" s="34"/>
      <c r="G103" s="6" t="s">
        <v>198</v>
      </c>
      <c r="H103" s="42"/>
      <c r="I103" s="42" t="s">
        <v>17</v>
      </c>
      <c r="J103" s="42" t="s">
        <v>154</v>
      </c>
      <c r="K103" s="19" t="s">
        <v>209</v>
      </c>
      <c r="L103" s="19" t="s">
        <v>209</v>
      </c>
      <c r="M103" s="19" t="s">
        <v>209</v>
      </c>
      <c r="N103" s="19" t="s">
        <v>209</v>
      </c>
      <c r="O103" s="19" t="s">
        <v>209</v>
      </c>
      <c r="P103" s="19" t="s">
        <v>209</v>
      </c>
      <c r="Q103" s="21"/>
    </row>
    <row r="104" spans="1:17" ht="54" customHeight="1">
      <c r="A104" s="87">
        <v>131</v>
      </c>
      <c r="B104" s="83" t="s">
        <v>139</v>
      </c>
      <c r="C104" s="80" t="s">
        <v>0</v>
      </c>
      <c r="D104" s="83" t="s">
        <v>197</v>
      </c>
      <c r="E104" s="80" t="s">
        <v>2</v>
      </c>
      <c r="F104" s="80"/>
      <c r="G104" s="6" t="s">
        <v>277</v>
      </c>
      <c r="H104" s="42"/>
      <c r="I104" s="42" t="s">
        <v>17</v>
      </c>
      <c r="J104" s="42" t="s">
        <v>154</v>
      </c>
      <c r="K104" s="19"/>
      <c r="L104" s="67" t="s">
        <v>227</v>
      </c>
      <c r="M104" s="19"/>
      <c r="N104" s="19"/>
      <c r="O104" s="19"/>
      <c r="P104" s="19"/>
      <c r="Q104" s="21"/>
    </row>
    <row r="105" spans="1:17" ht="54" customHeight="1">
      <c r="A105" s="88"/>
      <c r="B105" s="84"/>
      <c r="C105" s="82"/>
      <c r="D105" s="84"/>
      <c r="E105" s="82"/>
      <c r="F105" s="82"/>
      <c r="G105" s="6" t="s">
        <v>235</v>
      </c>
      <c r="H105" s="42"/>
      <c r="I105" s="42" t="s">
        <v>17</v>
      </c>
      <c r="J105" s="42" t="s">
        <v>154</v>
      </c>
      <c r="K105" s="19"/>
      <c r="L105" s="19"/>
      <c r="M105" s="19"/>
      <c r="N105" s="67" t="s">
        <v>227</v>
      </c>
      <c r="O105" s="19"/>
      <c r="P105" s="19"/>
      <c r="Q105" s="21"/>
    </row>
    <row r="106" spans="1:17" ht="54" customHeight="1">
      <c r="A106" s="88"/>
      <c r="B106" s="84"/>
      <c r="C106" s="82"/>
      <c r="D106" s="84"/>
      <c r="E106" s="82"/>
      <c r="F106" s="82"/>
      <c r="G106" s="6" t="s">
        <v>236</v>
      </c>
      <c r="H106" s="42"/>
      <c r="I106" s="42" t="s">
        <v>17</v>
      </c>
      <c r="J106" s="42" t="s">
        <v>154</v>
      </c>
      <c r="K106" s="19"/>
      <c r="L106" s="19"/>
      <c r="M106" s="19"/>
      <c r="N106" s="19"/>
      <c r="O106" s="67" t="s">
        <v>227</v>
      </c>
      <c r="P106" s="19"/>
      <c r="Q106" s="21"/>
    </row>
    <row r="107" spans="1:17" ht="54" customHeight="1">
      <c r="A107" s="88"/>
      <c r="B107" s="84"/>
      <c r="C107" s="82"/>
      <c r="D107" s="84"/>
      <c r="E107" s="82"/>
      <c r="F107" s="82"/>
      <c r="G107" s="6" t="s">
        <v>237</v>
      </c>
      <c r="H107" s="42"/>
      <c r="I107" s="42" t="s">
        <v>17</v>
      </c>
      <c r="J107" s="42" t="s">
        <v>154</v>
      </c>
      <c r="K107" s="19"/>
      <c r="L107" s="19"/>
      <c r="M107" s="67" t="s">
        <v>227</v>
      </c>
      <c r="N107" s="19"/>
      <c r="O107" s="69"/>
      <c r="P107" s="19"/>
      <c r="Q107" s="21"/>
    </row>
    <row r="108" spans="1:17" ht="54" customHeight="1">
      <c r="A108" s="89"/>
      <c r="B108" s="85"/>
      <c r="C108" s="81"/>
      <c r="D108" s="85"/>
      <c r="E108" s="81"/>
      <c r="F108" s="81"/>
      <c r="G108" s="62" t="s">
        <v>238</v>
      </c>
      <c r="H108" s="26"/>
      <c r="I108" s="26" t="s">
        <v>17</v>
      </c>
      <c r="J108" s="26" t="s">
        <v>154</v>
      </c>
      <c r="K108" s="63" t="s">
        <v>209</v>
      </c>
      <c r="L108" s="63" t="s">
        <v>209</v>
      </c>
      <c r="M108" s="63" t="s">
        <v>209</v>
      </c>
      <c r="N108" s="63" t="s">
        <v>209</v>
      </c>
      <c r="O108" s="63" t="s">
        <v>209</v>
      </c>
      <c r="P108" s="63" t="s">
        <v>209</v>
      </c>
      <c r="Q108" s="27"/>
    </row>
    <row r="109" spans="1:17" ht="116.25" customHeight="1">
      <c r="A109" s="33">
        <v>141</v>
      </c>
      <c r="B109" s="2" t="s">
        <v>140</v>
      </c>
      <c r="C109" s="17" t="s">
        <v>0</v>
      </c>
      <c r="D109" s="2" t="s">
        <v>196</v>
      </c>
      <c r="E109" s="17" t="s">
        <v>2</v>
      </c>
      <c r="F109" s="14"/>
      <c r="G109" s="62" t="s">
        <v>272</v>
      </c>
      <c r="H109" s="26"/>
      <c r="I109" s="26" t="s">
        <v>17</v>
      </c>
      <c r="J109" s="26" t="s">
        <v>154</v>
      </c>
      <c r="K109" s="63" t="s">
        <v>209</v>
      </c>
      <c r="L109" s="63" t="s">
        <v>209</v>
      </c>
      <c r="M109" s="63" t="s">
        <v>209</v>
      </c>
      <c r="N109" s="63" t="s">
        <v>209</v>
      </c>
      <c r="O109" s="63" t="s">
        <v>209</v>
      </c>
      <c r="P109" s="63" t="s">
        <v>209</v>
      </c>
      <c r="Q109" s="27"/>
    </row>
    <row r="110" spans="1:17" ht="84" customHeight="1">
      <c r="A110" s="33">
        <v>142</v>
      </c>
      <c r="B110" s="2" t="s">
        <v>141</v>
      </c>
      <c r="C110" s="14" t="s">
        <v>0</v>
      </c>
      <c r="D110" s="2" t="s">
        <v>195</v>
      </c>
      <c r="E110" s="14" t="s">
        <v>2</v>
      </c>
      <c r="F110" s="14"/>
      <c r="G110" s="6" t="s">
        <v>273</v>
      </c>
      <c r="H110" s="42"/>
      <c r="I110" s="42" t="s">
        <v>17</v>
      </c>
      <c r="J110" s="42" t="s">
        <v>154</v>
      </c>
      <c r="K110" s="19" t="s">
        <v>209</v>
      </c>
      <c r="L110" s="19" t="s">
        <v>209</v>
      </c>
      <c r="M110" s="19" t="s">
        <v>209</v>
      </c>
      <c r="N110" s="19" t="s">
        <v>209</v>
      </c>
      <c r="O110" s="19" t="s">
        <v>209</v>
      </c>
      <c r="P110" s="19" t="s">
        <v>209</v>
      </c>
      <c r="Q110" s="21"/>
    </row>
    <row r="111" spans="1:17" s="25" customFormat="1" ht="39.75" customHeight="1">
      <c r="A111" s="51"/>
      <c r="B111" s="102" t="s">
        <v>267</v>
      </c>
      <c r="C111" s="102"/>
      <c r="D111" s="102"/>
      <c r="E111" s="28"/>
      <c r="F111" s="29">
        <f>SUM(F112:F115)</f>
        <v>11</v>
      </c>
      <c r="G111" s="30"/>
      <c r="H111" s="50"/>
      <c r="I111" s="50"/>
      <c r="J111" s="50"/>
      <c r="K111" s="31">
        <f t="shared" ref="K111:P111" si="0">SUM(K112:K115)</f>
        <v>39</v>
      </c>
      <c r="L111" s="31">
        <f t="shared" si="0"/>
        <v>36</v>
      </c>
      <c r="M111" s="31">
        <f t="shared" si="0"/>
        <v>34</v>
      </c>
      <c r="N111" s="31">
        <f t="shared" si="0"/>
        <v>37</v>
      </c>
      <c r="O111" s="31">
        <f t="shared" si="0"/>
        <v>37</v>
      </c>
      <c r="P111" s="31">
        <f t="shared" si="0"/>
        <v>35</v>
      </c>
      <c r="Q111" s="32"/>
    </row>
    <row r="112" spans="1:17" s="25" customFormat="1" ht="39.75" customHeight="1">
      <c r="A112" s="19"/>
      <c r="B112" s="91" t="s">
        <v>153</v>
      </c>
      <c r="C112" s="91"/>
      <c r="D112" s="91"/>
      <c r="E112" s="23"/>
      <c r="F112" s="13">
        <f>COUNTIF(F6:F43,"x")</f>
        <v>7</v>
      </c>
      <c r="G112" s="9"/>
      <c r="H112" s="10"/>
      <c r="I112" s="10"/>
      <c r="J112" s="10"/>
      <c r="K112" s="15">
        <f>SUM(COUNTIFS(K$6:K$43,{"ĐTT","ĐTT+VS-AN","ĐTT+HĐC","TDS","HĐCĐ","HĐG","HĐNT","VS-AN","HĐC","TQDN","LH","HĐCĐ+HĐC","HĐG+HĐC","HĐCĐ+HĐNT","HĐCĐ+HĐG","HĐC+HĐNT","HĐNT+HĐG","SHHN"}))</f>
        <v>15</v>
      </c>
      <c r="L112" s="15">
        <f>SUM(COUNTIFS(L$6:L$43,{"ĐTT","ĐTT+VS-AN","ĐTT+HĐC","TDS","HĐCĐ","HĐG","HĐNT","VS-AN","HĐC","TQDN","LH","HĐCĐ+HĐC","HĐG+HĐC","HĐCĐ+HĐNT","HĐCĐ+HĐG","HĐC+HĐNT","HĐNT+HĐG","SHHN"}))</f>
        <v>16</v>
      </c>
      <c r="M112" s="15">
        <f>SUM(COUNTIFS(M$6:M$43,{"ĐTT","ĐTT+VS-AN","ĐTT+HĐC","TDS","HĐCĐ","HĐG","HĐNT","VS-AN","HĐC","TQDN","LH","HĐCĐ+HĐC","HĐG+HĐC","HĐCĐ+HĐNT","HĐCĐ+HĐG","HĐC+HĐNT","HĐNT+HĐG","SHHN"}))</f>
        <v>16</v>
      </c>
      <c r="N112" s="15">
        <f>SUM(COUNTIFS(N$6:N$43,{"ĐTT","ĐTT+VS-AN","ĐTT+HĐC","TDS","HĐCĐ","HĐG","HĐNT","VS-AN","HĐC","TQDN","LH","HĐCĐ+HĐC","HĐG+HĐC","HĐCĐ+HĐNT","HĐCĐ+HĐG","HĐC+HĐNT","HĐNT+HĐG","SHHN"}))</f>
        <v>15</v>
      </c>
      <c r="O112" s="15">
        <f>SUM(COUNTIFS(O$6:O$43,{"ĐTT","ĐTT+VS-AN","ĐTT+HĐC","TDS","HĐCĐ","HĐG","HĐNT","VS-AN","HĐC","TQDN","LH","HĐCĐ+HĐC","HĐG+HĐC","HĐCĐ+HĐNT","HĐCĐ+HĐG","HĐC+HĐNT","HĐNT+HĐG","SHHN"}))</f>
        <v>15</v>
      </c>
      <c r="P112" s="15">
        <f>SUM(COUNTIFS(P$6:P$43,{"ĐTT","ĐTT+VS-AN","ĐTT+HĐC","TDS","HĐCĐ","HĐG","HĐNT","VS-AN","HĐC","TQDN","LH","HĐCĐ+HĐC","HĐG+HĐC","HĐCĐ+HĐNT","HĐCĐ+HĐG","HĐC+HĐNT","HĐNT+HĐG","SHHN"}))</f>
        <v>15</v>
      </c>
      <c r="Q112" s="11"/>
    </row>
    <row r="113" spans="1:17" s="25" customFormat="1" ht="39.75" customHeight="1">
      <c r="A113" s="19"/>
      <c r="B113" s="91" t="s">
        <v>243</v>
      </c>
      <c r="C113" s="91"/>
      <c r="D113" s="91"/>
      <c r="E113" s="23"/>
      <c r="F113" s="13">
        <f>COUNTIF(F44:F64,"x")</f>
        <v>3</v>
      </c>
      <c r="G113" s="9"/>
      <c r="H113" s="10"/>
      <c r="I113" s="10"/>
      <c r="J113" s="10"/>
      <c r="K113" s="15">
        <f>SUM(COUNTIFS(K$44:K$64,{"ĐTT","ĐTT+VS-AN","ĐTT+HĐC","TDS","HĐCĐ","HĐG","HĐNT","VS-AN","HĐC","TQDN","LH","HĐCĐ+HĐC","HĐG+HĐC","HĐCĐ+HĐNT","HĐCĐ+HĐG","HĐC+HĐNT","HĐNT+HĐG","SHHN"}))</f>
        <v>6</v>
      </c>
      <c r="L113" s="15">
        <f>SUM(COUNTIFS(L$44:L$64,{"ĐTT","ĐTT+VS-AN","ĐTT+HĐC","TDS","HĐCĐ","HĐG","HĐNT","VS-AN","HĐC","TQDN","LH","HĐCĐ+HĐC","HĐG+HĐC","HĐCĐ+HĐNT","HĐCĐ+HĐG","HĐC+HĐNT","HĐNT+HĐG","SHHN"}))</f>
        <v>4</v>
      </c>
      <c r="M113" s="15">
        <f>SUM(COUNTIFS(M$44:M$64,{"ĐTT","ĐTT+VS-AN","ĐTT+HĐC","TDS","HĐCĐ","HĐG","HĐNT","VS-AN","HĐC","TQDN","LH","HĐCĐ+HĐC","HĐG+HĐC","HĐCĐ+HĐNT","HĐCĐ+HĐG","HĐC+HĐNT","HĐNT+HĐG","SHHN"}))</f>
        <v>5</v>
      </c>
      <c r="N113" s="15">
        <f>SUM(COUNTIFS(N$44:N$64,{"ĐTT","ĐTT+VS-AN","ĐTT+HĐC","TDS","HĐCĐ","HĐG","HĐNT","VS-AN","HĐC","TQDN","LH","HĐCĐ+HĐC","HĐG+HĐC","HĐCĐ+HĐNT","HĐCĐ+HĐG","HĐC+HĐNT","HĐNT+HĐG","SHHN"}))</f>
        <v>6</v>
      </c>
      <c r="O113" s="15">
        <f>SUM(COUNTIFS(O$44:O$64,{"ĐTT","ĐTT+VS-AN","ĐTT+HĐC","TDS","HĐCĐ","HĐG","HĐNT","VS-AN","HĐC","TQDN","LH","HĐCĐ+HĐC","HĐG+HĐC","HĐCĐ+HĐNT","HĐCĐ+HĐG","HĐC+HĐNT","HĐNT+HĐG","SHHN"}))</f>
        <v>6</v>
      </c>
      <c r="P113" s="15">
        <f>SUM(COUNTIFS(P$44:P$64,{"ĐTT","ĐTT+VS-AN","ĐTT+HĐC","TDS","HĐCĐ","HĐG","HĐNT","VS-AN","HĐC","TQDN","LH","HĐCĐ+HĐC","HĐG+HĐC","HĐCĐ+HĐNT","HĐCĐ+HĐG","HĐC+HĐNT","HĐNT+HĐG","SHHN"}))</f>
        <v>6</v>
      </c>
      <c r="Q113" s="11"/>
    </row>
    <row r="114" spans="1:17" s="25" customFormat="1" ht="39.75" customHeight="1">
      <c r="A114" s="19"/>
      <c r="B114" s="91" t="s">
        <v>244</v>
      </c>
      <c r="C114" s="91"/>
      <c r="D114" s="91"/>
      <c r="E114" s="23"/>
      <c r="F114" s="13">
        <f>COUNTIF(F65:F81,"x")</f>
        <v>0</v>
      </c>
      <c r="G114" s="9"/>
      <c r="H114" s="10"/>
      <c r="I114" s="10"/>
      <c r="J114" s="10"/>
      <c r="K114" s="15">
        <f>SUM(COUNTIFS(K$65:K$81,{"ĐTT","ĐTT+VS-AN","ĐTT+HĐC","TDS","HĐCĐ","HĐG","HĐNT","VS-AN","HĐC","TQDN","LH","HĐCĐ+HĐC","HĐG+HĐC","HĐCĐ+HĐNT","HĐCĐ+HĐG","HĐC+HĐNT","HĐNT+HĐG","SHHN"}))</f>
        <v>8</v>
      </c>
      <c r="L114" s="15">
        <f>SUM(COUNTIFS(L$65:L$81,{"ĐTT","ĐTT+VS-AN","ĐTT+HĐC","TDS","HĐCĐ","HĐG","HĐNT","VS-AN","HĐC","TQDN","LH","HĐCĐ+HĐC","HĐG+HĐC","HĐCĐ+HĐNT","HĐCĐ+HĐG","HĐC+HĐNT","HĐNT+HĐG","SHHN"}))</f>
        <v>7</v>
      </c>
      <c r="M114" s="15">
        <f>SUM(COUNTIFS(M$65:M$81,{"ĐTT","ĐTT+VS-AN","ĐTT+HĐC","TDS","HĐCĐ","HĐG","HĐNT","VS-AN","HĐC","TQDN","LH","HĐCĐ+HĐC","HĐG+HĐC","HĐCĐ+HĐNT","HĐCĐ+HĐG","HĐC+HĐNT","HĐNT+HĐG","SHHN"}))</f>
        <v>4</v>
      </c>
      <c r="N114" s="15">
        <f>SUM(COUNTIFS(N$65:N$81,{"ĐTT","ĐTT+VS-AN","ĐTT+HĐC","TDS","HĐCĐ","HĐG","HĐNT","VS-AN","HĐC","TQDN","LH","HĐCĐ+HĐC","HĐG+HĐC","HĐCĐ+HĐNT","HĐCĐ+HĐG","HĐC+HĐNT","HĐNT+HĐG","SHHN"}))</f>
        <v>7</v>
      </c>
      <c r="O114" s="15">
        <f>SUM(COUNTIFS(O$65:O$81,{"ĐTT","ĐTT+VS-AN","ĐTT+HĐC","TDS","HĐCĐ","HĐG","HĐNT","VS-AN","HĐC","TQDN","LH","HĐCĐ+HĐC","HĐG+HĐC","HĐCĐ+HĐNT","HĐCĐ+HĐG","HĐC+HĐNT","HĐNT+HĐG","SHHN"}))</f>
        <v>7</v>
      </c>
      <c r="P114" s="15">
        <f>SUM(COUNTIFS(P$65:P$81,{"ĐTT","ĐTT+VS-AN","ĐTT+HĐC","TDS","HĐCĐ","HĐG","HĐNT","VS-AN","HĐC","TQDN","LH","HĐCĐ+HĐC","HĐG+HĐC","HĐCĐ+HĐNT","HĐCĐ+HĐG","HĐC+HĐNT","HĐNT+HĐG","SHHN"}))</f>
        <v>6</v>
      </c>
      <c r="Q114" s="11"/>
    </row>
    <row r="115" spans="1:17" s="25" customFormat="1" ht="39.75" customHeight="1">
      <c r="A115" s="19"/>
      <c r="B115" s="91" t="s">
        <v>268</v>
      </c>
      <c r="C115" s="91"/>
      <c r="D115" s="91"/>
      <c r="E115" s="91"/>
      <c r="F115" s="13">
        <f>COUNTIF(F82:F110,"x")</f>
        <v>1</v>
      </c>
      <c r="G115" s="9"/>
      <c r="H115" s="10"/>
      <c r="I115" s="10"/>
      <c r="J115" s="10"/>
      <c r="K115" s="15">
        <f>SUM(COUNTIFS(K$82:K$110,{"ĐTT","ĐTT+VS-AN","ĐTT+HĐC","TDS","HĐCĐ","HĐG","HĐNT","VS-AN","HĐC","TQDN","LH","HĐCĐ+HĐC","HĐG+HĐC","HĐCĐ+HĐNT","HĐCĐ+HĐG","HĐC+HĐNT","HĐNT+HĐG","SHHN"}))</f>
        <v>10</v>
      </c>
      <c r="L115" s="15">
        <f>SUM(COUNTIFS(L$82:L$110,{"ĐTT","ĐTT+VS-AN","ĐTT+HĐC","TDS","HĐCĐ","HĐG","HĐNT","VS-AN","HĐC","TQDN","LH","HĐCĐ+HĐC","HĐG+HĐC","HĐCĐ+HĐNT","HĐCĐ+HĐG","HĐC+HĐNT","HĐNT+HĐG","SHHN"}))</f>
        <v>9</v>
      </c>
      <c r="M115" s="15">
        <f>SUM(COUNTIFS(M$82:M$110,{"ĐTT","ĐTT+VS-AN","ĐTT+HĐC","TDS","HĐCĐ","HĐG","HĐNT","VS-AN","HĐC","TQDN","LH","HĐCĐ+HĐC","HĐG+HĐC","HĐCĐ+HĐNT","HĐCĐ+HĐG","HĐC+HĐNT","HĐNT+HĐG","SHHN"}))</f>
        <v>9</v>
      </c>
      <c r="N115" s="15">
        <f>SUM(COUNTIFS(N$82:N$110,{"ĐTT","ĐTT+VS-AN","ĐTT+HĐC","TDS","HĐCĐ","HĐG","HĐNT","VS-AN","HĐC","TQDN","LH","HĐCĐ+HĐC","HĐG+HĐC","HĐCĐ+HĐNT","HĐCĐ+HĐG","HĐC+HĐNT","HĐNT+HĐG","SHHN"}))</f>
        <v>9</v>
      </c>
      <c r="O115" s="15">
        <f>SUM(COUNTIFS(O$82:O$110,{"ĐTT","ĐTT+VS-AN","ĐTT+HĐC","TDS","HĐCĐ","HĐG","HĐNT","VS-AN","HĐC","TQDN","LH","HĐCĐ+HĐC","HĐG+HĐC","HĐCĐ+HĐNT","HĐCĐ+HĐG","HĐC+HĐNT","HĐNT+HĐG","SHHN"}))</f>
        <v>9</v>
      </c>
      <c r="P115" s="15">
        <f>SUM(COUNTIFS(P$82:P$110,{"ĐTT","ĐTT+VS-AN","ĐTT+HĐC","TDS","HĐCĐ","HĐG","HĐNT","VS-AN","HĐC","TQDN","LH","HĐCĐ+HĐC","HĐG+HĐC","HĐCĐ+HĐNT","HĐCĐ+HĐG","HĐC+HĐNT","HĐNT+HĐG","SHHN"}))</f>
        <v>8</v>
      </c>
      <c r="Q115" s="11"/>
    </row>
    <row r="116" spans="1:17" s="25" customFormat="1" ht="42" customHeight="1">
      <c r="A116" s="64"/>
      <c r="B116" s="109" t="s">
        <v>266</v>
      </c>
      <c r="C116" s="110"/>
      <c r="D116" s="110"/>
      <c r="E116" s="65"/>
      <c r="F116" s="13"/>
      <c r="G116" s="9"/>
      <c r="H116" s="10"/>
      <c r="I116" s="10"/>
      <c r="J116" s="10"/>
      <c r="K116" s="1">
        <f t="shared" ref="K116:P116" si="1">SUM(K117:K126)</f>
        <v>44</v>
      </c>
      <c r="L116" s="1">
        <f t="shared" si="1"/>
        <v>39</v>
      </c>
      <c r="M116" s="1">
        <f t="shared" si="1"/>
        <v>39</v>
      </c>
      <c r="N116" s="1">
        <f t="shared" si="1"/>
        <v>42</v>
      </c>
      <c r="O116" s="1">
        <f t="shared" si="1"/>
        <v>42</v>
      </c>
      <c r="P116" s="1">
        <f t="shared" si="1"/>
        <v>41</v>
      </c>
      <c r="Q116" s="11"/>
    </row>
    <row r="117" spans="1:17" s="25" customFormat="1" ht="25.5" customHeight="1">
      <c r="A117" s="64"/>
      <c r="B117" s="105" t="s">
        <v>245</v>
      </c>
      <c r="C117" s="106"/>
      <c r="D117" s="106"/>
      <c r="E117" s="65"/>
      <c r="F117" s="13"/>
      <c r="G117" s="9"/>
      <c r="H117" s="10"/>
      <c r="I117" s="10"/>
      <c r="J117" s="10"/>
      <c r="K117" s="19">
        <f>SUM(COUNTIFS(K$8:K$110,{"ĐTT","ĐTT+HĐC"}))</f>
        <v>5</v>
      </c>
      <c r="L117" s="19">
        <f>SUM(COUNTIFS(L$8:L$110,{"ĐTT","ĐTT+HĐC"}))</f>
        <v>4</v>
      </c>
      <c r="M117" s="19">
        <f>SUM(COUNTIFS(M$8:M$110,{"ĐTT","ĐTT+HĐC"}))</f>
        <v>4</v>
      </c>
      <c r="N117" s="19">
        <f>SUM(COUNTIFS(N$8:N$110,{"ĐTT","ĐTT+HĐC"}))</f>
        <v>5</v>
      </c>
      <c r="O117" s="19">
        <f>SUM(COUNTIFS(O$8:O$110,{"ĐTT","ĐTT+HĐC"}))</f>
        <v>5</v>
      </c>
      <c r="P117" s="19">
        <f>SUM(COUNTIFS(P$8:P$110,{"ĐTT","ĐTT+HĐC"}))</f>
        <v>5</v>
      </c>
      <c r="Q117" s="11"/>
    </row>
    <row r="118" spans="1:17" s="25" customFormat="1" ht="25.5" customHeight="1">
      <c r="A118" s="64"/>
      <c r="B118" s="105" t="s">
        <v>246</v>
      </c>
      <c r="C118" s="106"/>
      <c r="D118" s="106"/>
      <c r="E118" s="65"/>
      <c r="F118" s="13"/>
      <c r="G118" s="9"/>
      <c r="H118" s="10"/>
      <c r="I118" s="10"/>
      <c r="J118" s="10"/>
      <c r="K118" s="19">
        <f t="shared" ref="K118:P118" si="2">COUNTIF(K8:K110,"TDS")</f>
        <v>1</v>
      </c>
      <c r="L118" s="19">
        <f t="shared" si="2"/>
        <v>1</v>
      </c>
      <c r="M118" s="19">
        <f t="shared" si="2"/>
        <v>1</v>
      </c>
      <c r="N118" s="19">
        <f t="shared" si="2"/>
        <v>1</v>
      </c>
      <c r="O118" s="19">
        <f t="shared" si="2"/>
        <v>1</v>
      </c>
      <c r="P118" s="19">
        <f t="shared" si="2"/>
        <v>1</v>
      </c>
      <c r="Q118" s="11"/>
    </row>
    <row r="119" spans="1:17" s="25" customFormat="1" ht="25.5" customHeight="1">
      <c r="A119" s="64"/>
      <c r="B119" s="105" t="s">
        <v>247</v>
      </c>
      <c r="C119" s="106"/>
      <c r="D119" s="106"/>
      <c r="E119" s="65"/>
      <c r="F119" s="13"/>
      <c r="G119" s="9"/>
      <c r="H119" s="10"/>
      <c r="I119" s="10"/>
      <c r="J119" s="10"/>
      <c r="K119" s="19">
        <f>SUM(COUNTIFS(K$8:K$110,{"HĐG","HĐNT+HĐG"}))</f>
        <v>14</v>
      </c>
      <c r="L119" s="19">
        <f>SUM(COUNTIFS(L$8:L$110,{"HĐG","HĐNT+HĐG"}))</f>
        <v>14</v>
      </c>
      <c r="M119" s="19">
        <f>SUM(COUNTIFS(M$8:M$110,{"HĐG","HĐNT+HĐG"}))</f>
        <v>12</v>
      </c>
      <c r="N119" s="19">
        <f>SUM(COUNTIFS(N$8:N$110,{"HĐG","HĐNT+HĐG"}))</f>
        <v>15</v>
      </c>
      <c r="O119" s="19">
        <f>SUM(COUNTIFS(O$8:O$110,{"HĐG","HĐNT+HĐG"}))</f>
        <v>14</v>
      </c>
      <c r="P119" s="19">
        <f>SUM(COUNTIFS(P$8:P$110,{"HĐG","HĐNT+HĐG"}))</f>
        <v>13</v>
      </c>
      <c r="Q119" s="11"/>
    </row>
    <row r="120" spans="1:17" s="25" customFormat="1" ht="25.5" customHeight="1">
      <c r="A120" s="64"/>
      <c r="B120" s="105" t="s">
        <v>248</v>
      </c>
      <c r="C120" s="106"/>
      <c r="D120" s="106"/>
      <c r="E120" s="65"/>
      <c r="F120" s="13"/>
      <c r="G120" s="9"/>
      <c r="H120" s="10"/>
      <c r="I120" s="10"/>
      <c r="J120" s="10"/>
      <c r="K120" s="19">
        <f>SUM(COUNTIFS(K$8:K$110,{"HĐNT","HĐNT+HĐG"}))</f>
        <v>3</v>
      </c>
      <c r="L120" s="19">
        <f>SUM(COUNTIFS(L$8:L$110,{"HĐNT","HĐNT+HĐG"}))</f>
        <v>3</v>
      </c>
      <c r="M120" s="19">
        <f>SUM(COUNTIFS(M$8:M$110,{"HĐNT","HĐNT+HĐG"}))</f>
        <v>3</v>
      </c>
      <c r="N120" s="19">
        <f>SUM(COUNTIFS(N$8:N$110,{"HĐNT","HĐNT+HĐG"}))</f>
        <v>4</v>
      </c>
      <c r="O120" s="19">
        <f>SUM(COUNTIFS(O$8:O$110,{"HĐNT","HĐNT+HĐG"}))</f>
        <v>4</v>
      </c>
      <c r="P120" s="19">
        <f>SUM(COUNTIFS(P$8:P$110,{"HĐNT","HĐNT+HĐG"}))</f>
        <v>2</v>
      </c>
      <c r="Q120" s="11"/>
    </row>
    <row r="121" spans="1:17" s="25" customFormat="1" ht="25.5" customHeight="1">
      <c r="A121" s="64"/>
      <c r="B121" s="105" t="s">
        <v>249</v>
      </c>
      <c r="C121" s="106"/>
      <c r="D121" s="106"/>
      <c r="E121" s="65"/>
      <c r="F121" s="13"/>
      <c r="G121" s="9"/>
      <c r="H121" s="10"/>
      <c r="I121" s="10"/>
      <c r="J121" s="10"/>
      <c r="K121" s="19">
        <f t="shared" ref="K121:P121" si="3">COUNTIF(K8:K110,"VS-AN")</f>
        <v>3</v>
      </c>
      <c r="L121" s="19">
        <f t="shared" si="3"/>
        <v>3</v>
      </c>
      <c r="M121" s="19">
        <f t="shared" si="3"/>
        <v>4</v>
      </c>
      <c r="N121" s="19">
        <f t="shared" si="3"/>
        <v>3</v>
      </c>
      <c r="O121" s="19">
        <f t="shared" si="3"/>
        <v>3</v>
      </c>
      <c r="P121" s="19">
        <f t="shared" si="3"/>
        <v>4</v>
      </c>
      <c r="Q121" s="11"/>
    </row>
    <row r="122" spans="1:17" s="25" customFormat="1" ht="25.5" customHeight="1">
      <c r="A122" s="64"/>
      <c r="B122" s="105" t="s">
        <v>250</v>
      </c>
      <c r="C122" s="106"/>
      <c r="D122" s="106"/>
      <c r="E122" s="65"/>
      <c r="F122" s="13"/>
      <c r="G122" s="9"/>
      <c r="H122" s="10"/>
      <c r="I122" s="10"/>
      <c r="J122" s="10"/>
      <c r="K122" s="19">
        <f>SUM(COUNTIFS(K$8:K$110,{"HĐC","HĐCĐ+HĐC","ĐTT+HĐC"}))</f>
        <v>8</v>
      </c>
      <c r="L122" s="19">
        <f>SUM(COUNTIFS(L$8:L$110,{"HĐC","HĐCĐ+HĐC","ĐTT+HĐC"}))</f>
        <v>6</v>
      </c>
      <c r="M122" s="19">
        <f>SUM(COUNTIFS(M$8:M$110,{"HĐC","HĐCĐ+HĐC","ĐTT+HĐC"}))</f>
        <v>7</v>
      </c>
      <c r="N122" s="19">
        <f>SUM(COUNTIFS(N$8:N$110,{"HĐC","HĐCĐ+HĐC","ĐTT+HĐC"}))</f>
        <v>6</v>
      </c>
      <c r="O122" s="19">
        <f>SUM(COUNTIFS(O$8:O$110,{"HĐC","HĐCĐ+HĐC","ĐTT+HĐC"}))</f>
        <v>7</v>
      </c>
      <c r="P122" s="19">
        <f>SUM(COUNTIFS(P$8:P$110,{"HĐC","HĐCĐ+HĐC","ĐTT+HĐC"}))</f>
        <v>7</v>
      </c>
      <c r="Q122" s="11"/>
    </row>
    <row r="123" spans="1:17" s="25" customFormat="1" ht="25.5" customHeight="1">
      <c r="A123" s="64"/>
      <c r="B123" s="105" t="s">
        <v>251</v>
      </c>
      <c r="C123" s="106"/>
      <c r="D123" s="106"/>
      <c r="E123" s="65"/>
      <c r="F123" s="13"/>
      <c r="G123" s="9"/>
      <c r="H123" s="10"/>
      <c r="I123" s="10"/>
      <c r="J123" s="10"/>
      <c r="K123" s="19">
        <f t="shared" ref="K123:P123" si="4">COUNTIF(K8:K110,"TQDN")</f>
        <v>0</v>
      </c>
      <c r="L123" s="19">
        <f t="shared" si="4"/>
        <v>0</v>
      </c>
      <c r="M123" s="19">
        <f t="shared" si="4"/>
        <v>0</v>
      </c>
      <c r="N123" s="19">
        <f t="shared" si="4"/>
        <v>0</v>
      </c>
      <c r="O123" s="19">
        <f t="shared" si="4"/>
        <v>0</v>
      </c>
      <c r="P123" s="19">
        <f t="shared" si="4"/>
        <v>0</v>
      </c>
      <c r="Q123" s="11"/>
    </row>
    <row r="124" spans="1:17" s="25" customFormat="1" ht="25.5" customHeight="1">
      <c r="A124" s="64"/>
      <c r="B124" s="107" t="s">
        <v>252</v>
      </c>
      <c r="C124" s="108"/>
      <c r="D124" s="108"/>
      <c r="E124" s="65"/>
      <c r="F124" s="13"/>
      <c r="G124" s="9"/>
      <c r="H124" s="10"/>
      <c r="I124" s="10"/>
      <c r="J124" s="10"/>
      <c r="K124" s="19">
        <f t="shared" ref="K124:P124" si="5">COUNTIF(K8:K110,"LH")</f>
        <v>1</v>
      </c>
      <c r="L124" s="19">
        <f t="shared" si="5"/>
        <v>0</v>
      </c>
      <c r="M124" s="19">
        <f t="shared" si="5"/>
        <v>0</v>
      </c>
      <c r="N124" s="19">
        <f t="shared" si="5"/>
        <v>0</v>
      </c>
      <c r="O124" s="19">
        <f t="shared" si="5"/>
        <v>0</v>
      </c>
      <c r="P124" s="19">
        <f t="shared" si="5"/>
        <v>1</v>
      </c>
      <c r="Q124" s="11"/>
    </row>
    <row r="125" spans="1:17" s="25" customFormat="1" ht="25.5" customHeight="1">
      <c r="A125" s="64"/>
      <c r="B125" s="107" t="s">
        <v>253</v>
      </c>
      <c r="C125" s="108"/>
      <c r="D125" s="108"/>
      <c r="E125" s="65"/>
      <c r="F125" s="13"/>
      <c r="G125" s="9"/>
      <c r="H125" s="10"/>
      <c r="I125" s="10"/>
      <c r="J125" s="10"/>
      <c r="K125" s="19">
        <f t="shared" ref="K125:P125" si="6">COUNTIF(K8:K110,"SHHN")</f>
        <v>3</v>
      </c>
      <c r="L125" s="19">
        <f t="shared" si="6"/>
        <v>3</v>
      </c>
      <c r="M125" s="19">
        <f t="shared" si="6"/>
        <v>3</v>
      </c>
      <c r="N125" s="19">
        <f t="shared" si="6"/>
        <v>3</v>
      </c>
      <c r="O125" s="19">
        <f t="shared" si="6"/>
        <v>3</v>
      </c>
      <c r="P125" s="19">
        <f t="shared" si="6"/>
        <v>3</v>
      </c>
      <c r="Q125" s="11"/>
    </row>
    <row r="126" spans="1:17" s="25" customFormat="1" ht="25.5" customHeight="1">
      <c r="A126" s="64"/>
      <c r="B126" s="109" t="s">
        <v>254</v>
      </c>
      <c r="C126" s="110"/>
      <c r="D126" s="110"/>
      <c r="E126" s="65"/>
      <c r="F126" s="13"/>
      <c r="G126" s="9"/>
      <c r="H126" s="10"/>
      <c r="I126" s="10"/>
      <c r="J126" s="10"/>
      <c r="K126" s="1">
        <f t="shared" ref="K126:P126" si="7">SUM(K127:K130)</f>
        <v>6</v>
      </c>
      <c r="L126" s="1">
        <f t="shared" si="7"/>
        <v>5</v>
      </c>
      <c r="M126" s="1">
        <f t="shared" si="7"/>
        <v>5</v>
      </c>
      <c r="N126" s="1">
        <f t="shared" si="7"/>
        <v>5</v>
      </c>
      <c r="O126" s="1">
        <f t="shared" si="7"/>
        <v>5</v>
      </c>
      <c r="P126" s="1">
        <f t="shared" si="7"/>
        <v>5</v>
      </c>
      <c r="Q126" s="11"/>
    </row>
    <row r="127" spans="1:17" s="25" customFormat="1" ht="25.5" customHeight="1">
      <c r="A127" s="64"/>
      <c r="B127" s="103" t="s">
        <v>239</v>
      </c>
      <c r="C127" s="104"/>
      <c r="D127" s="104"/>
      <c r="E127" s="66"/>
      <c r="F127" s="13"/>
      <c r="G127" s="9"/>
      <c r="H127" s="10"/>
      <c r="I127" s="10"/>
      <c r="J127" s="10"/>
      <c r="K127" s="24">
        <f>SUM(COUNTIFS(K$6:K$43,{"HĐCĐ","HĐCĐ+HĐC"}))</f>
        <v>1</v>
      </c>
      <c r="L127" s="24">
        <f>SUM(COUNTIFS(L$6:L$43,{"HĐCĐ","HĐCĐ+HĐC"}))</f>
        <v>1</v>
      </c>
      <c r="M127" s="24">
        <f>SUM(COUNTIFS(M$6:M$43,{"HĐCĐ","HĐCĐ+HĐC"}))</f>
        <v>1</v>
      </c>
      <c r="N127" s="24">
        <f>SUM(COUNTIFS(N$6:N$43,{"HĐCĐ","HĐCĐ+HĐC"}))</f>
        <v>1</v>
      </c>
      <c r="O127" s="24">
        <f>SUM(COUNTIFS(O$6:O$43,{"HĐCĐ","HĐCĐ+HĐC"}))</f>
        <v>1</v>
      </c>
      <c r="P127" s="24">
        <f>SUM(COUNTIFS(P$6:P$43,{"HĐCĐ","HĐCĐ+HĐC"}))</f>
        <v>1</v>
      </c>
      <c r="Q127" s="11"/>
    </row>
    <row r="128" spans="1:17" s="25" customFormat="1" ht="25.5" customHeight="1">
      <c r="A128" s="64"/>
      <c r="B128" s="103" t="s">
        <v>240</v>
      </c>
      <c r="C128" s="104"/>
      <c r="D128" s="104"/>
      <c r="E128" s="66"/>
      <c r="F128" s="13"/>
      <c r="G128" s="9"/>
      <c r="H128" s="10"/>
      <c r="I128" s="10"/>
      <c r="J128" s="10"/>
      <c r="K128" s="24">
        <f>SUM(COUNTIFS(K$44:K$64,{"HĐCĐ","HĐCĐ+HĐC"}))</f>
        <v>1</v>
      </c>
      <c r="L128" s="24">
        <f>SUM(COUNTIFS(L$44:L$64,{"HĐCĐ","HĐCĐ+HĐC"}))</f>
        <v>1</v>
      </c>
      <c r="M128" s="24">
        <f>SUM(COUNTIFS(M$44:M$64,{"HĐCĐ","HĐCĐ+HĐC"}))</f>
        <v>1</v>
      </c>
      <c r="N128" s="24">
        <f>SUM(COUNTIFS(N$44:N$64,{"HĐCĐ","HĐCĐ+HĐC"}))</f>
        <v>1</v>
      </c>
      <c r="O128" s="24">
        <f>SUM(COUNTIFS(O$44:O$64,{"HĐCĐ","HĐCĐ+HĐC"}))</f>
        <v>1</v>
      </c>
      <c r="P128" s="24">
        <f>SUM(COUNTIFS(P$44:P$64,{"HĐCĐ","HĐCĐ+HĐC"}))</f>
        <v>1</v>
      </c>
      <c r="Q128" s="11"/>
    </row>
    <row r="129" spans="1:17" s="25" customFormat="1" ht="25.5" customHeight="1">
      <c r="A129" s="64"/>
      <c r="B129" s="103" t="s">
        <v>241</v>
      </c>
      <c r="C129" s="104"/>
      <c r="D129" s="104"/>
      <c r="E129" s="66"/>
      <c r="F129" s="13"/>
      <c r="G129" s="9"/>
      <c r="H129" s="10"/>
      <c r="I129" s="10"/>
      <c r="J129" s="10"/>
      <c r="K129" s="24">
        <f>SUM(COUNTIFS(K$65:K$81,{"HĐCĐ","HĐCĐ+HĐC"}))</f>
        <v>1</v>
      </c>
      <c r="L129" s="24">
        <f>SUM(COUNTIFS(L$65:L$81,{"HĐCĐ","HĐCĐ+HĐC"}))</f>
        <v>1</v>
      </c>
      <c r="M129" s="24">
        <f>SUM(COUNTIFS(M$65:M$81,{"HĐCĐ","HĐCĐ+HĐC"}))</f>
        <v>1</v>
      </c>
      <c r="N129" s="24">
        <f>SUM(COUNTIFS(N$65:N$81,{"HĐCĐ","HĐCĐ+HĐC"}))</f>
        <v>1</v>
      </c>
      <c r="O129" s="24">
        <f>SUM(COUNTIFS(O$65:O$81,{"HĐCĐ","HĐCĐ+HĐC"}))</f>
        <v>1</v>
      </c>
      <c r="P129" s="24">
        <f>SUM(COUNTIFS(P$65:P$81,{"HĐCĐ","HĐCĐ+HĐC"}))</f>
        <v>1</v>
      </c>
      <c r="Q129" s="11"/>
    </row>
    <row r="130" spans="1:17" s="25" customFormat="1" ht="25.5" customHeight="1">
      <c r="A130" s="64"/>
      <c r="B130" s="103" t="s">
        <v>242</v>
      </c>
      <c r="C130" s="104"/>
      <c r="D130" s="104"/>
      <c r="E130" s="66"/>
      <c r="F130" s="13"/>
      <c r="G130" s="9"/>
      <c r="H130" s="10"/>
      <c r="I130" s="10"/>
      <c r="J130" s="10"/>
      <c r="K130" s="24">
        <f>SUM(COUNTIFS(K$82:K$110,{"HĐCĐ","HĐCĐ+HĐC"}))</f>
        <v>3</v>
      </c>
      <c r="L130" s="24">
        <f>SUM(COUNTIFS(L$82:L$110,{"HĐCĐ","HĐCĐ+HĐC"}))</f>
        <v>2</v>
      </c>
      <c r="M130" s="24">
        <f>SUM(COUNTIFS(M$82:M$110,{"HĐCĐ","HĐCĐ+HĐC"}))</f>
        <v>2</v>
      </c>
      <c r="N130" s="24">
        <f>SUM(COUNTIFS(N$82:N$110,{"HĐCĐ","HĐCĐ+HĐC"}))</f>
        <v>2</v>
      </c>
      <c r="O130" s="24">
        <f>SUM(COUNTIFS(O$82:O$110,{"HĐCĐ","HĐCĐ+HĐC"}))</f>
        <v>2</v>
      </c>
      <c r="P130" s="24">
        <f>SUM(COUNTIFS(P$82:P$110,{"HĐCĐ","HĐCĐ+HĐC"}))</f>
        <v>2</v>
      </c>
      <c r="Q130" s="11"/>
    </row>
    <row r="132" spans="1:17" ht="18.75" customHeight="1">
      <c r="A132" s="74" t="s">
        <v>284</v>
      </c>
      <c r="B132" s="74"/>
      <c r="C132" s="74"/>
      <c r="D132" s="74"/>
      <c r="M132" s="74" t="s">
        <v>285</v>
      </c>
      <c r="N132" s="74"/>
      <c r="O132" s="74"/>
      <c r="P132" s="74"/>
      <c r="Q132" s="74"/>
    </row>
    <row r="133" spans="1:17" ht="18.75" customHeight="1">
      <c r="A133" s="74"/>
      <c r="B133" s="74"/>
      <c r="C133" s="74"/>
      <c r="D133" s="74"/>
      <c r="M133" s="74"/>
      <c r="N133" s="74"/>
      <c r="O133" s="74"/>
      <c r="P133" s="74"/>
      <c r="Q133" s="74"/>
    </row>
    <row r="135" spans="1:17" ht="32.25" customHeight="1">
      <c r="A135" s="111" t="s">
        <v>199</v>
      </c>
      <c r="B135" s="111"/>
      <c r="C135" s="111"/>
      <c r="D135" s="111"/>
      <c r="E135" s="72"/>
      <c r="F135" s="72"/>
      <c r="G135" s="72"/>
      <c r="H135" s="72"/>
      <c r="I135" s="72"/>
      <c r="J135" s="72"/>
      <c r="K135" s="72"/>
      <c r="L135" s="72"/>
      <c r="M135" s="112" t="s">
        <v>157</v>
      </c>
      <c r="N135" s="112"/>
      <c r="O135" s="112"/>
      <c r="P135" s="112"/>
      <c r="Q135" s="112"/>
    </row>
  </sheetData>
  <autoFilter ref="P1:P130" xr:uid="{00000000-0009-0000-0000-000003000000}"/>
  <mergeCells count="115">
    <mergeCell ref="A132:D133"/>
    <mergeCell ref="M132:Q133"/>
    <mergeCell ref="A135:D135"/>
    <mergeCell ref="M135:Q135"/>
    <mergeCell ref="B115:E115"/>
    <mergeCell ref="B116:D116"/>
    <mergeCell ref="B117:D117"/>
    <mergeCell ref="B118:D118"/>
    <mergeCell ref="B119:D119"/>
    <mergeCell ref="B120:D120"/>
    <mergeCell ref="B111:D111"/>
    <mergeCell ref="B112:D112"/>
    <mergeCell ref="B113:D113"/>
    <mergeCell ref="B114:D114"/>
    <mergeCell ref="B127:D127"/>
    <mergeCell ref="B128:D128"/>
    <mergeCell ref="B129:D129"/>
    <mergeCell ref="B130:D130"/>
    <mergeCell ref="B121:D121"/>
    <mergeCell ref="B122:D122"/>
    <mergeCell ref="B123:D123"/>
    <mergeCell ref="B124:D124"/>
    <mergeCell ref="B125:D125"/>
    <mergeCell ref="B126:D126"/>
    <mergeCell ref="F94:F101"/>
    <mergeCell ref="B102:D102"/>
    <mergeCell ref="B92:D92"/>
    <mergeCell ref="B93:D93"/>
    <mergeCell ref="B104:B108"/>
    <mergeCell ref="C104:C108"/>
    <mergeCell ref="D104:D108"/>
    <mergeCell ref="E104:E108"/>
    <mergeCell ref="A1:Q1"/>
    <mergeCell ref="Q2:Q5"/>
    <mergeCell ref="A94:A101"/>
    <mergeCell ref="B94:B101"/>
    <mergeCell ref="C94:C101"/>
    <mergeCell ref="D94:D101"/>
    <mergeCell ref="E94:E101"/>
    <mergeCell ref="B80:D80"/>
    <mergeCell ref="B86:D86"/>
    <mergeCell ref="B82:D82"/>
    <mergeCell ref="B83:D83"/>
    <mergeCell ref="B84:D84"/>
    <mergeCell ref="B87:D87"/>
    <mergeCell ref="B89:D89"/>
    <mergeCell ref="F61:F62"/>
    <mergeCell ref="B63:D63"/>
    <mergeCell ref="B65:D65"/>
    <mergeCell ref="B66:D66"/>
    <mergeCell ref="B71:D71"/>
    <mergeCell ref="A76:A79"/>
    <mergeCell ref="B76:B79"/>
    <mergeCell ref="C76:C79"/>
    <mergeCell ref="D76:D79"/>
    <mergeCell ref="E76:E79"/>
    <mergeCell ref="F76:F79"/>
    <mergeCell ref="B57:D57"/>
    <mergeCell ref="A61:A62"/>
    <mergeCell ref="B61:B62"/>
    <mergeCell ref="C61:C62"/>
    <mergeCell ref="D61:D62"/>
    <mergeCell ref="B60:D60"/>
    <mergeCell ref="E61:E62"/>
    <mergeCell ref="B47:D47"/>
    <mergeCell ref="E49:E52"/>
    <mergeCell ref="B55:D55"/>
    <mergeCell ref="B19:D19"/>
    <mergeCell ref="B21:D21"/>
    <mergeCell ref="B30:D30"/>
    <mergeCell ref="B31:D31"/>
    <mergeCell ref="B34:D34"/>
    <mergeCell ref="F49:F52"/>
    <mergeCell ref="B53:D53"/>
    <mergeCell ref="B48:D48"/>
    <mergeCell ref="A49:A52"/>
    <mergeCell ref="B49:B52"/>
    <mergeCell ref="C49:C52"/>
    <mergeCell ref="D49:D52"/>
    <mergeCell ref="B42:D42"/>
    <mergeCell ref="B45:D45"/>
    <mergeCell ref="L4:L5"/>
    <mergeCell ref="M4:M5"/>
    <mergeCell ref="N4:N5"/>
    <mergeCell ref="O4:O5"/>
    <mergeCell ref="P4:P5"/>
    <mergeCell ref="K2:P2"/>
    <mergeCell ref="K4:K5"/>
    <mergeCell ref="H2:H5"/>
    <mergeCell ref="I2:I5"/>
    <mergeCell ref="J2:J5"/>
    <mergeCell ref="A104:A108"/>
    <mergeCell ref="F104:F108"/>
    <mergeCell ref="A2:A5"/>
    <mergeCell ref="B2:B5"/>
    <mergeCell ref="C2:C5"/>
    <mergeCell ref="D2:D5"/>
    <mergeCell ref="E2:E5"/>
    <mergeCell ref="F2:F5"/>
    <mergeCell ref="G2:G5"/>
    <mergeCell ref="B6:D6"/>
    <mergeCell ref="B7:D7"/>
    <mergeCell ref="B8:D8"/>
    <mergeCell ref="B10:D10"/>
    <mergeCell ref="B11:D11"/>
    <mergeCell ref="A12:A13"/>
    <mergeCell ref="B12:B13"/>
    <mergeCell ref="C12:C13"/>
    <mergeCell ref="D12:D13"/>
    <mergeCell ref="E12:E13"/>
    <mergeCell ref="F12:F13"/>
    <mergeCell ref="B39:D39"/>
    <mergeCell ref="B44:D44"/>
    <mergeCell ref="B15:D15"/>
    <mergeCell ref="B17:D17"/>
  </mergeCells>
  <dataValidations count="11">
    <dataValidation type="list" allowBlank="1" showInputMessage="1" showErrorMessage="1" sqref="K101:P101" xr:uid="{00000000-0002-0000-0300-000000000000}">
      <formula1>"ĐTT,TDS,HĐCĐ,HĐG,HĐNT,HĐNT+HĐG,VS-AN,HĐC,SHHN,TQDN,LH"</formula1>
    </dataValidation>
    <dataValidation type="list" allowBlank="1" showInputMessage="1" showErrorMessage="1" sqref="K94:P100" xr:uid="{00000000-0002-0000-0300-000001000000}">
      <formula1>"ĐTT,TDS,HĐCĐ,HĐCĐ+HĐC,HĐG,HĐNT,VS-AN,HĐC,SHHN,TQDN,LH"</formula1>
    </dataValidation>
    <dataValidation type="list" allowBlank="1" showInputMessage="1" showErrorMessage="1" sqref="O102:O105 K9:K60 L57:O62 P57:P61 K77:K93 P80:P93 M38:P56 N63:N76 N79:O93 O63:O77 M70:M93 K62:K75 K102:K110 L105:L110 L102:L103 N106:N110 M108:M110 N102:N104 M102:M106 P102:P110 O108:O110 L9:L56 M9:P36 L63:L93 M63:M68 P63 P65:P78" xr:uid="{00000000-0002-0000-0300-000002000000}">
      <formula1>"ĐTT,TDS,HĐCĐ,HĐG,HĐNT,VS-AN,HĐC,SHHN,TQDN,LH"</formula1>
    </dataValidation>
    <dataValidation type="list" allowBlank="1" showInputMessage="1" showErrorMessage="1" sqref="F40:F41 H41" xr:uid="{00000000-0002-0000-0300-000003000000}">
      <formula1>"KQMĐ, NDCT, TLHD, BC, ĐP,x"</formula1>
    </dataValidation>
    <dataValidation type="list" allowBlank="1" showInputMessage="1" showErrorMessage="1" sqref="F58:F59 F54:F56 H54:H56" xr:uid="{00000000-0002-0000-0300-000004000000}">
      <formula1>"KQMĐ, NDCT, TLHD, BC, ĐP, x"</formula1>
    </dataValidation>
    <dataValidation type="list" allowBlank="1" showInputMessage="1" showErrorMessage="1" promptTitle="x" sqref="F85" xr:uid="{00000000-0002-0000-0300-000005000000}">
      <formula1>"x"</formula1>
    </dataValidation>
    <dataValidation type="list" allowBlank="1" showInputMessage="1" showErrorMessage="1" sqref="E61:F61 E49 H43 C49 C20 C16 C56:C59 C61 E36:F36 E12:F12 C12 C43 H16 E22:F24 C35:C38 E9 E43 E58:E59 C81 E81 C18 H61:H62 E16:F16 E18:F18 E20 E25:E26 E27:F29 E32:F32 E35 E37 E38:F38 E90 E103:F103 C22:C29 E76 C94:C95 E94:E95 C103:C104 E104 C14 E14 H12:H14 H18 H24 H27:H29 H32:H33 E33 C32:C33 E46:F46 H73:H74 E54:E56 H57:H59 H64 E64:F64 C64 E67:F68 C67:C68 F69 C70 E70:F70 H67:H70 C40:C41 C72:C76 E72:F75 H79 E85 C85 H85 E88 C88 H90:H91 C90:C91 E91:F91 H101 C46 H46 H35:H37 E40:E41 C54 H103:H110 C109:C110 E109:E110" xr:uid="{00000000-0002-0000-0300-000006000000}">
      <formula1>"KQMĐ, NDCT, TLHD, BC, ĐP"</formula1>
    </dataValidation>
    <dataValidation allowBlank="1" showInputMessage="1" showErrorMessage="1" promptTitle="x" sqref="F43 F33 F35 F37 H25:H26 F25:F26" xr:uid="{00000000-0002-0000-0300-000007000000}"/>
    <dataValidation type="list" allowBlank="1" showInputMessage="1" showErrorMessage="1" sqref="J43 J9 J12:J14 J16 J18 J20 J22:J29 J32:J33 J35:J38 J49:J52 J54:J59 J61:J64 J67:J70 J72:J79 J40:J41 J81 J84:J85 J88 J90:J91 J103:J110 J46 J94:J100" xr:uid="{00000000-0002-0000-0300-000008000000}">
      <formula1>"Lớp học, Lớp học+ sân chơi, phòng chức năng,ngoài nhà trường, sân chơi"</formula1>
    </dataValidation>
    <dataValidation type="list" allowBlank="1" showInputMessage="1" showErrorMessage="1" sqref="I43 I9 I12:I14 I16 I18 I20 I22:I29 I32:I33 I35:I38 I49:I52 I54:I59 I61:I62 I64 I67:I70 I81 I84:I85 I88 I90:I91 I40:I41 I46 I72:I79 I103:I110 I94:I101" xr:uid="{00000000-0002-0000-0300-000009000000}">
      <formula1>"Lớp, Tổ"</formula1>
    </dataValidation>
    <dataValidation type="list" allowBlank="1" showInputMessage="1" showErrorMessage="1" sqref="J101" xr:uid="{00000000-0002-0000-0300-00000A000000}">
      <formula1>"Lớp học, Lớp học+ sân chơi, Phòng chức năng, Ngoài nhà trường, sân chơi"</formula1>
    </dataValidation>
  </dataValidations>
  <hyperlinks>
    <hyperlink ref="H12" r:id="rId1" xr:uid="{00000000-0004-0000-0300-000000000000}"/>
    <hyperlink ref="H85" r:id="rId2" xr:uid="{00000000-0004-0000-0300-000001000000}"/>
    <hyperlink ref="H101" r:id="rId3" xr:uid="{00000000-0004-0000-0300-000002000000}"/>
    <hyperlink ref="H38" r:id="rId4" xr:uid="{00000000-0004-0000-0300-000003000000}"/>
  </hyperlinks>
  <pageMargins left="0.59055118110236227" right="0.39370078740157483" top="0.74803149606299213" bottom="0.74803149606299213" header="0.31496062992125984" footer="0.31496062992125984"/>
  <pageSetup paperSize="9" orientation="landscape" verticalDpi="0"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CĐ TMN</vt:lpstr>
      <vt:lpstr>'CĐ TMN'!Print_Titles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Admin</cp:lastModifiedBy>
  <cp:lastPrinted>2025-05-06T02:54:32Z</cp:lastPrinted>
  <dcterms:created xsi:type="dcterms:W3CDTF">2019-07-05T03:48:23Z</dcterms:created>
  <dcterms:modified xsi:type="dcterms:W3CDTF">2025-05-15T09:00:51Z</dcterms:modified>
</cp:coreProperties>
</file>