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dmin\Desktop\Linh\"/>
    </mc:Choice>
  </mc:AlternateContent>
  <xr:revisionPtr revIDLastSave="0" documentId="13_ncr:1_{0B0282B3-2B26-4D43-A794-AD9B65AC31A7}" xr6:coauthVersionLast="46" xr6:coauthVersionMax="46" xr10:uidLastSave="{00000000-0000-0000-0000-000000000000}"/>
  <bookViews>
    <workbookView xWindow="-120" yWindow="-120" windowWidth="20730" windowHeight="11160" tabRatio="770" firstSheet="1" activeTab="1" xr2:uid="{00000000-000D-0000-FFFF-FFFF00000000}"/>
  </bookViews>
  <sheets>
    <sheet name="SGV" sheetId="50" state="veryHidden" r:id="rId1"/>
    <sheet name="CĐ BẢN THÂN" sheetId="60" r:id="rId2"/>
  </sheets>
  <definedNames>
    <definedName name="_xlnm._FilterDatabase" localSheetId="1" hidden="1">'CĐ BẢN THÂN'!$K$1:$K$100</definedName>
    <definedName name="_xlnm.Print_Titles" localSheetId="1">'CĐ BẢN THÂN'!$2:$5</definedName>
  </definedNames>
  <calcPr calcId="191029" iterateCount="1"/>
</workbook>
</file>

<file path=xl/calcChain.xml><?xml version="1.0" encoding="utf-8"?>
<calcChain xmlns="http://schemas.openxmlformats.org/spreadsheetml/2006/main">
  <c r="L82" i="60" l="1"/>
  <c r="L83" i="60"/>
  <c r="L84" i="60"/>
  <c r="L85" i="60"/>
  <c r="K85" i="60"/>
  <c r="K84" i="60"/>
  <c r="K83" i="60"/>
  <c r="K82" i="60"/>
  <c r="L89" i="60"/>
  <c r="K89" i="60"/>
  <c r="K97" i="60" l="1"/>
  <c r="L87" i="60"/>
  <c r="L88" i="60"/>
  <c r="L90" i="60"/>
  <c r="L91" i="60"/>
  <c r="L92" i="60"/>
  <c r="L93" i="60"/>
  <c r="L94" i="60"/>
  <c r="L95" i="60"/>
  <c r="K92" i="60"/>
  <c r="K90" i="60"/>
  <c r="K87" i="60"/>
  <c r="L97" i="60"/>
  <c r="L98" i="60"/>
  <c r="L99" i="60"/>
  <c r="L100" i="60"/>
  <c r="K100" i="60"/>
  <c r="K99" i="60"/>
  <c r="K98" i="60"/>
  <c r="K95" i="60"/>
  <c r="K94" i="60"/>
  <c r="K93" i="60"/>
  <c r="K91" i="60"/>
  <c r="K88" i="60"/>
  <c r="F73" i="60" l="1"/>
  <c r="F69" i="60"/>
  <c r="F65" i="60"/>
  <c r="F62" i="60"/>
  <c r="F60" i="60"/>
  <c r="F56" i="60"/>
  <c r="F54" i="60"/>
  <c r="F50" i="60"/>
  <c r="F46" i="60"/>
  <c r="F43" i="60"/>
  <c r="F40" i="60"/>
  <c r="F38" i="60"/>
  <c r="F35" i="60"/>
  <c r="F31" i="60"/>
  <c r="F28" i="60"/>
  <c r="F26" i="60"/>
  <c r="F16" i="60"/>
  <c r="F14" i="60"/>
  <c r="F11" i="60"/>
  <c r="F8" i="60"/>
  <c r="F45" i="60" l="1"/>
  <c r="F7" i="60"/>
  <c r="F59" i="60"/>
  <c r="F68" i="60"/>
  <c r="F58" i="60" l="1"/>
  <c r="F85" i="60" s="1"/>
  <c r="F81" i="60" s="1"/>
  <c r="F6" i="60"/>
  <c r="K81" i="60" l="1"/>
  <c r="L81" i="60"/>
  <c r="K96" i="60"/>
  <c r="K86" i="60" s="1"/>
  <c r="L96" i="60"/>
  <c r="L86" i="60" s="1"/>
</calcChain>
</file>

<file path=xl/sharedStrings.xml><?xml version="1.0" encoding="utf-8"?>
<sst xmlns="http://schemas.openxmlformats.org/spreadsheetml/2006/main" count="426" uniqueCount="206">
  <si>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</si>
  <si>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</si>
  <si>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</si>
  <si>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</si>
  <si>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</si>
  <si>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</si>
  <si>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</si>
  <si>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</si>
  <si>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</si>
  <si>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</si>
  <si>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Mục tiêu năm</t>
  </si>
  <si>
    <t>Nội dung năm</t>
  </si>
  <si>
    <t>Nguồn</t>
  </si>
  <si>
    <t>Hoạt động chủ đề</t>
  </si>
  <si>
    <t>Địa điểm tổ chức</t>
  </si>
  <si>
    <t>Phạm vi thực hiện</t>
  </si>
  <si>
    <t>Lớp</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</si>
  <si>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</si>
  <si>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</si>
  <si>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đi, chạy</t>
  </si>
  <si>
    <t>Giữ được thăng bằng trong vận động đi/chạy có thay đổi tốc độ nhanh/chậm theo hiệu lệnh của cô</t>
  </si>
  <si>
    <t>Đi/chạy theo hướng thẳng có thay đổi tốc độ nhanh/chậm theo hiệu lệnh của cô</t>
  </si>
  <si>
    <t>Trẻ giữ được thăng bằng khi tham gia vận động đi theo đường ngoằn ngoèo</t>
  </si>
  <si>
    <t>Đi theo đường ngoằn ngoèo</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</si>
  <si>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</si>
  <si>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</si>
  <si>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</si>
  <si>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</si>
  <si>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</si>
  <si>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</si>
  <si>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</si>
  <si>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Có khả năng vận động cổ tay, bàn tay, ngón tay - thực hiện "múa khéo"</t>
  </si>
  <si>
    <t>Tập múa dẻo</t>
  </si>
  <si>
    <t>Phối hợp được cử động bàn tay, ngón tay và phối hợp tay - mắt trong các hoạt động:  cài, cởi cúc, buộc dây</t>
  </si>
  <si>
    <t>Chồng, xếp được 6 - 8 khối không đổ</t>
  </si>
  <si>
    <t>Chồng, xếp 6 - 8 khối</t>
  </si>
  <si>
    <t>Bước đầu được làm quen với bút, tập cầm bút tô, vẽ nguệch ngoạc theo ý thích</t>
  </si>
  <si>
    <t>Tập cầm bút tô, vẽ</t>
  </si>
  <si>
    <t>1. Có một số nề nếp, thói quen tốt trong sinh hoạt</t>
  </si>
  <si>
    <t>Thích nghi với chế độ ăn cơm, có thể ăn được các loại thức ăn khác nhau</t>
  </si>
  <si>
    <t>Làm quen với chế độ ăn cơm và các loại thức ăn khác nhau</t>
  </si>
  <si>
    <t>2. Thực hiện một số việc tự phục vụ, giữ gìn sức khỏe</t>
  </si>
  <si>
    <t>Làm được một số việc với sự giúp đỡ của người lớn  mặc cởi quần áo, cùng cô chuẩn bị chỗ ngủ..</t>
  </si>
  <si>
    <t>Tập tự phục vụ: 
+ Mặc quần áo, cởi quần áo khi bị bẩn, bị ướt</t>
  </si>
  <si>
    <t>Làm được một số việc với sự giúp đỡ của người lớn (lấy nước uống, đi vệ sinh,..)</t>
  </si>
  <si>
    <t>Tập tự phục vụ: 
+ Lấy uống nước
+ Cất lấy giày dép, tự đi dép đúng đôi</t>
  </si>
  <si>
    <t>3. Nhận biết và tránh một số nguy cơ không an toàn</t>
  </si>
  <si>
    <t>Biết không tự ý chạy ra khỏi nhà, cổng trường.</t>
  </si>
  <si>
    <t>Không chạy ta khỏi nhà, cổng trường.</t>
  </si>
  <si>
    <t>2. Thể hiện sự hiểu biết về các sự vật, hiện tượng gần gũi</t>
  </si>
  <si>
    <t>* Nhận biết một số bộ phận của cơ thể con người</t>
  </si>
  <si>
    <t>Nói được tên và chức năng chính của một số bộ phận cơ thể khi được hỏi</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</si>
  <si>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</si>
  <si>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</si>
  <si>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</si>
  <si>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Chỉ/nói tên hoặc lấy/cất đúng đồ chơi màu đỏ /vàng/xanh theo yêu cầu</t>
  </si>
  <si>
    <t>Màu đỏ, vàng, xanh</t>
  </si>
  <si>
    <t>*Nhận biết bản thân và những người gần gũi</t>
  </si>
  <si>
    <t>Nói được tên và một số đặc điểm bên ngoài của bản thân khi được hỏi</t>
  </si>
  <si>
    <t>Tên và một số đặc điểm bên ngoài của bản thân</t>
  </si>
  <si>
    <t>1. Nghe hiểu lời nói</t>
  </si>
  <si>
    <t>Nghe và thực hiện được các nhiệm vụ gồm 2 - 3 hành động: "Cháu cất đồ chơi lên giá và đi rửa tay!"</t>
  </si>
  <si>
    <t>Nghe và thực hiện các nhiệm vụ gồm 2 - 3 hành động bằng lời nói</t>
  </si>
  <si>
    <t>https://www.youtube.com/watch?v=6AyuxKwC2Tg</t>
  </si>
  <si>
    <t>2. Nghe, nhắc lại các âm, các tiếng và các câu</t>
  </si>
  <si>
    <t>Biết thể hiện nhu cầu, mong muốn và hiểu biết bằng 1-2 câu đơn giản và câu dài</t>
  </si>
  <si>
    <t>Thể hiện nhu cầu, mong muốn và hiểu biết bằng 1-2 câu đơn giản và câu dài</t>
  </si>
  <si>
    <t>https://www.youtube.com/watch?v=mXThIpsP6QA</t>
  </si>
  <si>
    <t>Đọc được bài thơ, ca dao, đồng dao với sự giúp đỡ của cô giáo</t>
  </si>
  <si>
    <t>https://www.youtube.com/watch?v=H1BENqVmGAo</t>
  </si>
  <si>
    <t>3. Sử dụng ngôn ngữ để giao tiếp</t>
  </si>
  <si>
    <t>Sử dụng được các từ thể hiện sự lễ phép khi nói chuyện với người lớn. Nói to, đủ nghe, phát âm rõ tiếng.</t>
  </si>
  <si>
    <t>Nói  lễ phép, to rõ ràng, đủ nghe</t>
  </si>
  <si>
    <t>https://www.youtube.com/watch?v=8r94YamQffo</t>
  </si>
  <si>
    <t>4. Làm quen với sách</t>
  </si>
  <si>
    <t>Biết lắng nghe khi người lớn đọc sách</t>
  </si>
  <si>
    <t>Lắng nghe người lớn đọc sách</t>
  </si>
  <si>
    <t>IV. LĨNH VỰC TÌNH CẢM, KỸ NĂNG XÃ HỘI VÀ THẨM MỸ</t>
  </si>
  <si>
    <t>1. Phát triển tình cảm</t>
  </si>
  <si>
    <t>* Ý thức về bản thân</t>
  </si>
  <si>
    <t>Nói được một vài thông tin về bản thân (tên, tuổi)</t>
  </si>
  <si>
    <t xml:space="preserve">Nhận biết được tên gọi, một số đặc điểm bên ngoài của bản thân. </t>
  </si>
  <si>
    <t>* Nhận biết và thể hiện một số trạng thái cảm xúc</t>
  </si>
  <si>
    <t>Nhận biết và biểu lộ được trạng thái cảm xúc vui, buồn, sợ hãi, tức giận qua nét mặt, cử chỉ</t>
  </si>
  <si>
    <t>Cách nhận biết và biểu lộ được trạng thái cảm xúc vui, buồn, sợ hãi, tức giận qua nét mặt, cử chỉ</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</si>
  <si>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</si>
  <si>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</si>
  <si>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</si>
  <si>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</si>
  <si>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Một số trạng thái cảm xúc vui, buồn, sợ hãi, tức giận qua nét mặt, cử chỉ</t>
  </si>
  <si>
    <t>3. Phát triển cảm xúc thẩm mỹ</t>
  </si>
  <si>
    <t>* Nghe hát, hát và vận động đơn giản theo nhạc</t>
  </si>
  <si>
    <t>Biết hát và vận động đơn giản theo một vài bài hát/bản nhạc quen thuộc</t>
  </si>
  <si>
    <t>* Vẽ, nặn, xé dán, xếp hình, xem tranh</t>
  </si>
  <si>
    <t>Thích thú khi xem tranh</t>
  </si>
  <si>
    <t>Xem tranh</t>
  </si>
  <si>
    <t>Thích cầm bút di màu, vẽ nguệch ngoặc</t>
  </si>
  <si>
    <t>Thich cầm bút vẽ các nét khác nhau</t>
  </si>
  <si>
    <t>https://www.google.com.vn/url?sa=i&amp;url=https%3A%2F%2Fvi.pngtree.com%2Ffreepng%2Fcartoon-eyes_1449455.html&amp;psig=AOvVaw3Lk_roNC_pp-_sUxmezRmJ&amp;ust=1631773698754000&amp;source=images&amp;cd=vfe&amp;ved=0CA4QtaYDahcKEwj45PvkrIDzAhUAAAAAHQAAAAAQBg</t>
  </si>
  <si>
    <t>Thích chơi với đất nặn tạo ra sản phẩm đơn giản theo sự hướng dẫn của cô</t>
  </si>
  <si>
    <t>Làm quen với màu nước</t>
  </si>
  <si>
    <t>Lớp học+ sân chơi</t>
  </si>
  <si>
    <t>Tổ</t>
  </si>
  <si>
    <t>TN
học
liệu</t>
  </si>
  <si>
    <t>Thích chơi các trò chơi vận động. Biết luật chơi, cách chơi, phối hợp chơi với bạn vui vẻ</t>
  </si>
  <si>
    <t>PTCT</t>
  </si>
  <si>
    <t xml:space="preserve">Trong đó: - Lĩnh vực thể chất </t>
  </si>
  <si>
    <t>Lớp học</t>
  </si>
  <si>
    <t>Tập cài, cởi cúc, buộc dây.</t>
  </si>
  <si>
    <t>Nghe hiểu được các bài thơ, đồng dao, ca dao, hò vè, câu đố,  và nội dung truyện ngắn đơn giản, trả lời được các câu hỏi về tên truyện, tên và hành động của các nhân vật</t>
  </si>
  <si>
    <t>1. Thực hiện các động tác phát triển các nhóm cơ và hô hấp (TDS)</t>
  </si>
  <si>
    <t>Tên, chức năng của một số bộ phận của cơ thể: tay, chân</t>
  </si>
  <si>
    <t>Nghe các bài thơ, đồng dao, ca dao, truyện kể đơn giản về chủ đề "Bản thân"</t>
  </si>
  <si>
    <t>HĐCĐ: Nhận biết đôi bàn tay</t>
  </si>
  <si>
    <t>Đọc các đoạn thơ, bài thơ ngắn có câu 3 - 4 tiếng về chủ đề:"Bản thân"</t>
  </si>
  <si>
    <t>HĐG: Trò chuyện, xem tranh ảnh, xem video  về việc nghe người lớn đọc sách
Thực hành hướng dẫn trẻ cách nghe đọc sách</t>
  </si>
  <si>
    <t>TDS: Bài 2: Bài "Tay em"
- Hô hấp: Thổi nơ
-  ĐT 1: “Giấu tay”
-  ĐT 2 : “Đồng hồ tích tắc”
- ĐT 3: “Hái hoa".</t>
  </si>
  <si>
    <t xml:space="preserve"> HĐCĐ: Đi theo hiệu lệnh</t>
  </si>
  <si>
    <t>HĐCĐ: Đi theo đường ngoằn ngoèo</t>
  </si>
  <si>
    <t>HĐG:
Tập xoay cuộn cổ tay.
Tập VĐ múa kết hợp lời bài hát Ồ sao bé không lắc….</t>
  </si>
  <si>
    <t>HĐG: 
- Xếp chồng đường đi
- Xếp chồng (xếp trường, lớp)</t>
  </si>
  <si>
    <t>HĐG: Chơi với bút sáp màu, chơi với phấn</t>
  </si>
  <si>
    <t xml:space="preserve"> VS-AN
- Dạy trẻ sử dụng bát, thìa, cốc đúng cách.
 - Cho trẻ làm quen một số thức ăn quen thuộc; Cơm, cháo, canh.</t>
  </si>
  <si>
    <t>ĐTT: Hướng dẫn trẻ cất lấy giày dép, tự đi dép đúng đôi.</t>
  </si>
  <si>
    <t xml:space="preserve"> ĐTT: Giáo dục trẻ không chạy ta khỏi nhà, cổng trường.</t>
  </si>
  <si>
    <t>*Nhận biết một số loại hoa, quả quen thuộc</t>
  </si>
  <si>
    <t>VS-AN: Trẻ rửa tay trước khi ăn cơm.
Trẻ nghe và biết cất ghế theo yêu cầu của cô</t>
  </si>
  <si>
    <t>Nghe hát, nghe nhạc, nghe âm thanh của các loại dụng cụ
Hát theo và tập vận động đơn giản theo nhạc về chủ đề " Bản thân"</t>
  </si>
  <si>
    <t xml:space="preserve">Tô màu nước, in bằng màu nước </t>
  </si>
  <si>
    <t xml:space="preserve">Nặn sản phẩm đơn giản về chủ đề </t>
  </si>
  <si>
    <t>Vẽ nét thẳng, nét xiên về chủ đề: "Bản thân"</t>
  </si>
  <si>
    <t>Di màu, vẽ nguệch ngoạc về chủ đề "Bản thân"</t>
  </si>
  <si>
    <t>HĐG: 
- Vo giấy  thành quả
- Tập rót nước
- Lắc tay đưa bóng vào lỗ</t>
  </si>
  <si>
    <t>HĐNT/HĐC: Quan sát, trò chuyện, xem tranh ảnh, xem video về đôi bàn tay, bàn chân</t>
  </si>
  <si>
    <t>Ghi chú về các điều chỉnh trong năm học (nếu có)</t>
  </si>
  <si>
    <t>Đôi bàn chân bé</t>
  </si>
  <si>
    <t>HĐC: Trò chuyện với trẻ khi quần áo ướt, bẩn phải thay
HD trẻ cách mặc và cởi quần áo</t>
  </si>
  <si>
    <t>TDS</t>
  </si>
  <si>
    <t>HĐCĐ</t>
  </si>
  <si>
    <t>HĐG</t>
  </si>
  <si>
    <t>VS-AN</t>
  </si>
  <si>
    <t>HĐC</t>
  </si>
  <si>
    <t>ĐTT</t>
  </si>
  <si>
    <t>HĐNT</t>
  </si>
  <si>
    <t>SHHN</t>
  </si>
  <si>
    <t>HĐCĐ+HĐC</t>
  </si>
  <si>
    <t>HĐG: 
- Chơi với sáp màu tô, vẽ</t>
  </si>
  <si>
    <t xml:space="preserve"> + Giờ thể chất</t>
  </si>
  <si>
    <t xml:space="preserve">   + Giờ nhận thức</t>
  </si>
  <si>
    <t xml:space="preserve">   + Giờ ngôn ngữ</t>
  </si>
  <si>
    <t xml:space="preserve">          + Giờ TCKNXH - TM</t>
  </si>
  <si>
    <t xml:space="preserve">                - Lĩnh vực nhận thức </t>
  </si>
  <si>
    <t xml:space="preserve">                - Lĩnh vực ngôn ngữ</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</si>
  <si>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</si>
  <si>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</si>
  <si>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</si>
  <si>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</si>
  <si>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</si>
  <si>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</si>
  <si>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</si>
  <si>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</si>
  <si>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</si>
  <si>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</si>
  <si>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TT</t>
  </si>
  <si>
    <t>CỘNG TỔNG SỐ NỘI DUNG PHÂN BỐ VÀO CÁC HOẠT ĐỘNG</t>
  </si>
  <si>
    <t>CỘNG TỔNG SỐ NỘI DUNG PHÂN BỔ VÀO CHỦ ĐỀ</t>
  </si>
  <si>
    <t xml:space="preserve">                - Lĩnh vực tình cảm KNXH-TM</t>
  </si>
  <si>
    <t>HĐNT: Quan sát lá sấu non, lá sấu già, chồi non cây mít, cây vú sữa, hoa kế, hoa bưởi, hoa tóc tiên, quả khế, quả bưởi, quả vú sữa, quả mít…</t>
  </si>
  <si>
    <t>CHỦ ĐỀ: BẢN THÂN</t>
  </si>
  <si>
    <t>Nhánh 1</t>
  </si>
  <si>
    <t>Đôi bàn tay bé</t>
  </si>
  <si>
    <t>Nhánh 2</t>
  </si>
  <si>
    <t>KẾ HOẠCH CHĂM SÓC GIÁO DỤC TRẺ CHỦ ĐỀ BẢN THÂN
Thời gian thực hiện 2 tuần (từ ngày 21/10 - đến ngày 02/11/2024)</t>
  </si>
  <si>
    <t>Phối hợp được cử động bàn tay, ngón tay và phối hợp tay - mắt trong các hoạt động: nhào đất nặn; vẽ…</t>
  </si>
  <si>
    <t>Thực hiện vận động nhào đất nặn; vẽ…</t>
  </si>
  <si>
    <t>HĐG: Trò chơi: Vẽ ngón tay, bàn tay, nặn vòng, nặn nhẫn...</t>
  </si>
  <si>
    <t>HĐG: Tập cài, cởi cúc áo, buộc dây giày</t>
  </si>
  <si>
    <t>HĐNT+HĐC</t>
  </si>
  <si>
    <t xml:space="preserve"> HĐC:
- Nghe thơ: Bàn chân của bé
- Đồng dao: Rềnh rềnh ràng ràng
- Truyện: Bàn chân kì diệu.</t>
  </si>
  <si>
    <t>HĐCĐ/HĐC: Bài thơ: 
Bàn chân của bé</t>
  </si>
  <si>
    <t>HĐCĐ:
- Di màu đôi bàn chân</t>
  </si>
  <si>
    <t>HĐCĐ/HĐC: Bài thơ: 
Đôi bàn tay bé</t>
  </si>
  <si>
    <t>ĐTT+HĐG</t>
  </si>
  <si>
    <t>ĐTT: Trò chuyện, xem tranh ảnh, xem video về việc chào hỏi lễ phép, nói to đủ nghe khi giao tiếp
Dạy trẻ sử dụng các từ thể hiện sự lễ phép (dạ, vâng, ạ ). Dạy trẻ "dạ" khi cô gọi tên, "vâng ạ" khi cô bảo.</t>
  </si>
  <si>
    <t>HĐG: Tạo tình huống và cho trẻ thực hành nói chuyện với người khác.
TC: Nghe điện thoại
- Bế em, ru em ngủ, cho em ăn, rót nước cho em; 
- Chọn thực phẩm, chế biến thực phẩm
- Cho em búp bê đi chơi</t>
  </si>
  <si>
    <t xml:space="preserve"> HĐG: 
- Vẽ bàn tay.
- Vẽ bàn chân.</t>
  </si>
  <si>
    <t>HĐCĐ: Nhận biết màu xanh 
HĐC: Ôn nhận biết màu xanh</t>
  </si>
  <si>
    <t>HĐG: 
- Xem tranh, album về chủ đề "Bản thân"</t>
  </si>
  <si>
    <t>HĐCĐ/HĐC:
- Bài hát: Tay thơm tay ngoan</t>
  </si>
  <si>
    <t>HĐCĐ/HĐC:
- Bài hát: Bàn chân xinh xắn</t>
  </si>
  <si>
    <t>HĐG: Trò chơi tư duy màu
- Tháp xếp chồng
- Đồ chơi công nghiệp bộ luồn xoắn hạt
- Lắp ghép hình</t>
  </si>
  <si>
    <t>https://www.youtube.com/wat</t>
  </si>
  <si>
    <t>HĐCĐ: In bàn tay từ màu nước</t>
  </si>
  <si>
    <t xml:space="preserve">HĐNT:
-  Kéo cưa lừa xẻ
- Nu na nu nống
- Vê nhà bạn trai, bạn gái.
- Ngón tay nhúc nhích.
- Đôi tay khéo léo, Đuổi bắt bóng; Về đúng nhà; Nhảy theo hình bàn chân; Đôi chân khéo léo... </t>
  </si>
  <si>
    <t xml:space="preserve">
HĐNT/HĐG:
 - Hát,vận động các bài hát trong chủ đề và sử dụng dụng cụ âm nhạc đơn giản (Xắc xô, trống, gỗ gõ…)</t>
  </si>
  <si>
    <t xml:space="preserve"> HĐC:
- Nghe thơ: Tay ngoan; Rửa tay.
- Đồng dao: Tập tầm vông
- Truyện: Đôi tay để làm gì?.</t>
  </si>
  <si>
    <t>HĐG:
- Trò chơi: Đóng cọc bàn gỗ.
TC: Búa bi 2 tầng.</t>
  </si>
  <si>
    <t>ĐTT: Trò chuyện về tên và một số đặc điểm bên ngoài của BT (Bàn chân, bàn tay…)
HĐG:
- Bạn là ai?
- Tìm bóng cho tôi (bóng tay phải, tay trái)
- Tìm bóng cho bàn tay, bàn chân.
- Ghép tranh bàn tay, bàn chân.</t>
  </si>
  <si>
    <t>HĐG: Di tranh bằng màu nước về nhánh</t>
  </si>
  <si>
    <t>HĐG: Nặn những sản phẩm đơn giản về nhánh (nặn vòng, nặn nhẫn..)</t>
  </si>
  <si>
    <t>HĐG:
- Trò chơi kéo xe
- Chơi với túi cát
- Trò chơi xe đẩy
- Bé chơi quả tạ
- Chơi bập bênh
- Chơi với vòng, gậy.</t>
  </si>
  <si>
    <t>Vận động bàn tay, cánh tay</t>
  </si>
  <si>
    <t>sân chơi</t>
  </si>
  <si>
    <t>SHHN: Dạy trẻ chào mỗi khi có khách đến lớp.
Cho trẻ tiếp cận  đối tượng xung quanh: Con vật để kích thích trí tò mò và ham hiểu biết của trẻ.
VS-AN: Dạy trẻ mời cô và các bạn  mỗi khi ăn cơm</t>
  </si>
  <si>
    <t>ĐTT: Trẻ giới thiệu về mình với sự gợi ý của cô</t>
  </si>
  <si>
    <t>ĐTT: Trò chuyện, xem tranh ảnh, xem video về một số trạng thái vui buồn, tức giận, sợ hãi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</si>
</sst>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3">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u/>
      <sz val="11"/>
      <color theme="10"/>
      <name val="Calibri"/>
      <family val="2"/>
      <scheme val="minor"/>
    </font>
    <font>
      <b/>
      <sz val="11"/>
      <color theme="1"/>
      <name val="Times New Roman"/>
      <family val="1"/>
    </font>
    <font>
      <sz val="11"/>
      <color theme="1"/>
      <name val="Times New Roman"/>
      <family val="1"/>
    </font>
    <font>
      <b/>
      <sz val="12"/>
      <color theme="1"/>
      <name val="Times New Roman"/>
      <family val="1"/>
    </font>
    <font>
      <b/>
      <i/>
      <sz val="11"/>
      <color theme="1"/>
      <name val="Times New Roman"/>
      <family val="1"/>
    </font>
    <font>
      <u/>
      <sz val="11"/>
      <color theme="1"/>
      <name val="Times New Roman"/>
      <family val="1"/>
    </font>
    <font>
      <b/>
      <sz val="8"/>
      <color theme="1"/>
      <name val="Times New Roman"/>
      <family val="1"/>
    </font>
    <font>
      <sz val="8"/>
      <color theme="1"/>
      <name val="Times New Roman"/>
      <family val="1"/>
    </font>
    <font>
      <b/>
      <i/>
      <sz val="8"/>
      <color theme="1"/>
      <name val="Times New Roman"/>
      <family val="1"/>
    </font>
    <font>
      <i/>
      <sz val="11"/>
      <color theme="1"/>
      <name val="Times New Roman"/>
      <family val="1"/>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2">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12" fillId="0" borderId="0" applyNumberFormat="0" applyFill="0" applyBorder="0" applyAlignment="0" applyProtection="0"/>
    <xf numFmtId="0" fontId="2" fillId="0" borderId="0"/>
  </cellStyleXfs>
  <cellXfs count="105">
    <xf numFmtId="0" fontId="0" fillId="0" borderId="0" xfId="0"/>
    <xf numFmtId="0" fontId="13" fillId="2" borderId="3" xfId="0" applyFont="1" applyFill="1" applyBorder="1" applyAlignment="1">
      <alignment horizontal="center" vertical="center" wrapText="1"/>
    </xf>
    <xf numFmtId="49" fontId="14" fillId="2" borderId="3" xfId="0" applyNumberFormat="1" applyFont="1" applyFill="1" applyBorder="1" applyAlignment="1">
      <alignment vertical="center" wrapText="1"/>
    </xf>
    <xf numFmtId="1" fontId="13" fillId="2" borderId="3" xfId="0" applyNumberFormat="1" applyFont="1" applyFill="1" applyBorder="1" applyAlignment="1">
      <alignment vertical="center" wrapText="1"/>
    </xf>
    <xf numFmtId="1" fontId="13" fillId="2" borderId="3"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1" fontId="16" fillId="2" borderId="3" xfId="0" applyNumberFormat="1" applyFont="1" applyFill="1" applyBorder="1" applyAlignment="1">
      <alignment horizontal="left" vertical="center"/>
    </xf>
    <xf numFmtId="1" fontId="16" fillId="2" borderId="3" xfId="0" applyNumberFormat="1" applyFont="1" applyFill="1" applyBorder="1" applyAlignment="1">
      <alignment horizontal="center" vertical="center"/>
    </xf>
    <xf numFmtId="49" fontId="17" fillId="2" borderId="3" xfId="30" applyNumberFormat="1" applyFont="1" applyFill="1" applyBorder="1" applyAlignment="1">
      <alignment horizontal="center" vertical="center" wrapText="1"/>
    </xf>
    <xf numFmtId="0" fontId="20" fillId="2" borderId="3" xfId="0" applyFont="1" applyFill="1" applyBorder="1" applyAlignment="1">
      <alignment horizontal="center" vertical="center"/>
    </xf>
    <xf numFmtId="0" fontId="11" fillId="2" borderId="3" xfId="0" applyFont="1" applyFill="1" applyBorder="1" applyAlignment="1">
      <alignment horizontal="center" vertical="center" wrapText="1"/>
    </xf>
    <xf numFmtId="0" fontId="0" fillId="2" borderId="0" xfId="0" applyFill="1"/>
    <xf numFmtId="0" fontId="14"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20" fillId="2" borderId="5" xfId="0" applyFont="1" applyFill="1" applyBorder="1" applyAlignment="1">
      <alignment horizontal="center" vertical="center"/>
    </xf>
    <xf numFmtId="1" fontId="13" fillId="2" borderId="5" xfId="0" applyNumberFormat="1" applyFont="1" applyFill="1" applyBorder="1" applyAlignment="1">
      <alignment horizontal="left" vertical="center" wrapText="1"/>
    </xf>
    <xf numFmtId="0" fontId="15" fillId="2" borderId="5" xfId="0"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0" fontId="14" fillId="2" borderId="3" xfId="0" applyFont="1" applyFill="1" applyBorder="1" applyAlignment="1">
      <alignment horizontal="center" vertical="center"/>
    </xf>
    <xf numFmtId="1" fontId="14" fillId="2" borderId="3"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left" vertical="center" wrapText="1"/>
    </xf>
    <xf numFmtId="49"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xf>
    <xf numFmtId="1" fontId="13"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49" fontId="14" fillId="2" borderId="6" xfId="0" applyNumberFormat="1" applyFont="1" applyFill="1" applyBorder="1" applyAlignment="1">
      <alignment horizontal="left" vertical="center" wrapText="1"/>
    </xf>
    <xf numFmtId="0" fontId="13" fillId="2" borderId="6" xfId="0" applyFont="1" applyFill="1" applyBorder="1" applyAlignment="1">
      <alignment horizontal="center" vertical="center" wrapText="1"/>
    </xf>
    <xf numFmtId="49" fontId="19" fillId="2" borderId="6"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vertical="center" wrapText="1"/>
    </xf>
    <xf numFmtId="49" fontId="13" fillId="2" borderId="3" xfId="0" applyNumberFormat="1" applyFont="1" applyFill="1" applyBorder="1" applyAlignment="1">
      <alignment vertical="center" wrapText="1"/>
    </xf>
    <xf numFmtId="0" fontId="14" fillId="3" borderId="3" xfId="0" applyFont="1" applyFill="1" applyBorder="1" applyAlignment="1">
      <alignment horizontal="left" vertical="center" wrapText="1"/>
    </xf>
    <xf numFmtId="49" fontId="16" fillId="2" borderId="3" xfId="0" applyNumberFormat="1" applyFont="1" applyFill="1" applyBorder="1" applyAlignment="1">
      <alignment vertical="center" wrapText="1"/>
    </xf>
    <xf numFmtId="0" fontId="14" fillId="2" borderId="7" xfId="0" applyFont="1" applyFill="1" applyBorder="1" applyAlignment="1">
      <alignment horizontal="center" vertical="center"/>
    </xf>
    <xf numFmtId="0" fontId="0" fillId="0" borderId="0" xfId="0" applyAlignment="1">
      <alignment horizontal="center"/>
    </xf>
    <xf numFmtId="0" fontId="14" fillId="2" borderId="6" xfId="0" applyFont="1" applyFill="1" applyBorder="1" applyAlignment="1">
      <alignment vertical="center" wrapText="1"/>
    </xf>
    <xf numFmtId="1" fontId="16" fillId="2" borderId="3" xfId="0" applyNumberFormat="1" applyFont="1" applyFill="1" applyBorder="1" applyAlignment="1">
      <alignment horizontal="center" vertical="center" wrapText="1"/>
    </xf>
    <xf numFmtId="0" fontId="14" fillId="0" borderId="3" xfId="0" applyFont="1" applyBorder="1" applyAlignment="1">
      <alignment vertical="center"/>
    </xf>
    <xf numFmtId="1" fontId="14" fillId="2" borderId="3" xfId="0" applyNumberFormat="1" applyFont="1" applyFill="1" applyBorder="1" applyAlignment="1">
      <alignment horizontal="left" vertical="center" wrapText="1"/>
    </xf>
    <xf numFmtId="0" fontId="18" fillId="2" borderId="3" xfId="0" applyFont="1" applyFill="1" applyBorder="1" applyAlignment="1">
      <alignment horizontal="center" vertical="center"/>
    </xf>
    <xf numFmtId="0" fontId="13" fillId="2" borderId="0" xfId="0" applyFont="1" applyFill="1" applyAlignment="1">
      <alignment vertical="top" wrapText="1"/>
    </xf>
    <xf numFmtId="0" fontId="0" fillId="0" borderId="0" xfId="0" applyAlignment="1">
      <alignment vertical="center"/>
    </xf>
    <xf numFmtId="1" fontId="22" fillId="2" borderId="3" xfId="30" applyNumberFormat="1" applyFont="1" applyFill="1" applyBorder="1" applyAlignment="1">
      <alignment horizontal="center" vertical="center" wrapText="1"/>
    </xf>
    <xf numFmtId="0" fontId="0" fillId="2" borderId="0" xfId="0" applyFill="1" applyAlignment="1">
      <alignment wrapText="1"/>
    </xf>
    <xf numFmtId="0" fontId="13" fillId="2" borderId="3" xfId="0" applyFont="1" applyFill="1" applyBorder="1" applyAlignment="1">
      <alignment horizontal="center" vertical="center" wrapText="1"/>
    </xf>
    <xf numFmtId="49" fontId="19" fillId="2" borderId="6"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1" fontId="13" fillId="2" borderId="6" xfId="0" applyNumberFormat="1"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49" fontId="19" fillId="2" borderId="4" xfId="0" applyNumberFormat="1" applyFont="1" applyFill="1" applyBorder="1" applyAlignment="1">
      <alignment horizontal="center" vertical="center" wrapText="1"/>
    </xf>
    <xf numFmtId="49" fontId="14" fillId="2" borderId="6"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49" fontId="14" fillId="2" borderId="5" xfId="0" applyNumberFormat="1" applyFont="1" applyFill="1" applyBorder="1" applyAlignment="1">
      <alignment horizontal="left" vertical="center" wrapText="1"/>
    </xf>
    <xf numFmtId="0" fontId="13" fillId="2" borderId="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49" fontId="13" fillId="2" borderId="7" xfId="0" applyNumberFormat="1"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49" fontId="13" fillId="2" borderId="8" xfId="0" applyNumberFormat="1" applyFont="1" applyFill="1" applyBorder="1" applyAlignment="1">
      <alignment horizontal="left" vertical="center" wrapText="1"/>
    </xf>
    <xf numFmtId="0" fontId="13" fillId="2" borderId="9" xfId="0" applyFont="1" applyFill="1" applyBorder="1" applyAlignment="1">
      <alignment horizontal="center" vertical="top" wrapText="1"/>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4" fillId="2" borderId="7" xfId="0" applyFont="1" applyFill="1" applyBorder="1" applyAlignment="1">
      <alignment horizontal="left" vertical="center"/>
    </xf>
    <xf numFmtId="0" fontId="14" fillId="2" borderId="2" xfId="0" applyFont="1" applyFill="1" applyBorder="1" applyAlignment="1">
      <alignment horizontal="left" vertical="center"/>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0" fillId="0" borderId="6" xfId="0" applyBorder="1" applyAlignment="1">
      <alignment horizontal="center" vertical="center"/>
    </xf>
    <xf numFmtId="0" fontId="0" fillId="0" borderId="4" xfId="0" applyBorder="1" applyAlignment="1">
      <alignment horizontal="center" vertical="center"/>
    </xf>
    <xf numFmtId="49" fontId="16" fillId="2" borderId="6" xfId="0" applyNumberFormat="1" applyFont="1" applyFill="1" applyBorder="1" applyAlignment="1">
      <alignment horizontal="left" vertical="center" wrapText="1"/>
    </xf>
    <xf numFmtId="49" fontId="16" fillId="2" borderId="5" xfId="0" applyNumberFormat="1" applyFont="1" applyFill="1" applyBorder="1" applyAlignment="1">
      <alignment horizontal="left" vertical="center" wrapText="1"/>
    </xf>
    <xf numFmtId="49" fontId="20" fillId="2" borderId="6" xfId="0" applyNumberFormat="1"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0" fontId="21" fillId="2" borderId="8"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13" fillId="2" borderId="8" xfId="0" applyFont="1" applyFill="1" applyBorder="1" applyAlignment="1">
      <alignment horizontal="left" vertical="center" wrapText="1"/>
    </xf>
    <xf numFmtId="49" fontId="13" fillId="2" borderId="7" xfId="0" applyNumberFormat="1" applyFont="1" applyFill="1" applyBorder="1" applyAlignment="1">
      <alignment horizontal="left" vertical="center"/>
    </xf>
    <xf numFmtId="49" fontId="13" fillId="2" borderId="2" xfId="0" applyNumberFormat="1" applyFont="1" applyFill="1" applyBorder="1" applyAlignment="1">
      <alignment horizontal="left" vertical="center"/>
    </xf>
    <xf numFmtId="49" fontId="13" fillId="2" borderId="8" xfId="0" applyNumberFormat="1" applyFont="1" applyFill="1" applyBorder="1" applyAlignment="1">
      <alignment horizontal="left" vertical="center"/>
    </xf>
    <xf numFmtId="49" fontId="14" fillId="2" borderId="6"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10"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0" fontId="13" fillId="2" borderId="7"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1" fontId="13" fillId="2" borderId="4" xfId="0" applyNumberFormat="1" applyFont="1" applyFill="1" applyBorder="1" applyAlignment="1">
      <alignment horizontal="center" vertical="center" wrapText="1"/>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66FFFF"/>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 TargetMode="External"/><Relationship Id="rId1" Type="http://schemas.openxmlformats.org/officeDocument/2006/relationships/hyperlink" Target="https://www.youtube.com/watch?v=8r94YamQf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0"/>
  <sheetViews>
    <sheetView tabSelected="1" topLeftCell="A79" zoomScale="73" zoomScaleNormal="73" workbookViewId="0">
      <selection activeCell="F81" sqref="F81:F85"/>
    </sheetView>
  </sheetViews>
  <sheetFormatPr defaultRowHeight="15"/>
  <cols>
    <col min="1" max="1" width="5.5703125" style="43" customWidth="1"/>
    <col min="2" max="2" width="21.42578125" customWidth="1"/>
    <col min="3" max="3" width="6.140625" style="43" customWidth="1"/>
    <col min="4" max="4" width="20.140625" customWidth="1"/>
    <col min="5" max="5" width="6.5703125" style="43" customWidth="1"/>
    <col min="6" max="6" width="5.5703125" customWidth="1"/>
    <col min="7" max="7" width="19.85546875" customWidth="1"/>
    <col min="8" max="8" width="7.5703125" style="12" customWidth="1"/>
    <col min="9" max="9" width="6.7109375" style="12" customWidth="1"/>
    <col min="10" max="10" width="6.7109375" style="52" customWidth="1"/>
    <col min="11" max="12" width="11.42578125" style="12" customWidth="1"/>
    <col min="13" max="13" width="7.140625" style="12" customWidth="1"/>
  </cols>
  <sheetData>
    <row r="1" spans="1:17" ht="42.75" customHeight="1">
      <c r="A1" s="71" t="s">
        <v>172</v>
      </c>
      <c r="B1" s="71"/>
      <c r="C1" s="71"/>
      <c r="D1" s="71"/>
      <c r="E1" s="71"/>
      <c r="F1" s="71"/>
      <c r="G1" s="71"/>
      <c r="H1" s="71"/>
      <c r="I1" s="71"/>
      <c r="J1" s="71"/>
      <c r="K1" s="71"/>
      <c r="L1" s="71"/>
      <c r="M1" s="71"/>
      <c r="N1" s="49"/>
      <c r="O1" s="49"/>
      <c r="P1" s="49"/>
      <c r="Q1" s="49"/>
    </row>
    <row r="2" spans="1:17" ht="36" customHeight="1">
      <c r="A2" s="65" t="s">
        <v>163</v>
      </c>
      <c r="B2" s="62" t="s">
        <v>10</v>
      </c>
      <c r="C2" s="95" t="s">
        <v>12</v>
      </c>
      <c r="D2" s="62" t="s">
        <v>11</v>
      </c>
      <c r="E2" s="95" t="s">
        <v>12</v>
      </c>
      <c r="F2" s="95" t="s">
        <v>105</v>
      </c>
      <c r="G2" s="62" t="s">
        <v>13</v>
      </c>
      <c r="H2" s="62" t="s">
        <v>103</v>
      </c>
      <c r="I2" s="62" t="s">
        <v>15</v>
      </c>
      <c r="J2" s="62" t="s">
        <v>14</v>
      </c>
      <c r="K2" s="102" t="s">
        <v>168</v>
      </c>
      <c r="L2" s="103"/>
      <c r="M2" s="53" t="s">
        <v>134</v>
      </c>
    </row>
    <row r="3" spans="1:17" ht="36" customHeight="1">
      <c r="A3" s="66"/>
      <c r="B3" s="63"/>
      <c r="C3" s="96"/>
      <c r="D3" s="63"/>
      <c r="E3" s="96"/>
      <c r="F3" s="96"/>
      <c r="G3" s="63"/>
      <c r="H3" s="63"/>
      <c r="I3" s="63"/>
      <c r="J3" s="63"/>
      <c r="K3" s="34" t="s">
        <v>169</v>
      </c>
      <c r="L3" s="34" t="s">
        <v>171</v>
      </c>
      <c r="M3" s="53"/>
    </row>
    <row r="4" spans="1:17" ht="36" customHeight="1">
      <c r="A4" s="66"/>
      <c r="B4" s="63"/>
      <c r="C4" s="96"/>
      <c r="D4" s="63"/>
      <c r="E4" s="96"/>
      <c r="F4" s="96"/>
      <c r="G4" s="63"/>
      <c r="H4" s="63"/>
      <c r="I4" s="63"/>
      <c r="J4" s="63"/>
      <c r="K4" s="98" t="s">
        <v>170</v>
      </c>
      <c r="L4" s="100" t="s">
        <v>135</v>
      </c>
      <c r="M4" s="53"/>
    </row>
    <row r="5" spans="1:17" ht="61.5" customHeight="1">
      <c r="A5" s="67"/>
      <c r="B5" s="64"/>
      <c r="C5" s="97"/>
      <c r="D5" s="64"/>
      <c r="E5" s="97"/>
      <c r="F5" s="97"/>
      <c r="G5" s="64"/>
      <c r="H5" s="64"/>
      <c r="I5" s="64"/>
      <c r="J5" s="64"/>
      <c r="K5" s="99"/>
      <c r="L5" s="101"/>
      <c r="M5" s="53"/>
    </row>
    <row r="6" spans="1:17" ht="45" customHeight="1">
      <c r="A6" s="13"/>
      <c r="B6" s="68" t="s">
        <v>4</v>
      </c>
      <c r="C6" s="69"/>
      <c r="D6" s="70"/>
      <c r="E6" s="26"/>
      <c r="F6" s="24">
        <f>SUM(F7,F25)</f>
        <v>1</v>
      </c>
      <c r="G6" s="4"/>
      <c r="H6" s="36"/>
      <c r="I6" s="36"/>
      <c r="J6" s="36"/>
      <c r="K6" s="30"/>
      <c r="L6" s="30"/>
      <c r="M6" s="13"/>
    </row>
    <row r="7" spans="1:17" ht="27.75" customHeight="1">
      <c r="A7" s="13"/>
      <c r="B7" s="68" t="s">
        <v>8</v>
      </c>
      <c r="C7" s="69"/>
      <c r="D7" s="70"/>
      <c r="E7" s="26"/>
      <c r="F7" s="24">
        <f>SUM(F8,F10,F16)</f>
        <v>0</v>
      </c>
      <c r="G7" s="4"/>
      <c r="H7" s="36"/>
      <c r="I7" s="36"/>
      <c r="J7" s="36"/>
      <c r="K7" s="24"/>
      <c r="L7" s="24"/>
      <c r="M7" s="13"/>
    </row>
    <row r="8" spans="1:17" ht="36.75" customHeight="1">
      <c r="A8" s="13"/>
      <c r="B8" s="68" t="s">
        <v>110</v>
      </c>
      <c r="C8" s="69"/>
      <c r="D8" s="70"/>
      <c r="E8" s="26"/>
      <c r="F8" s="24">
        <f>COUNTIF(F9:F9,"x")</f>
        <v>0</v>
      </c>
      <c r="G8" s="4"/>
      <c r="H8" s="36"/>
      <c r="I8" s="36"/>
      <c r="J8" s="36"/>
      <c r="K8" s="24"/>
      <c r="L8" s="24"/>
      <c r="M8" s="13"/>
    </row>
    <row r="9" spans="1:17" s="50" customFormat="1" ht="185.25" customHeight="1">
      <c r="A9" s="13">
        <v>1</v>
      </c>
      <c r="B9" s="2" t="s">
        <v>17</v>
      </c>
      <c r="C9" s="20" t="s">
        <v>0</v>
      </c>
      <c r="D9" s="2" t="s">
        <v>17</v>
      </c>
      <c r="E9" s="20" t="s">
        <v>2</v>
      </c>
      <c r="F9" s="3"/>
      <c r="G9" s="5" t="s">
        <v>116</v>
      </c>
      <c r="H9" s="24"/>
      <c r="I9" s="25" t="s">
        <v>16</v>
      </c>
      <c r="J9" s="25" t="s">
        <v>107</v>
      </c>
      <c r="K9" s="13" t="s">
        <v>137</v>
      </c>
      <c r="L9" s="13" t="s">
        <v>137</v>
      </c>
      <c r="M9" s="13"/>
    </row>
    <row r="10" spans="1:17" s="50" customFormat="1" ht="39.75" customHeight="1">
      <c r="A10" s="13"/>
      <c r="B10" s="68" t="s">
        <v>18</v>
      </c>
      <c r="C10" s="69"/>
      <c r="D10" s="70"/>
      <c r="E10" s="26"/>
      <c r="F10" s="24">
        <v>0</v>
      </c>
      <c r="G10" s="4"/>
      <c r="H10" s="36"/>
      <c r="I10" s="36"/>
      <c r="J10" s="36"/>
      <c r="K10" s="24"/>
      <c r="L10" s="24"/>
      <c r="M10" s="13"/>
    </row>
    <row r="11" spans="1:17" s="50" customFormat="1" ht="32.25" customHeight="1">
      <c r="A11" s="13"/>
      <c r="B11" s="90" t="s">
        <v>19</v>
      </c>
      <c r="C11" s="91"/>
      <c r="D11" s="92"/>
      <c r="E11" s="26"/>
      <c r="F11" s="24">
        <f>COUNTIF(F12:F13,"x")</f>
        <v>0</v>
      </c>
      <c r="G11" s="4"/>
      <c r="H11" s="36"/>
      <c r="I11" s="36"/>
      <c r="J11" s="36"/>
      <c r="K11" s="24"/>
      <c r="L11" s="24"/>
      <c r="M11" s="13"/>
    </row>
    <row r="12" spans="1:17" s="50" customFormat="1" ht="120" customHeight="1">
      <c r="A12" s="13">
        <v>6</v>
      </c>
      <c r="B12" s="2" t="s">
        <v>20</v>
      </c>
      <c r="C12" s="20" t="s">
        <v>0</v>
      </c>
      <c r="D12" s="2" t="s">
        <v>21</v>
      </c>
      <c r="E12" s="20" t="s">
        <v>2</v>
      </c>
      <c r="F12" s="25"/>
      <c r="G12" s="21" t="s">
        <v>117</v>
      </c>
      <c r="H12" s="25"/>
      <c r="I12" s="25" t="s">
        <v>16</v>
      </c>
      <c r="J12" s="25" t="s">
        <v>107</v>
      </c>
      <c r="K12" s="13" t="s">
        <v>138</v>
      </c>
      <c r="L12" s="13"/>
      <c r="M12" s="13"/>
    </row>
    <row r="13" spans="1:17" s="50" customFormat="1" ht="111.75" customHeight="1">
      <c r="A13" s="13">
        <v>7</v>
      </c>
      <c r="B13" s="21" t="s">
        <v>22</v>
      </c>
      <c r="C13" s="20" t="s">
        <v>3</v>
      </c>
      <c r="D13" s="21" t="s">
        <v>23</v>
      </c>
      <c r="E13" s="20" t="s">
        <v>2</v>
      </c>
      <c r="F13" s="25"/>
      <c r="G13" s="21" t="s">
        <v>118</v>
      </c>
      <c r="H13" s="25"/>
      <c r="I13" s="25" t="s">
        <v>16</v>
      </c>
      <c r="J13" s="25" t="s">
        <v>107</v>
      </c>
      <c r="K13" s="13"/>
      <c r="L13" s="13" t="s">
        <v>138</v>
      </c>
      <c r="M13" s="13"/>
    </row>
    <row r="14" spans="1:17" s="50" customFormat="1" ht="32.25" customHeight="1">
      <c r="A14" s="13"/>
      <c r="B14" s="68" t="s">
        <v>24</v>
      </c>
      <c r="C14" s="69"/>
      <c r="D14" s="70"/>
      <c r="E14" s="26"/>
      <c r="F14" s="24">
        <f>COUNTIF(F15:F15,"x")</f>
        <v>0</v>
      </c>
      <c r="G14" s="4"/>
      <c r="H14" s="24"/>
      <c r="I14" s="24"/>
      <c r="J14" s="24"/>
      <c r="K14" s="24"/>
      <c r="L14" s="24"/>
      <c r="M14" s="13"/>
    </row>
    <row r="15" spans="1:17" s="50" customFormat="1" ht="146.25" customHeight="1">
      <c r="A15" s="13">
        <v>19</v>
      </c>
      <c r="B15" s="2" t="s">
        <v>104</v>
      </c>
      <c r="C15" s="20" t="s">
        <v>3</v>
      </c>
      <c r="D15" s="2" t="s">
        <v>25</v>
      </c>
      <c r="E15" s="20" t="s">
        <v>1</v>
      </c>
      <c r="F15" s="39"/>
      <c r="G15" s="21" t="s">
        <v>193</v>
      </c>
      <c r="H15" s="36"/>
      <c r="I15" s="25" t="s">
        <v>16</v>
      </c>
      <c r="J15" s="25" t="s">
        <v>101</v>
      </c>
      <c r="K15" s="13" t="s">
        <v>143</v>
      </c>
      <c r="L15" s="13" t="s">
        <v>143</v>
      </c>
      <c r="M15" s="13"/>
    </row>
    <row r="16" spans="1:17" s="50" customFormat="1" ht="35.25" customHeight="1">
      <c r="A16" s="13"/>
      <c r="B16" s="68" t="s">
        <v>26</v>
      </c>
      <c r="C16" s="69"/>
      <c r="D16" s="70"/>
      <c r="E16" s="26"/>
      <c r="F16" s="24">
        <f>COUNTIF(F17:F24,"x")</f>
        <v>0</v>
      </c>
      <c r="G16" s="4"/>
      <c r="H16" s="24"/>
      <c r="I16" s="24"/>
      <c r="J16" s="24"/>
      <c r="K16" s="24"/>
      <c r="L16" s="24"/>
      <c r="M16" s="13"/>
    </row>
    <row r="17" spans="1:13" s="50" customFormat="1" ht="90" customHeight="1">
      <c r="A17" s="13">
        <v>20</v>
      </c>
      <c r="B17" s="21" t="s">
        <v>27</v>
      </c>
      <c r="C17" s="20" t="s">
        <v>2</v>
      </c>
      <c r="D17" s="21" t="s">
        <v>28</v>
      </c>
      <c r="E17" s="20" t="s">
        <v>2</v>
      </c>
      <c r="F17" s="25"/>
      <c r="G17" s="5" t="s">
        <v>132</v>
      </c>
      <c r="H17" s="23"/>
      <c r="I17" s="25" t="s">
        <v>16</v>
      </c>
      <c r="J17" s="25" t="s">
        <v>107</v>
      </c>
      <c r="K17" s="13" t="s">
        <v>139</v>
      </c>
      <c r="L17" s="13" t="s">
        <v>139</v>
      </c>
      <c r="M17" s="13"/>
    </row>
    <row r="18" spans="1:13" s="50" customFormat="1" ht="66" customHeight="1">
      <c r="A18" s="13">
        <v>21</v>
      </c>
      <c r="B18" s="2" t="s">
        <v>29</v>
      </c>
      <c r="C18" s="20" t="s">
        <v>2</v>
      </c>
      <c r="D18" s="2" t="s">
        <v>30</v>
      </c>
      <c r="E18" s="20" t="s">
        <v>2</v>
      </c>
      <c r="F18" s="2"/>
      <c r="G18" s="21" t="s">
        <v>196</v>
      </c>
      <c r="H18" s="23"/>
      <c r="I18" s="25" t="s">
        <v>16</v>
      </c>
      <c r="J18" s="25" t="s">
        <v>107</v>
      </c>
      <c r="K18" s="13" t="s">
        <v>139</v>
      </c>
      <c r="L18" s="13" t="s">
        <v>139</v>
      </c>
      <c r="M18" s="13"/>
    </row>
    <row r="19" spans="1:13" s="50" customFormat="1" ht="106.5" customHeight="1">
      <c r="A19" s="13">
        <v>23</v>
      </c>
      <c r="B19" s="2" t="s">
        <v>31</v>
      </c>
      <c r="C19" s="20" t="s">
        <v>0</v>
      </c>
      <c r="D19" s="2" t="s">
        <v>32</v>
      </c>
      <c r="E19" s="20" t="s">
        <v>0</v>
      </c>
      <c r="F19" s="2"/>
      <c r="G19" s="21" t="s">
        <v>119</v>
      </c>
      <c r="H19" s="25"/>
      <c r="I19" s="25" t="s">
        <v>16</v>
      </c>
      <c r="J19" s="25" t="s">
        <v>107</v>
      </c>
      <c r="K19" s="13" t="s">
        <v>139</v>
      </c>
      <c r="L19" s="13" t="s">
        <v>139</v>
      </c>
      <c r="M19" s="13"/>
    </row>
    <row r="20" spans="1:13" s="50" customFormat="1" ht="123" customHeight="1">
      <c r="A20" s="22">
        <v>24</v>
      </c>
      <c r="B20" s="21" t="s">
        <v>201</v>
      </c>
      <c r="C20" s="20" t="s">
        <v>0</v>
      </c>
      <c r="D20" s="21" t="s">
        <v>201</v>
      </c>
      <c r="E20" s="20" t="s">
        <v>0</v>
      </c>
      <c r="F20" s="25"/>
      <c r="G20" s="21" t="s">
        <v>200</v>
      </c>
      <c r="H20" s="2"/>
      <c r="I20" s="32" t="s">
        <v>16</v>
      </c>
      <c r="J20" s="25" t="s">
        <v>107</v>
      </c>
      <c r="K20" s="13" t="s">
        <v>139</v>
      </c>
      <c r="L20" s="13" t="s">
        <v>139</v>
      </c>
      <c r="M20" s="13"/>
    </row>
    <row r="21" spans="1:13" s="50" customFormat="1" ht="107.25" customHeight="1">
      <c r="A21" s="13">
        <v>26</v>
      </c>
      <c r="B21" s="2" t="s">
        <v>173</v>
      </c>
      <c r="C21" s="20" t="s">
        <v>0</v>
      </c>
      <c r="D21" s="2" t="s">
        <v>174</v>
      </c>
      <c r="E21" s="20" t="s">
        <v>2</v>
      </c>
      <c r="F21" s="25"/>
      <c r="G21" s="5" t="s">
        <v>175</v>
      </c>
      <c r="H21" s="25"/>
      <c r="I21" s="25" t="s">
        <v>16</v>
      </c>
      <c r="J21" s="25" t="s">
        <v>107</v>
      </c>
      <c r="K21" s="13" t="s">
        <v>139</v>
      </c>
      <c r="L21" s="13" t="s">
        <v>139</v>
      </c>
      <c r="M21" s="13"/>
    </row>
    <row r="22" spans="1:13" s="50" customFormat="1" ht="108.75" customHeight="1">
      <c r="A22" s="13">
        <v>28</v>
      </c>
      <c r="B22" s="2" t="s">
        <v>33</v>
      </c>
      <c r="C22" s="20" t="s">
        <v>2</v>
      </c>
      <c r="D22" s="2" t="s">
        <v>108</v>
      </c>
      <c r="E22" s="20" t="s">
        <v>2</v>
      </c>
      <c r="F22" s="2"/>
      <c r="G22" s="21" t="s">
        <v>176</v>
      </c>
      <c r="H22" s="25"/>
      <c r="I22" s="25" t="s">
        <v>16</v>
      </c>
      <c r="J22" s="25" t="s">
        <v>107</v>
      </c>
      <c r="K22" s="13" t="s">
        <v>139</v>
      </c>
      <c r="L22" s="13" t="s">
        <v>139</v>
      </c>
      <c r="M22" s="13"/>
    </row>
    <row r="23" spans="1:13" s="50" customFormat="1" ht="96" customHeight="1">
      <c r="A23" s="13">
        <v>30</v>
      </c>
      <c r="B23" s="2" t="s">
        <v>34</v>
      </c>
      <c r="C23" s="20" t="s">
        <v>2</v>
      </c>
      <c r="D23" s="2" t="s">
        <v>35</v>
      </c>
      <c r="E23" s="20" t="s">
        <v>2</v>
      </c>
      <c r="F23" s="2"/>
      <c r="G23" s="21" t="s">
        <v>120</v>
      </c>
      <c r="H23" s="25"/>
      <c r="I23" s="25" t="s">
        <v>16</v>
      </c>
      <c r="J23" s="25" t="s">
        <v>107</v>
      </c>
      <c r="K23" s="13" t="s">
        <v>139</v>
      </c>
      <c r="L23" s="13" t="s">
        <v>139</v>
      </c>
      <c r="M23" s="13"/>
    </row>
    <row r="24" spans="1:13" s="50" customFormat="1" ht="102" customHeight="1">
      <c r="A24" s="13">
        <v>31</v>
      </c>
      <c r="B24" s="21" t="s">
        <v>36</v>
      </c>
      <c r="C24" s="20" t="s">
        <v>2</v>
      </c>
      <c r="D24" s="21" t="s">
        <v>37</v>
      </c>
      <c r="E24" s="20" t="s">
        <v>2</v>
      </c>
      <c r="F24" s="25"/>
      <c r="G24" s="5" t="s">
        <v>121</v>
      </c>
      <c r="H24" s="25"/>
      <c r="I24" s="25" t="s">
        <v>102</v>
      </c>
      <c r="J24" s="25" t="s">
        <v>107</v>
      </c>
      <c r="K24" s="13" t="s">
        <v>139</v>
      </c>
      <c r="L24" s="13" t="s">
        <v>139</v>
      </c>
      <c r="M24" s="13"/>
    </row>
    <row r="25" spans="1:13" s="50" customFormat="1" ht="28.5" customHeight="1">
      <c r="A25" s="13"/>
      <c r="B25" s="68" t="s">
        <v>9</v>
      </c>
      <c r="C25" s="69"/>
      <c r="D25" s="70"/>
      <c r="E25" s="26"/>
      <c r="F25" s="24">
        <v>1</v>
      </c>
      <c r="G25" s="4"/>
      <c r="H25" s="24"/>
      <c r="I25" s="24"/>
      <c r="J25" s="24"/>
      <c r="K25" s="24"/>
      <c r="L25" s="24"/>
      <c r="M25" s="13"/>
    </row>
    <row r="26" spans="1:13" s="50" customFormat="1" ht="33" customHeight="1">
      <c r="A26" s="13"/>
      <c r="B26" s="68" t="s">
        <v>38</v>
      </c>
      <c r="C26" s="69"/>
      <c r="D26" s="70"/>
      <c r="E26" s="26"/>
      <c r="F26" s="24">
        <f>COUNTIF(F27:F27,"x")</f>
        <v>0</v>
      </c>
      <c r="G26" s="4"/>
      <c r="H26" s="24"/>
      <c r="I26" s="24"/>
      <c r="J26" s="24"/>
      <c r="K26" s="24"/>
      <c r="L26" s="24"/>
      <c r="M26" s="13"/>
    </row>
    <row r="27" spans="1:13" s="50" customFormat="1" ht="154.5" customHeight="1">
      <c r="A27" s="13">
        <v>33</v>
      </c>
      <c r="B27" s="2" t="s">
        <v>39</v>
      </c>
      <c r="C27" s="20" t="s">
        <v>2</v>
      </c>
      <c r="D27" s="2" t="s">
        <v>40</v>
      </c>
      <c r="E27" s="20" t="s">
        <v>0</v>
      </c>
      <c r="F27" s="2"/>
      <c r="G27" s="5" t="s">
        <v>122</v>
      </c>
      <c r="H27" s="25"/>
      <c r="I27" s="25" t="s">
        <v>16</v>
      </c>
      <c r="J27" s="25" t="s">
        <v>107</v>
      </c>
      <c r="K27" s="13" t="s">
        <v>140</v>
      </c>
      <c r="L27" s="13" t="s">
        <v>140</v>
      </c>
      <c r="M27" s="13"/>
    </row>
    <row r="28" spans="1:13" s="50" customFormat="1" ht="30.75" customHeight="1">
      <c r="A28" s="13"/>
      <c r="B28" s="68" t="s">
        <v>41</v>
      </c>
      <c r="C28" s="69"/>
      <c r="D28" s="70"/>
      <c r="E28" s="26"/>
      <c r="F28" s="24">
        <f>COUNTIF(F29:F30,"x")</f>
        <v>0</v>
      </c>
      <c r="G28" s="4"/>
      <c r="H28" s="24"/>
      <c r="I28" s="24"/>
      <c r="J28" s="24"/>
      <c r="K28" s="24"/>
      <c r="L28" s="24"/>
      <c r="M28" s="13"/>
    </row>
    <row r="29" spans="1:13" s="50" customFormat="1" ht="120" customHeight="1">
      <c r="A29" s="13">
        <v>40</v>
      </c>
      <c r="B29" s="2" t="s">
        <v>42</v>
      </c>
      <c r="C29" s="20" t="s">
        <v>0</v>
      </c>
      <c r="D29" s="2" t="s">
        <v>43</v>
      </c>
      <c r="E29" s="20" t="s">
        <v>2</v>
      </c>
      <c r="F29" s="2"/>
      <c r="G29" s="21" t="s">
        <v>136</v>
      </c>
      <c r="H29" s="25"/>
      <c r="I29" s="25" t="s">
        <v>16</v>
      </c>
      <c r="J29" s="25" t="s">
        <v>107</v>
      </c>
      <c r="K29" s="13" t="s">
        <v>141</v>
      </c>
      <c r="L29" s="13" t="s">
        <v>141</v>
      </c>
      <c r="M29" s="13"/>
    </row>
    <row r="30" spans="1:13" s="50" customFormat="1" ht="89.25" customHeight="1">
      <c r="A30" s="13">
        <v>42</v>
      </c>
      <c r="B30" s="2" t="s">
        <v>44</v>
      </c>
      <c r="C30" s="20" t="s">
        <v>0</v>
      </c>
      <c r="D30" s="2" t="s">
        <v>45</v>
      </c>
      <c r="E30" s="20" t="s">
        <v>2</v>
      </c>
      <c r="F30" s="2"/>
      <c r="G30" s="21" t="s">
        <v>123</v>
      </c>
      <c r="H30" s="25"/>
      <c r="I30" s="25" t="s">
        <v>16</v>
      </c>
      <c r="J30" s="25" t="s">
        <v>107</v>
      </c>
      <c r="K30" s="13" t="s">
        <v>142</v>
      </c>
      <c r="L30" s="13" t="s">
        <v>142</v>
      </c>
      <c r="M30" s="13"/>
    </row>
    <row r="31" spans="1:13" s="50" customFormat="1" ht="36" customHeight="1">
      <c r="A31" s="13"/>
      <c r="B31" s="68" t="s">
        <v>46</v>
      </c>
      <c r="C31" s="69"/>
      <c r="D31" s="70"/>
      <c r="E31" s="26"/>
      <c r="F31" s="24">
        <f>COUNTIF(F32:F32,"x")</f>
        <v>1</v>
      </c>
      <c r="G31" s="4"/>
      <c r="H31" s="24"/>
      <c r="I31" s="24"/>
      <c r="J31" s="24"/>
      <c r="K31" s="24"/>
      <c r="L31" s="24"/>
      <c r="M31" s="13"/>
    </row>
    <row r="32" spans="1:13" s="50" customFormat="1" ht="96.75" customHeight="1">
      <c r="A32" s="13">
        <v>49</v>
      </c>
      <c r="B32" s="41" t="s">
        <v>47</v>
      </c>
      <c r="C32" s="29" t="s">
        <v>3</v>
      </c>
      <c r="D32" s="41" t="s">
        <v>48</v>
      </c>
      <c r="E32" s="28" t="s">
        <v>3</v>
      </c>
      <c r="F32" s="6" t="s">
        <v>7</v>
      </c>
      <c r="G32" s="27" t="s">
        <v>124</v>
      </c>
      <c r="H32" s="25"/>
      <c r="I32" s="25" t="s">
        <v>16</v>
      </c>
      <c r="J32" s="25" t="s">
        <v>107</v>
      </c>
      <c r="K32" s="13" t="s">
        <v>142</v>
      </c>
      <c r="L32" s="13" t="s">
        <v>142</v>
      </c>
      <c r="M32" s="13"/>
    </row>
    <row r="33" spans="1:13" s="50" customFormat="1" ht="40.5" customHeight="1">
      <c r="A33" s="13"/>
      <c r="B33" s="68" t="s">
        <v>5</v>
      </c>
      <c r="C33" s="69"/>
      <c r="D33" s="70"/>
      <c r="E33" s="26"/>
      <c r="F33" s="24">
        <v>0</v>
      </c>
      <c r="G33" s="4"/>
      <c r="H33" s="3"/>
      <c r="I33" s="24"/>
      <c r="J33" s="24"/>
      <c r="K33" s="24"/>
      <c r="L33" s="24"/>
      <c r="M33" s="13"/>
    </row>
    <row r="34" spans="1:13" s="50" customFormat="1" ht="38.25" customHeight="1">
      <c r="A34" s="13"/>
      <c r="B34" s="68" t="s">
        <v>49</v>
      </c>
      <c r="C34" s="69"/>
      <c r="D34" s="70"/>
      <c r="E34" s="26"/>
      <c r="F34" s="24">
        <v>0</v>
      </c>
      <c r="G34" s="4"/>
      <c r="H34" s="24"/>
      <c r="I34" s="24"/>
      <c r="J34" s="24"/>
      <c r="K34" s="24"/>
      <c r="L34" s="24"/>
      <c r="M34" s="13"/>
    </row>
    <row r="35" spans="1:13" s="50" customFormat="1" ht="38.25" customHeight="1">
      <c r="A35" s="13"/>
      <c r="B35" s="68" t="s">
        <v>50</v>
      </c>
      <c r="C35" s="69"/>
      <c r="D35" s="70"/>
      <c r="E35" s="26"/>
      <c r="F35" s="24">
        <f>COUNTIF(F36:F37,"x")</f>
        <v>0</v>
      </c>
      <c r="G35" s="4"/>
      <c r="H35" s="24"/>
      <c r="I35" s="24"/>
      <c r="J35" s="24"/>
      <c r="K35" s="24"/>
      <c r="L35" s="24"/>
      <c r="M35" s="13"/>
    </row>
    <row r="36" spans="1:13" s="50" customFormat="1" ht="31.5" customHeight="1">
      <c r="A36" s="65">
        <v>56</v>
      </c>
      <c r="B36" s="59" t="s">
        <v>51</v>
      </c>
      <c r="C36" s="54" t="s">
        <v>0</v>
      </c>
      <c r="D36" s="59" t="s">
        <v>111</v>
      </c>
      <c r="E36" s="54" t="s">
        <v>2</v>
      </c>
      <c r="F36" s="93"/>
      <c r="G36" s="21" t="s">
        <v>113</v>
      </c>
      <c r="H36" s="24"/>
      <c r="I36" s="25" t="s">
        <v>16</v>
      </c>
      <c r="J36" s="25" t="s">
        <v>107</v>
      </c>
      <c r="K36" s="13" t="s">
        <v>138</v>
      </c>
      <c r="L36" s="13"/>
      <c r="M36" s="13"/>
    </row>
    <row r="37" spans="1:13" s="50" customFormat="1" ht="97.5" customHeight="1">
      <c r="A37" s="67"/>
      <c r="B37" s="61"/>
      <c r="C37" s="55"/>
      <c r="D37" s="61"/>
      <c r="E37" s="55"/>
      <c r="F37" s="94"/>
      <c r="G37" s="21" t="s">
        <v>133</v>
      </c>
      <c r="H37" s="51" t="s">
        <v>191</v>
      </c>
      <c r="I37" s="25" t="s">
        <v>16</v>
      </c>
      <c r="J37" s="25" t="s">
        <v>101</v>
      </c>
      <c r="K37" s="13" t="s">
        <v>177</v>
      </c>
      <c r="L37" s="13" t="s">
        <v>177</v>
      </c>
      <c r="M37" s="13"/>
    </row>
    <row r="38" spans="1:13" s="50" customFormat="1" ht="33.75" customHeight="1">
      <c r="A38" s="13"/>
      <c r="B38" s="68" t="s">
        <v>125</v>
      </c>
      <c r="C38" s="69"/>
      <c r="D38" s="70"/>
      <c r="E38" s="26"/>
      <c r="F38" s="24">
        <f>COUNTIF(F39:F39,"x")</f>
        <v>0</v>
      </c>
      <c r="G38" s="4"/>
      <c r="H38" s="24"/>
      <c r="I38" s="24"/>
      <c r="J38" s="24"/>
      <c r="K38" s="13"/>
      <c r="L38" s="13"/>
      <c r="M38" s="13"/>
    </row>
    <row r="39" spans="1:13" s="50" customFormat="1" ht="134.25" customHeight="1">
      <c r="A39" s="37">
        <v>62</v>
      </c>
      <c r="B39" s="33" t="s">
        <v>52</v>
      </c>
      <c r="C39" s="35" t="s">
        <v>0</v>
      </c>
      <c r="D39" s="33" t="s">
        <v>53</v>
      </c>
      <c r="E39" s="35" t="s">
        <v>2</v>
      </c>
      <c r="F39" s="25"/>
      <c r="G39" s="5" t="s">
        <v>167</v>
      </c>
      <c r="H39" s="25"/>
      <c r="I39" s="25" t="s">
        <v>16</v>
      </c>
      <c r="J39" s="25" t="s">
        <v>202</v>
      </c>
      <c r="K39" s="13" t="s">
        <v>143</v>
      </c>
      <c r="L39" s="13" t="s">
        <v>143</v>
      </c>
      <c r="M39" s="13"/>
    </row>
    <row r="40" spans="1:13" s="50" customFormat="1" ht="36.75" customHeight="1">
      <c r="A40" s="13"/>
      <c r="B40" s="68" t="s">
        <v>54</v>
      </c>
      <c r="C40" s="69"/>
      <c r="D40" s="70"/>
      <c r="E40" s="26"/>
      <c r="F40" s="24">
        <f>COUNTIF(F42:F42,"x")</f>
        <v>0</v>
      </c>
      <c r="G40" s="4"/>
      <c r="H40" s="24"/>
      <c r="I40" s="24"/>
      <c r="J40" s="24"/>
      <c r="K40" s="13"/>
      <c r="L40" s="13"/>
      <c r="M40" s="13"/>
    </row>
    <row r="41" spans="1:13" s="50" customFormat="1" ht="153.75" customHeight="1">
      <c r="A41" s="65">
        <v>68</v>
      </c>
      <c r="B41" s="59" t="s">
        <v>55</v>
      </c>
      <c r="C41" s="54" t="s">
        <v>0</v>
      </c>
      <c r="D41" s="59" t="s">
        <v>56</v>
      </c>
      <c r="E41" s="54" t="s">
        <v>2</v>
      </c>
      <c r="F41" s="56"/>
      <c r="G41" s="47" t="s">
        <v>190</v>
      </c>
      <c r="H41" s="24"/>
      <c r="I41" s="25" t="s">
        <v>16</v>
      </c>
      <c r="J41" s="25" t="s">
        <v>107</v>
      </c>
      <c r="K41" s="13" t="s">
        <v>139</v>
      </c>
      <c r="L41" s="13" t="s">
        <v>139</v>
      </c>
      <c r="M41" s="13"/>
    </row>
    <row r="42" spans="1:13" s="50" customFormat="1" ht="150.75" customHeight="1">
      <c r="A42" s="67"/>
      <c r="B42" s="61"/>
      <c r="C42" s="55"/>
      <c r="D42" s="61"/>
      <c r="E42" s="55"/>
      <c r="F42" s="57"/>
      <c r="G42" s="5" t="s">
        <v>186</v>
      </c>
      <c r="H42" s="25"/>
      <c r="I42" s="25" t="s">
        <v>16</v>
      </c>
      <c r="J42" s="25" t="s">
        <v>107</v>
      </c>
      <c r="K42" s="13"/>
      <c r="L42" s="13" t="s">
        <v>145</v>
      </c>
      <c r="M42" s="13"/>
    </row>
    <row r="43" spans="1:13" s="50" customFormat="1" ht="33.75" customHeight="1">
      <c r="A43" s="13"/>
      <c r="B43" s="68" t="s">
        <v>57</v>
      </c>
      <c r="C43" s="69"/>
      <c r="D43" s="70"/>
      <c r="E43" s="26"/>
      <c r="F43" s="24">
        <f>COUNTIF(F44:F44,"x")</f>
        <v>0</v>
      </c>
      <c r="G43" s="4"/>
      <c r="H43" s="24"/>
      <c r="I43" s="24"/>
      <c r="J43" s="25"/>
      <c r="K43" s="13"/>
      <c r="L43" s="13"/>
      <c r="M43" s="13"/>
    </row>
    <row r="44" spans="1:13" s="50" customFormat="1" ht="276.75" customHeight="1">
      <c r="A44" s="13">
        <v>72</v>
      </c>
      <c r="B44" s="21" t="s">
        <v>58</v>
      </c>
      <c r="C44" s="20" t="s">
        <v>2</v>
      </c>
      <c r="D44" s="21" t="s">
        <v>59</v>
      </c>
      <c r="E44" s="20" t="s">
        <v>2</v>
      </c>
      <c r="F44" s="25"/>
      <c r="G44" s="21" t="s">
        <v>197</v>
      </c>
      <c r="H44" s="25"/>
      <c r="I44" s="25" t="s">
        <v>16</v>
      </c>
      <c r="J44" s="25" t="s">
        <v>107</v>
      </c>
      <c r="K44" s="46" t="s">
        <v>182</v>
      </c>
      <c r="L44" s="46" t="s">
        <v>182</v>
      </c>
      <c r="M44" s="13"/>
    </row>
    <row r="45" spans="1:13" s="50" customFormat="1" ht="34.5" customHeight="1">
      <c r="A45" s="13"/>
      <c r="B45" s="68" t="s">
        <v>6</v>
      </c>
      <c r="C45" s="69"/>
      <c r="D45" s="70"/>
      <c r="E45" s="26"/>
      <c r="F45" s="24">
        <f>SUM(F46+F50+F54+F56)</f>
        <v>0</v>
      </c>
      <c r="G45" s="4"/>
      <c r="H45" s="24"/>
      <c r="I45" s="24"/>
      <c r="J45" s="24"/>
      <c r="K45" s="13"/>
      <c r="L45" s="13"/>
      <c r="M45" s="13"/>
    </row>
    <row r="46" spans="1:13" s="50" customFormat="1" ht="26.25" customHeight="1">
      <c r="A46" s="13"/>
      <c r="B46" s="68" t="s">
        <v>60</v>
      </c>
      <c r="C46" s="69"/>
      <c r="D46" s="70"/>
      <c r="E46" s="26"/>
      <c r="F46" s="24">
        <f>COUNTIF(F47:F49,"x")</f>
        <v>0</v>
      </c>
      <c r="G46" s="4"/>
      <c r="H46" s="24"/>
      <c r="I46" s="24"/>
      <c r="J46" s="24"/>
      <c r="K46" s="13"/>
      <c r="L46" s="13"/>
      <c r="M46" s="13"/>
    </row>
    <row r="47" spans="1:13" s="50" customFormat="1" ht="102" customHeight="1">
      <c r="A47" s="13">
        <v>77</v>
      </c>
      <c r="B47" s="2" t="s">
        <v>61</v>
      </c>
      <c r="C47" s="20" t="s">
        <v>0</v>
      </c>
      <c r="D47" s="2" t="s">
        <v>62</v>
      </c>
      <c r="E47" s="20" t="s">
        <v>0</v>
      </c>
      <c r="F47" s="2"/>
      <c r="G47" s="21" t="s">
        <v>126</v>
      </c>
      <c r="H47" s="25"/>
      <c r="I47" s="25" t="s">
        <v>16</v>
      </c>
      <c r="J47" s="25" t="s">
        <v>107</v>
      </c>
      <c r="K47" s="13" t="s">
        <v>140</v>
      </c>
      <c r="L47" s="13" t="s">
        <v>140</v>
      </c>
      <c r="M47" s="13"/>
    </row>
    <row r="48" spans="1:13" s="50" customFormat="1" ht="111" customHeight="1">
      <c r="A48" s="65">
        <v>79</v>
      </c>
      <c r="B48" s="59" t="s">
        <v>109</v>
      </c>
      <c r="C48" s="54" t="s">
        <v>0</v>
      </c>
      <c r="D48" s="59" t="s">
        <v>112</v>
      </c>
      <c r="E48" s="54" t="s">
        <v>2</v>
      </c>
      <c r="F48" s="93"/>
      <c r="G48" s="44" t="s">
        <v>195</v>
      </c>
      <c r="H48" s="25"/>
      <c r="I48" s="25" t="s">
        <v>16</v>
      </c>
      <c r="J48" s="25" t="s">
        <v>107</v>
      </c>
      <c r="K48" s="13" t="s">
        <v>141</v>
      </c>
      <c r="L48" s="13"/>
      <c r="M48" s="13"/>
    </row>
    <row r="49" spans="1:13" s="50" customFormat="1" ht="122.25" customHeight="1">
      <c r="A49" s="67"/>
      <c r="B49" s="61"/>
      <c r="C49" s="55"/>
      <c r="D49" s="61"/>
      <c r="E49" s="55"/>
      <c r="F49" s="94"/>
      <c r="G49" s="38" t="s">
        <v>178</v>
      </c>
      <c r="H49" s="25" t="s">
        <v>63</v>
      </c>
      <c r="I49" s="25" t="s">
        <v>16</v>
      </c>
      <c r="J49" s="25" t="s">
        <v>107</v>
      </c>
      <c r="K49" s="13"/>
      <c r="L49" s="13" t="s">
        <v>141</v>
      </c>
      <c r="M49" s="13"/>
    </row>
    <row r="50" spans="1:13" s="50" customFormat="1" ht="38.25" customHeight="1">
      <c r="A50" s="13"/>
      <c r="B50" s="68" t="s">
        <v>64</v>
      </c>
      <c r="C50" s="69"/>
      <c r="D50" s="70"/>
      <c r="E50" s="26"/>
      <c r="F50" s="24">
        <f>COUNTIF(F51:F53,"x")</f>
        <v>0</v>
      </c>
      <c r="G50" s="4"/>
      <c r="H50" s="24"/>
      <c r="I50" s="24"/>
      <c r="J50" s="24"/>
      <c r="K50" s="13"/>
      <c r="L50" s="13"/>
      <c r="M50" s="13"/>
    </row>
    <row r="51" spans="1:13" s="50" customFormat="1" ht="297.75" customHeight="1">
      <c r="A51" s="13">
        <v>92</v>
      </c>
      <c r="B51" s="21" t="s">
        <v>65</v>
      </c>
      <c r="C51" s="20" t="s">
        <v>2</v>
      </c>
      <c r="D51" s="21" t="s">
        <v>66</v>
      </c>
      <c r="E51" s="20" t="s">
        <v>2</v>
      </c>
      <c r="F51" s="25"/>
      <c r="G51" s="5" t="s">
        <v>203</v>
      </c>
      <c r="H51" s="25" t="s">
        <v>67</v>
      </c>
      <c r="I51" s="32" t="s">
        <v>16</v>
      </c>
      <c r="J51" s="25" t="s">
        <v>107</v>
      </c>
      <c r="K51" s="13" t="s">
        <v>140</v>
      </c>
      <c r="L51" s="13" t="s">
        <v>144</v>
      </c>
      <c r="M51" s="13"/>
    </row>
    <row r="52" spans="1:13" s="50" customFormat="1" ht="54" customHeight="1">
      <c r="A52" s="65">
        <v>94</v>
      </c>
      <c r="B52" s="59" t="s">
        <v>68</v>
      </c>
      <c r="C52" s="54" t="s">
        <v>0</v>
      </c>
      <c r="D52" s="59" t="s">
        <v>114</v>
      </c>
      <c r="E52" s="54" t="s">
        <v>2</v>
      </c>
      <c r="F52" s="93"/>
      <c r="G52" s="5" t="s">
        <v>181</v>
      </c>
      <c r="H52" s="93" t="s">
        <v>69</v>
      </c>
      <c r="I52" s="25" t="s">
        <v>16</v>
      </c>
      <c r="J52" s="25" t="s">
        <v>107</v>
      </c>
      <c r="K52" s="13" t="s">
        <v>145</v>
      </c>
      <c r="L52" s="13"/>
      <c r="M52" s="13"/>
    </row>
    <row r="53" spans="1:13" s="50" customFormat="1" ht="59.25" customHeight="1">
      <c r="A53" s="67"/>
      <c r="B53" s="61"/>
      <c r="C53" s="55"/>
      <c r="D53" s="61"/>
      <c r="E53" s="55"/>
      <c r="F53" s="94"/>
      <c r="G53" s="5" t="s">
        <v>179</v>
      </c>
      <c r="H53" s="94"/>
      <c r="I53" s="25" t="s">
        <v>16</v>
      </c>
      <c r="J53" s="25" t="s">
        <v>107</v>
      </c>
      <c r="K53" s="13"/>
      <c r="L53" s="13" t="s">
        <v>145</v>
      </c>
      <c r="M53" s="13"/>
    </row>
    <row r="54" spans="1:13" s="50" customFormat="1" ht="27" customHeight="1">
      <c r="A54" s="13"/>
      <c r="B54" s="68" t="s">
        <v>70</v>
      </c>
      <c r="C54" s="69"/>
      <c r="D54" s="70"/>
      <c r="E54" s="26"/>
      <c r="F54" s="24">
        <f>COUNTIF(F55:F55,"x")</f>
        <v>0</v>
      </c>
      <c r="G54" s="4"/>
      <c r="H54" s="24"/>
      <c r="I54" s="24"/>
      <c r="J54" s="24"/>
      <c r="K54" s="13"/>
      <c r="L54" s="13"/>
      <c r="M54" s="13"/>
    </row>
    <row r="55" spans="1:13" s="50" customFormat="1" ht="195.75" customHeight="1">
      <c r="A55" s="13">
        <v>104</v>
      </c>
      <c r="B55" s="21" t="s">
        <v>71</v>
      </c>
      <c r="C55" s="20" t="s">
        <v>2</v>
      </c>
      <c r="D55" s="21" t="s">
        <v>72</v>
      </c>
      <c r="E55" s="20" t="s">
        <v>0</v>
      </c>
      <c r="F55" s="25"/>
      <c r="G55" s="5" t="s">
        <v>183</v>
      </c>
      <c r="H55" s="9" t="s">
        <v>73</v>
      </c>
      <c r="I55" s="25" t="s">
        <v>16</v>
      </c>
      <c r="J55" s="25" t="s">
        <v>107</v>
      </c>
      <c r="K55" s="13" t="s">
        <v>142</v>
      </c>
      <c r="L55" s="13" t="s">
        <v>142</v>
      </c>
      <c r="M55" s="13"/>
    </row>
    <row r="56" spans="1:13" s="50" customFormat="1" ht="30" customHeight="1">
      <c r="A56" s="13"/>
      <c r="B56" s="68" t="s">
        <v>74</v>
      </c>
      <c r="C56" s="69"/>
      <c r="D56" s="70"/>
      <c r="E56" s="26"/>
      <c r="F56" s="24">
        <f>COUNTIF(F57:F57,"x")</f>
        <v>0</v>
      </c>
      <c r="G56" s="4"/>
      <c r="H56" s="3"/>
      <c r="I56" s="24"/>
      <c r="J56" s="24"/>
      <c r="K56" s="13"/>
      <c r="L56" s="13"/>
      <c r="M56" s="13"/>
    </row>
    <row r="57" spans="1:13" s="50" customFormat="1" ht="156.75" customHeight="1">
      <c r="A57" s="13">
        <v>105</v>
      </c>
      <c r="B57" s="2" t="s">
        <v>75</v>
      </c>
      <c r="C57" s="20" t="s">
        <v>2</v>
      </c>
      <c r="D57" s="2" t="s">
        <v>76</v>
      </c>
      <c r="E57" s="20" t="s">
        <v>2</v>
      </c>
      <c r="F57" s="3"/>
      <c r="G57" s="5" t="s">
        <v>115</v>
      </c>
      <c r="H57" s="24"/>
      <c r="I57" s="25" t="s">
        <v>16</v>
      </c>
      <c r="J57" s="25" t="s">
        <v>107</v>
      </c>
      <c r="K57" s="13" t="s">
        <v>144</v>
      </c>
      <c r="L57" s="13" t="s">
        <v>144</v>
      </c>
      <c r="M57" s="13"/>
    </row>
    <row r="58" spans="1:13" s="50" customFormat="1" ht="33" customHeight="1">
      <c r="A58" s="13"/>
      <c r="B58" s="68" t="s">
        <v>77</v>
      </c>
      <c r="C58" s="69"/>
      <c r="D58" s="70"/>
      <c r="E58" s="26"/>
      <c r="F58" s="24">
        <f>SUM(F59,F64,F68)</f>
        <v>1</v>
      </c>
      <c r="G58" s="4"/>
      <c r="H58" s="24"/>
      <c r="I58" s="24"/>
      <c r="J58" s="24"/>
      <c r="K58" s="13"/>
      <c r="L58" s="13"/>
      <c r="M58" s="13"/>
    </row>
    <row r="59" spans="1:13" s="50" customFormat="1" ht="24" customHeight="1">
      <c r="A59" s="13"/>
      <c r="B59" s="68" t="s">
        <v>78</v>
      </c>
      <c r="C59" s="69"/>
      <c r="D59" s="70"/>
      <c r="E59" s="26"/>
      <c r="F59" s="24">
        <f>SUM(F60:F62)</f>
        <v>0</v>
      </c>
      <c r="G59" s="4"/>
      <c r="H59" s="24"/>
      <c r="I59" s="24"/>
      <c r="J59" s="24"/>
      <c r="K59" s="13"/>
      <c r="L59" s="13"/>
      <c r="M59" s="13"/>
    </row>
    <row r="60" spans="1:13" s="50" customFormat="1" ht="24" customHeight="1">
      <c r="A60" s="13"/>
      <c r="B60" s="68" t="s">
        <v>79</v>
      </c>
      <c r="C60" s="69"/>
      <c r="D60" s="70"/>
      <c r="E60" s="26"/>
      <c r="F60" s="24">
        <f>COUNTIF(F61:F61,"x")</f>
        <v>0</v>
      </c>
      <c r="G60" s="4"/>
      <c r="H60" s="24"/>
      <c r="I60" s="24"/>
      <c r="J60" s="24"/>
      <c r="K60" s="13"/>
      <c r="L60" s="13"/>
      <c r="M60" s="13"/>
    </row>
    <row r="61" spans="1:13" s="50" customFormat="1" ht="66" customHeight="1">
      <c r="A61" s="13">
        <v>108</v>
      </c>
      <c r="B61" s="21" t="s">
        <v>80</v>
      </c>
      <c r="C61" s="20" t="s">
        <v>0</v>
      </c>
      <c r="D61" s="21" t="s">
        <v>81</v>
      </c>
      <c r="E61" s="20" t="s">
        <v>2</v>
      </c>
      <c r="F61" s="25"/>
      <c r="G61" s="5" t="s">
        <v>204</v>
      </c>
      <c r="H61" s="25"/>
      <c r="I61" s="25" t="s">
        <v>16</v>
      </c>
      <c r="J61" s="25" t="s">
        <v>107</v>
      </c>
      <c r="K61" s="13" t="s">
        <v>142</v>
      </c>
      <c r="L61" s="13"/>
      <c r="M61" s="13"/>
    </row>
    <row r="62" spans="1:13" s="50" customFormat="1" ht="40.5" customHeight="1">
      <c r="A62" s="13"/>
      <c r="B62" s="68" t="s">
        <v>82</v>
      </c>
      <c r="C62" s="69"/>
      <c r="D62" s="70"/>
      <c r="E62" s="26"/>
      <c r="F62" s="24">
        <f>COUNTIF(F63:F63,"x")</f>
        <v>0</v>
      </c>
      <c r="G62" s="4"/>
      <c r="H62" s="24"/>
      <c r="I62" s="25"/>
      <c r="J62" s="25"/>
      <c r="K62" s="13"/>
      <c r="L62" s="13"/>
      <c r="M62" s="13"/>
    </row>
    <row r="63" spans="1:13" s="50" customFormat="1" ht="234.75" customHeight="1">
      <c r="A63" s="13">
        <v>111</v>
      </c>
      <c r="B63" s="21" t="s">
        <v>83</v>
      </c>
      <c r="C63" s="20" t="s">
        <v>0</v>
      </c>
      <c r="D63" s="21" t="s">
        <v>84</v>
      </c>
      <c r="E63" s="20" t="s">
        <v>2</v>
      </c>
      <c r="F63" s="25"/>
      <c r="G63" s="5" t="s">
        <v>205</v>
      </c>
      <c r="H63" s="25"/>
      <c r="I63" s="25" t="s">
        <v>16</v>
      </c>
      <c r="J63" s="25" t="s">
        <v>107</v>
      </c>
      <c r="K63" s="13"/>
      <c r="L63" s="13" t="s">
        <v>142</v>
      </c>
      <c r="M63" s="13"/>
    </row>
    <row r="64" spans="1:13" s="50" customFormat="1" ht="31.5" customHeight="1">
      <c r="A64" s="13"/>
      <c r="B64" s="68" t="s">
        <v>85</v>
      </c>
      <c r="C64" s="69"/>
      <c r="D64" s="70"/>
      <c r="E64" s="26"/>
      <c r="F64" s="24">
        <v>0</v>
      </c>
      <c r="G64" s="4"/>
      <c r="H64" s="24"/>
      <c r="I64" s="24"/>
      <c r="J64" s="24"/>
      <c r="K64" s="13"/>
      <c r="L64" s="13"/>
      <c r="M64" s="13"/>
    </row>
    <row r="65" spans="1:13" s="50" customFormat="1" ht="31.5" customHeight="1">
      <c r="A65" s="13"/>
      <c r="B65" s="68" t="s">
        <v>86</v>
      </c>
      <c r="C65" s="69"/>
      <c r="D65" s="70"/>
      <c r="E65" s="26"/>
      <c r="F65" s="24">
        <f>COUNTIF(F66:F67,"x")</f>
        <v>0</v>
      </c>
      <c r="G65" s="4"/>
      <c r="H65" s="24"/>
      <c r="I65" s="24"/>
      <c r="J65" s="24"/>
      <c r="K65" s="13"/>
      <c r="L65" s="13"/>
      <c r="M65" s="13"/>
    </row>
    <row r="66" spans="1:13" s="50" customFormat="1" ht="216" customHeight="1">
      <c r="A66" s="13">
        <v>113</v>
      </c>
      <c r="B66" s="2" t="s">
        <v>87</v>
      </c>
      <c r="C66" s="20" t="s">
        <v>0</v>
      </c>
      <c r="D66" s="2" t="s">
        <v>88</v>
      </c>
      <c r="E66" s="20" t="s">
        <v>0</v>
      </c>
      <c r="F66" s="24"/>
      <c r="G66" s="40" t="s">
        <v>184</v>
      </c>
      <c r="H66" s="24"/>
      <c r="I66" s="25" t="s">
        <v>16</v>
      </c>
      <c r="J66" s="25" t="s">
        <v>107</v>
      </c>
      <c r="K66" s="13" t="s">
        <v>139</v>
      </c>
      <c r="L66" s="13" t="s">
        <v>139</v>
      </c>
      <c r="M66" s="37"/>
    </row>
    <row r="67" spans="1:13" s="50" customFormat="1" ht="96.75" customHeight="1">
      <c r="A67" s="13">
        <v>114</v>
      </c>
      <c r="B67" s="21" t="s">
        <v>83</v>
      </c>
      <c r="C67" s="20" t="s">
        <v>0</v>
      </c>
      <c r="D67" s="21" t="s">
        <v>89</v>
      </c>
      <c r="E67" s="20" t="s">
        <v>0</v>
      </c>
      <c r="F67" s="25"/>
      <c r="G67" s="21" t="s">
        <v>89</v>
      </c>
      <c r="H67" s="25"/>
      <c r="I67" s="25" t="s">
        <v>16</v>
      </c>
      <c r="J67" s="25" t="s">
        <v>107</v>
      </c>
      <c r="K67" s="13" t="s">
        <v>144</v>
      </c>
      <c r="L67" s="13" t="s">
        <v>144</v>
      </c>
      <c r="M67" s="13"/>
    </row>
    <row r="68" spans="1:13" s="50" customFormat="1" ht="24" customHeight="1">
      <c r="A68" s="13"/>
      <c r="B68" s="68" t="s">
        <v>90</v>
      </c>
      <c r="C68" s="69"/>
      <c r="D68" s="70"/>
      <c r="E68" s="26"/>
      <c r="F68" s="24">
        <f>SUM(F69+F73)</f>
        <v>1</v>
      </c>
      <c r="G68" s="4"/>
      <c r="H68" s="24"/>
      <c r="I68" s="24"/>
      <c r="J68" s="24"/>
      <c r="K68" s="13"/>
      <c r="L68" s="13"/>
      <c r="M68" s="13"/>
    </row>
    <row r="69" spans="1:13" s="50" customFormat="1" ht="30" customHeight="1">
      <c r="A69" s="13"/>
      <c r="B69" s="68" t="s">
        <v>91</v>
      </c>
      <c r="C69" s="69"/>
      <c r="D69" s="70"/>
      <c r="E69" s="26"/>
      <c r="F69" s="24">
        <f>COUNTIF(F72:F72,"x")</f>
        <v>0</v>
      </c>
      <c r="G69" s="4"/>
      <c r="H69" s="24"/>
      <c r="I69" s="24"/>
      <c r="J69" s="24"/>
      <c r="K69" s="13"/>
      <c r="L69" s="13"/>
      <c r="M69" s="13"/>
    </row>
    <row r="70" spans="1:13" s="50" customFormat="1" ht="69.75" customHeight="1">
      <c r="A70" s="65">
        <v>122</v>
      </c>
      <c r="B70" s="59" t="s">
        <v>92</v>
      </c>
      <c r="C70" s="54" t="s">
        <v>0</v>
      </c>
      <c r="D70" s="59" t="s">
        <v>127</v>
      </c>
      <c r="E70" s="54" t="s">
        <v>2</v>
      </c>
      <c r="F70" s="56"/>
      <c r="G70" s="5" t="s">
        <v>188</v>
      </c>
      <c r="H70" s="24"/>
      <c r="I70" s="25" t="s">
        <v>16</v>
      </c>
      <c r="J70" s="25" t="s">
        <v>107</v>
      </c>
      <c r="K70" s="13" t="s">
        <v>145</v>
      </c>
      <c r="L70" s="13"/>
      <c r="M70" s="13"/>
    </row>
    <row r="71" spans="1:13" s="50" customFormat="1" ht="69.75" customHeight="1">
      <c r="A71" s="66"/>
      <c r="B71" s="60"/>
      <c r="C71" s="58"/>
      <c r="D71" s="60"/>
      <c r="E71" s="58"/>
      <c r="F71" s="104"/>
      <c r="G71" s="5" t="s">
        <v>189</v>
      </c>
      <c r="H71" s="24"/>
      <c r="I71" s="25" t="s">
        <v>16</v>
      </c>
      <c r="J71" s="25" t="s">
        <v>107</v>
      </c>
      <c r="K71" s="13"/>
      <c r="L71" s="13" t="s">
        <v>145</v>
      </c>
      <c r="M71" s="13"/>
    </row>
    <row r="72" spans="1:13" s="50" customFormat="1" ht="135.75" customHeight="1">
      <c r="A72" s="67"/>
      <c r="B72" s="61"/>
      <c r="C72" s="55"/>
      <c r="D72" s="61"/>
      <c r="E72" s="55"/>
      <c r="F72" s="57"/>
      <c r="G72" s="5" t="s">
        <v>194</v>
      </c>
      <c r="H72" s="25"/>
      <c r="I72" s="25" t="s">
        <v>16</v>
      </c>
      <c r="J72" s="25" t="s">
        <v>101</v>
      </c>
      <c r="K72" s="13" t="s">
        <v>177</v>
      </c>
      <c r="L72" s="13" t="s">
        <v>177</v>
      </c>
      <c r="M72" s="13"/>
    </row>
    <row r="73" spans="1:13" s="50" customFormat="1" ht="32.25" customHeight="1">
      <c r="A73" s="13"/>
      <c r="B73" s="68" t="s">
        <v>93</v>
      </c>
      <c r="C73" s="69"/>
      <c r="D73" s="70"/>
      <c r="E73" s="26"/>
      <c r="F73" s="24">
        <f>COUNTIF(F74:F80,"x")</f>
        <v>1</v>
      </c>
      <c r="G73" s="4"/>
      <c r="H73" s="24"/>
      <c r="I73" s="24"/>
      <c r="J73" s="24"/>
      <c r="K73" s="13"/>
      <c r="L73" s="13"/>
      <c r="M73" s="13"/>
    </row>
    <row r="74" spans="1:13" s="50" customFormat="1" ht="76.5" customHeight="1">
      <c r="A74" s="13">
        <v>130</v>
      </c>
      <c r="B74" s="2" t="s">
        <v>94</v>
      </c>
      <c r="C74" s="20" t="s">
        <v>0</v>
      </c>
      <c r="D74" s="2" t="s">
        <v>95</v>
      </c>
      <c r="E74" s="20" t="s">
        <v>2</v>
      </c>
      <c r="F74" s="2"/>
      <c r="G74" s="5" t="s">
        <v>187</v>
      </c>
      <c r="H74" s="25"/>
      <c r="I74" s="25" t="s">
        <v>16</v>
      </c>
      <c r="J74" s="25" t="s">
        <v>107</v>
      </c>
      <c r="K74" s="13" t="s">
        <v>139</v>
      </c>
      <c r="L74" s="13" t="s">
        <v>139</v>
      </c>
      <c r="M74" s="13"/>
    </row>
    <row r="75" spans="1:13" s="50" customFormat="1" ht="63.75" customHeight="1">
      <c r="A75" s="65">
        <v>132</v>
      </c>
      <c r="B75" s="59" t="s">
        <v>96</v>
      </c>
      <c r="C75" s="54" t="s">
        <v>0</v>
      </c>
      <c r="D75" s="59" t="s">
        <v>131</v>
      </c>
      <c r="E75" s="54" t="s">
        <v>2</v>
      </c>
      <c r="F75" s="2"/>
      <c r="G75" s="5" t="s">
        <v>180</v>
      </c>
      <c r="H75" s="25"/>
      <c r="I75" s="25" t="s">
        <v>16</v>
      </c>
      <c r="J75" s="25" t="s">
        <v>107</v>
      </c>
      <c r="K75" s="13"/>
      <c r="L75" s="13" t="s">
        <v>138</v>
      </c>
      <c r="M75" s="13"/>
    </row>
    <row r="76" spans="1:13" s="50" customFormat="1" ht="63.75" customHeight="1">
      <c r="A76" s="67"/>
      <c r="B76" s="61"/>
      <c r="C76" s="55"/>
      <c r="D76" s="61"/>
      <c r="E76" s="55"/>
      <c r="F76" s="25"/>
      <c r="G76" s="5" t="s">
        <v>146</v>
      </c>
      <c r="H76" s="25"/>
      <c r="I76" s="25" t="s">
        <v>16</v>
      </c>
      <c r="J76" s="25" t="s">
        <v>107</v>
      </c>
      <c r="K76" s="13" t="s">
        <v>139</v>
      </c>
      <c r="L76" s="13" t="s">
        <v>139</v>
      </c>
      <c r="M76" s="13"/>
    </row>
    <row r="77" spans="1:13" s="50" customFormat="1" ht="132" customHeight="1">
      <c r="A77" s="13">
        <v>134</v>
      </c>
      <c r="B77" s="21" t="s">
        <v>97</v>
      </c>
      <c r="C77" s="20" t="s">
        <v>0</v>
      </c>
      <c r="D77" s="21" t="s">
        <v>130</v>
      </c>
      <c r="E77" s="20" t="s">
        <v>2</v>
      </c>
      <c r="F77" s="25"/>
      <c r="G77" s="5" t="s">
        <v>185</v>
      </c>
      <c r="H77" s="25" t="s">
        <v>98</v>
      </c>
      <c r="I77" s="25" t="s">
        <v>16</v>
      </c>
      <c r="J77" s="25" t="s">
        <v>107</v>
      </c>
      <c r="K77" s="13" t="s">
        <v>139</v>
      </c>
      <c r="L77" s="13" t="s">
        <v>139</v>
      </c>
      <c r="M77" s="13"/>
    </row>
    <row r="78" spans="1:13" s="50" customFormat="1" ht="72.75" customHeight="1">
      <c r="A78" s="13">
        <v>141</v>
      </c>
      <c r="B78" s="2" t="s">
        <v>99</v>
      </c>
      <c r="C78" s="20" t="s">
        <v>0</v>
      </c>
      <c r="D78" s="2" t="s">
        <v>129</v>
      </c>
      <c r="E78" s="20" t="s">
        <v>2</v>
      </c>
      <c r="F78" s="25"/>
      <c r="G78" s="5" t="s">
        <v>199</v>
      </c>
      <c r="H78" s="25"/>
      <c r="I78" s="25" t="s">
        <v>16</v>
      </c>
      <c r="J78" s="25" t="s">
        <v>107</v>
      </c>
      <c r="K78" s="13" t="s">
        <v>139</v>
      </c>
      <c r="L78" s="13" t="s">
        <v>139</v>
      </c>
      <c r="M78" s="13"/>
    </row>
    <row r="79" spans="1:13" s="50" customFormat="1" ht="46.5" customHeight="1">
      <c r="A79" s="65">
        <v>142</v>
      </c>
      <c r="B79" s="82" t="s">
        <v>100</v>
      </c>
      <c r="C79" s="84" t="s">
        <v>3</v>
      </c>
      <c r="D79" s="82" t="s">
        <v>128</v>
      </c>
      <c r="E79" s="84" t="s">
        <v>3</v>
      </c>
      <c r="F79" s="80" t="s">
        <v>7</v>
      </c>
      <c r="G79" s="5" t="s">
        <v>192</v>
      </c>
      <c r="H79" s="25"/>
      <c r="I79" s="25" t="s">
        <v>16</v>
      </c>
      <c r="J79" s="25" t="s">
        <v>107</v>
      </c>
      <c r="K79" s="13" t="s">
        <v>138</v>
      </c>
      <c r="L79" s="13"/>
      <c r="M79" s="13"/>
    </row>
    <row r="80" spans="1:13" s="50" customFormat="1" ht="52.5" customHeight="1">
      <c r="A80" s="67"/>
      <c r="B80" s="83"/>
      <c r="C80" s="85"/>
      <c r="D80" s="83"/>
      <c r="E80" s="85"/>
      <c r="F80" s="81"/>
      <c r="G80" s="5" t="s">
        <v>198</v>
      </c>
      <c r="H80" s="5"/>
      <c r="I80" s="25" t="s">
        <v>16</v>
      </c>
      <c r="J80" s="25" t="s">
        <v>107</v>
      </c>
      <c r="K80" s="13" t="s">
        <v>139</v>
      </c>
      <c r="L80" s="13" t="s">
        <v>139</v>
      </c>
      <c r="M80" s="13"/>
    </row>
    <row r="81" spans="1:13" s="50" customFormat="1" ht="35.25" customHeight="1">
      <c r="A81" s="31"/>
      <c r="B81" s="78" t="s">
        <v>165</v>
      </c>
      <c r="C81" s="79"/>
      <c r="D81" s="89"/>
      <c r="E81" s="16"/>
      <c r="F81" s="17">
        <f>SUM(F82:F85)</f>
        <v>2</v>
      </c>
      <c r="G81" s="18"/>
      <c r="H81" s="30"/>
      <c r="I81" s="30"/>
      <c r="J81" s="30"/>
      <c r="K81" s="19">
        <f>SUM(K82:K85)</f>
        <v>37</v>
      </c>
      <c r="L81" s="19">
        <f>SUM(L82:L85)</f>
        <v>37</v>
      </c>
      <c r="M81" s="19"/>
    </row>
    <row r="82" spans="1:13" s="50" customFormat="1" ht="33" customHeight="1">
      <c r="A82" s="13"/>
      <c r="B82" s="76" t="s">
        <v>106</v>
      </c>
      <c r="C82" s="77"/>
      <c r="D82" s="87"/>
      <c r="E82" s="14"/>
      <c r="F82" s="10">
        <v>1</v>
      </c>
      <c r="G82" s="7"/>
      <c r="H82" s="8"/>
      <c r="I82" s="8"/>
      <c r="J82" s="45"/>
      <c r="K82" s="11">
        <f>SUM(COUNTIFS(K$6:K$32,{"ĐTT","ĐTT+VS-AN","ĐTT+HĐC","TDS","HĐCĐ","HĐG","HĐNT","VS-AN","HĐC","TQDN","LH","HĐCĐ+HĐC","HĐG+HĐC","HĐCĐ+HĐNT","HĐCĐ+HĐG","HĐC+HĐNT","HĐNT+HĐG","HĐNT+HĐC","SHHN","ĐTT+HĐG"}))</f>
        <v>15</v>
      </c>
      <c r="L82" s="11">
        <f>SUM(COUNTIFS(L$6:L$32,{"ĐTT","ĐTT+VS-AN","ĐTT+HĐC","TDS","HĐCĐ","HĐG","HĐNT","VS-AN","HĐC","TQDN","LH","HĐCĐ+HĐC","HĐG+HĐC","HĐCĐ+HĐNT","HĐCĐ+HĐG","HĐC+HĐNT","HĐNT+HĐG","HĐNT+HĐC","SHHN","ĐTT+HĐG"}))</f>
        <v>15</v>
      </c>
      <c r="M82" s="19"/>
    </row>
    <row r="83" spans="1:13" s="50" customFormat="1" ht="33" customHeight="1">
      <c r="A83" s="13"/>
      <c r="B83" s="76" t="s">
        <v>151</v>
      </c>
      <c r="C83" s="77"/>
      <c r="D83" s="87"/>
      <c r="E83" s="14"/>
      <c r="F83" s="10">
        <v>0</v>
      </c>
      <c r="G83" s="7"/>
      <c r="H83" s="8"/>
      <c r="I83" s="8"/>
      <c r="J83" s="45"/>
      <c r="K83" s="11">
        <f>SUM(COUNTIFS(K$33:K$44,{"ĐTT","ĐTT+VS-AN","ĐTT+HĐC","ĐTT+HĐG","TDS","HĐCĐ","HĐG","HĐNT","VS-AN","HĐC","TQDN","LH","HĐCĐ+HĐC","HĐG+HĐC","HĐCĐ+HĐNT","HĐCĐ+HĐG","HĐC+HĐNT","HĐNT+HĐC","HĐNT+HĐG","SHHN"}))</f>
        <v>5</v>
      </c>
      <c r="L83" s="11">
        <f>SUM(COUNTIFS(L$33:L$44,{"ĐTT","ĐTT+VS-AN","ĐTT+HĐC","ĐTT+HĐG","TDS","HĐCĐ","HĐG","HĐNT","VS-AN","HĐC","TQDN","LH","HĐCĐ+HĐC","HĐG+HĐC","HĐCĐ+HĐNT","HĐCĐ+HĐG","HĐC+HĐNT","HĐNT+HĐC","HĐNT+HĐG","SHHN"}))</f>
        <v>5</v>
      </c>
      <c r="M83" s="19"/>
    </row>
    <row r="84" spans="1:13" s="50" customFormat="1" ht="33" customHeight="1">
      <c r="A84" s="13"/>
      <c r="B84" s="76" t="s">
        <v>152</v>
      </c>
      <c r="C84" s="77"/>
      <c r="D84" s="87"/>
      <c r="E84" s="14"/>
      <c r="F84" s="10">
        <v>0</v>
      </c>
      <c r="G84" s="7"/>
      <c r="H84" s="8"/>
      <c r="I84" s="8"/>
      <c r="J84" s="45"/>
      <c r="K84" s="11">
        <f>SUM(COUNTIFS(K$45:K$57,{"ĐTT","ĐTT+VS-AN","ĐTT+HĐC","ĐTT+HĐG","TDS","HĐCĐ","HĐG","HĐNT","VS-AN","HĐC","TQDN","LH","HĐCĐ+HĐC","HĐG+HĐC","HĐCĐ+HĐNT","HĐCĐ+HĐG","HĐNT+HĐC","HĐC+HĐNT","HĐNT+HĐG","SHHN"}))</f>
        <v>6</v>
      </c>
      <c r="L84" s="11">
        <f>SUM(COUNTIFS(L$45:L$57,{"ĐTT","ĐTT+VS-AN","ĐTT+HĐC","ĐTT+HĐG","TDS","HĐCĐ","HĐG","HĐNT","VS-AN","HĐC","TQDN","LH","HĐCĐ+HĐC","HĐG+HĐC","HĐCĐ+HĐNT","HĐCĐ+HĐG","HĐNT+HĐC","HĐC+HĐNT","HĐNT+HĐG","SHHN"}))</f>
        <v>6</v>
      </c>
      <c r="M84" s="19"/>
    </row>
    <row r="85" spans="1:13" s="50" customFormat="1" ht="33" customHeight="1">
      <c r="A85" s="13"/>
      <c r="B85" s="76" t="s">
        <v>166</v>
      </c>
      <c r="C85" s="77"/>
      <c r="D85" s="77"/>
      <c r="E85" s="87"/>
      <c r="F85" s="10">
        <f>COUNTIF(F46:F80,"x")</f>
        <v>1</v>
      </c>
      <c r="G85" s="7"/>
      <c r="H85" s="8"/>
      <c r="I85" s="8"/>
      <c r="J85" s="45"/>
      <c r="K85" s="11">
        <f>SUM(COUNTIFS(K$58:K$80,{"ĐTT","ĐTT+VS-AN","ĐTT+HĐC","ĐTT+HĐG","TDS","HĐCĐ","HĐG","HĐNT","VS-AN","HĐC","TQDN","LH","HĐCĐ+HĐC","HĐG+HĐC","HĐCĐ+HĐNT","HĐCĐ+HĐG","HĐC+HĐNT","HĐNT+HĐC","HĐNT+HĐG","SHHN"}))</f>
        <v>11</v>
      </c>
      <c r="L85" s="11">
        <f>SUM(COUNTIFS(L$58:L$80,{"ĐTT","ĐTT+VS-AN","ĐTT+HĐC","ĐTT+HĐG","TDS","HĐCĐ","HĐG","HĐNT","VS-AN","HĐC","TQDN","LH","HĐCĐ+HĐC","HĐG+HĐC","HĐCĐ+HĐNT","HĐCĐ+HĐG","HĐC+HĐNT","HĐNT+HĐC","HĐNT+HĐG","SHHN"}))</f>
        <v>11</v>
      </c>
      <c r="M85" s="19"/>
    </row>
    <row r="86" spans="1:13" s="50" customFormat="1" ht="33.75" customHeight="1">
      <c r="A86" s="42"/>
      <c r="B86" s="78" t="s">
        <v>164</v>
      </c>
      <c r="C86" s="79"/>
      <c r="D86" s="89"/>
      <c r="E86" s="48"/>
      <c r="F86" s="10"/>
      <c r="G86" s="7"/>
      <c r="H86" s="8"/>
      <c r="I86" s="8"/>
      <c r="J86" s="45"/>
      <c r="K86" s="1">
        <f>SUM(K87:K96)</f>
        <v>42</v>
      </c>
      <c r="L86" s="1">
        <f>SUM(L87:L96)</f>
        <v>43</v>
      </c>
      <c r="M86" s="19"/>
    </row>
    <row r="87" spans="1:13" s="50" customFormat="1" ht="21.75" customHeight="1">
      <c r="A87" s="42"/>
      <c r="B87" s="74" t="s">
        <v>153</v>
      </c>
      <c r="C87" s="75"/>
      <c r="D87" s="88"/>
      <c r="E87" s="48"/>
      <c r="F87" s="10"/>
      <c r="G87" s="7"/>
      <c r="H87" s="8"/>
      <c r="I87" s="8"/>
      <c r="J87" s="45"/>
      <c r="K87" s="13">
        <f>SUM(COUNTIFS(K$8:K$80,{"ĐTT","ĐTT+HĐG","ĐTT+HĐC"}))</f>
        <v>5</v>
      </c>
      <c r="L87" s="13">
        <f>SUM(COUNTIFS(L$8:L$80,{"ĐTT","ĐTT+HĐG","ĐTT+HĐC"}))</f>
        <v>5</v>
      </c>
      <c r="M87" s="19"/>
    </row>
    <row r="88" spans="1:13" s="50" customFormat="1" ht="21.75" customHeight="1">
      <c r="A88" s="42"/>
      <c r="B88" s="74" t="s">
        <v>154</v>
      </c>
      <c r="C88" s="75"/>
      <c r="D88" s="88"/>
      <c r="E88" s="48"/>
      <c r="F88" s="10"/>
      <c r="G88" s="7"/>
      <c r="H88" s="8"/>
      <c r="I88" s="8"/>
      <c r="J88" s="45"/>
      <c r="K88" s="13">
        <f>COUNTIF(K8:K80,"TDS")</f>
        <v>1</v>
      </c>
      <c r="L88" s="13">
        <f>COUNTIF(L8:L80,"TDS")</f>
        <v>1</v>
      </c>
      <c r="M88" s="19"/>
    </row>
    <row r="89" spans="1:13" s="50" customFormat="1" ht="21.75" customHeight="1">
      <c r="A89" s="42"/>
      <c r="B89" s="74" t="s">
        <v>155</v>
      </c>
      <c r="C89" s="75"/>
      <c r="D89" s="88"/>
      <c r="E89" s="48"/>
      <c r="F89" s="10"/>
      <c r="G89" s="7"/>
      <c r="H89" s="8"/>
      <c r="I89" s="8"/>
      <c r="J89" s="45"/>
      <c r="K89" s="13">
        <f>SUM(COUNTIFS(K$8:K$80,{"HĐG","ĐTT+HĐC","ĐTT+HĐG","HĐNT+HĐG"}))</f>
        <v>16</v>
      </c>
      <c r="L89" s="13">
        <f>SUM(COUNTIFS(L$8:L$80,{"HĐG","ĐTT+HĐC","ĐTT+HĐG","HĐNT+HĐG"}))</f>
        <v>16</v>
      </c>
      <c r="M89" s="19"/>
    </row>
    <row r="90" spans="1:13" s="50" customFormat="1" ht="21.75" customHeight="1">
      <c r="A90" s="42"/>
      <c r="B90" s="74" t="s">
        <v>156</v>
      </c>
      <c r="C90" s="75"/>
      <c r="D90" s="88"/>
      <c r="E90" s="48"/>
      <c r="F90" s="10"/>
      <c r="G90" s="7"/>
      <c r="H90" s="8"/>
      <c r="I90" s="8"/>
      <c r="J90" s="45"/>
      <c r="K90" s="13">
        <f>SUM(COUNTIFS(K$8:K$80,{"HĐNT","HĐNT+HĐC","HĐNT+HĐG"}))</f>
        <v>4</v>
      </c>
      <c r="L90" s="13">
        <f>SUM(COUNTIFS(L$8:L$80,{"HĐNT","HĐNT+HĐC","HĐNT+HĐG"}))</f>
        <v>4</v>
      </c>
      <c r="M90" s="19"/>
    </row>
    <row r="91" spans="1:13" s="50" customFormat="1" ht="21.75" customHeight="1">
      <c r="A91" s="42"/>
      <c r="B91" s="74" t="s">
        <v>157</v>
      </c>
      <c r="C91" s="75"/>
      <c r="D91" s="88"/>
      <c r="E91" s="48"/>
      <c r="F91" s="10"/>
      <c r="G91" s="7"/>
      <c r="H91" s="8"/>
      <c r="I91" s="8"/>
      <c r="J91" s="45"/>
      <c r="K91" s="13">
        <f>COUNTIF(K8:K80,"VS-AN")</f>
        <v>3</v>
      </c>
      <c r="L91" s="13">
        <f>COUNTIF(L8:L80,"VS-AN")</f>
        <v>2</v>
      </c>
      <c r="M91" s="19"/>
    </row>
    <row r="92" spans="1:13" s="50" customFormat="1" ht="21.75" customHeight="1">
      <c r="A92" s="42"/>
      <c r="B92" s="74" t="s">
        <v>158</v>
      </c>
      <c r="C92" s="75"/>
      <c r="D92" s="88"/>
      <c r="E92" s="48"/>
      <c r="F92" s="10"/>
      <c r="G92" s="7"/>
      <c r="H92" s="8"/>
      <c r="I92" s="8"/>
      <c r="J92" s="45"/>
      <c r="K92" s="13">
        <f>SUM(COUNTIFS(K$8:K$80,{"HĐC","HĐNT+HĐC","HĐCĐ+HĐC","ĐTT+HĐC"}))</f>
        <v>6</v>
      </c>
      <c r="L92" s="13">
        <f>SUM(COUNTIFS(L$8:L$80,{"HĐC","HĐNT+HĐC","HĐCĐ+HĐC","ĐTT+HĐC"}))</f>
        <v>7</v>
      </c>
      <c r="M92" s="19"/>
    </row>
    <row r="93" spans="1:13" s="50" customFormat="1" ht="21.75" customHeight="1">
      <c r="A93" s="42"/>
      <c r="B93" s="74" t="s">
        <v>159</v>
      </c>
      <c r="C93" s="75"/>
      <c r="D93" s="88"/>
      <c r="E93" s="48"/>
      <c r="F93" s="10"/>
      <c r="G93" s="7"/>
      <c r="H93" s="8"/>
      <c r="I93" s="8"/>
      <c r="J93" s="45"/>
      <c r="K93" s="13">
        <f>COUNTIF(K8:K80,"TQDN")</f>
        <v>0</v>
      </c>
      <c r="L93" s="13">
        <f>COUNTIF(L8:L80,"TQDN")</f>
        <v>0</v>
      </c>
      <c r="M93" s="19"/>
    </row>
    <row r="94" spans="1:13" s="50" customFormat="1" ht="21.75" customHeight="1">
      <c r="A94" s="42"/>
      <c r="B94" s="76" t="s">
        <v>160</v>
      </c>
      <c r="C94" s="77"/>
      <c r="D94" s="87"/>
      <c r="E94" s="48"/>
      <c r="F94" s="10"/>
      <c r="G94" s="7"/>
      <c r="H94" s="8"/>
      <c r="I94" s="8"/>
      <c r="J94" s="45"/>
      <c r="K94" s="13">
        <f>COUNTIF(K8:K80,"LH")</f>
        <v>0</v>
      </c>
      <c r="L94" s="13">
        <f>COUNTIF(L8:L80,"LH")</f>
        <v>0</v>
      </c>
      <c r="M94" s="19"/>
    </row>
    <row r="95" spans="1:13" s="50" customFormat="1" ht="21.75" customHeight="1">
      <c r="A95" s="42"/>
      <c r="B95" s="76" t="s">
        <v>161</v>
      </c>
      <c r="C95" s="77"/>
      <c r="D95" s="87"/>
      <c r="E95" s="48"/>
      <c r="F95" s="10"/>
      <c r="G95" s="7"/>
      <c r="H95" s="8"/>
      <c r="I95" s="8"/>
      <c r="J95" s="45"/>
      <c r="K95" s="13">
        <f>COUNTIF(K8:K80,"SHHN")</f>
        <v>2</v>
      </c>
      <c r="L95" s="13">
        <f>COUNTIF(L8:L80,"SHHN")</f>
        <v>3</v>
      </c>
      <c r="M95" s="19"/>
    </row>
    <row r="96" spans="1:13" s="50" customFormat="1" ht="21.75" customHeight="1">
      <c r="A96" s="42"/>
      <c r="B96" s="78" t="s">
        <v>162</v>
      </c>
      <c r="C96" s="79"/>
      <c r="D96" s="89"/>
      <c r="E96" s="48"/>
      <c r="F96" s="10"/>
      <c r="G96" s="7"/>
      <c r="H96" s="8"/>
      <c r="I96" s="8"/>
      <c r="J96" s="45"/>
      <c r="K96" s="1">
        <f>SUM(K97:K100)</f>
        <v>5</v>
      </c>
      <c r="L96" s="1">
        <f>SUM(L97:L100)</f>
        <v>5</v>
      </c>
      <c r="M96" s="19"/>
    </row>
    <row r="97" spans="1:13" s="50" customFormat="1" ht="21.75" customHeight="1">
      <c r="A97" s="42"/>
      <c r="B97" s="72" t="s">
        <v>147</v>
      </c>
      <c r="C97" s="73"/>
      <c r="D97" s="86"/>
      <c r="E97" s="10"/>
      <c r="F97" s="10"/>
      <c r="G97" s="7"/>
      <c r="H97" s="8"/>
      <c r="I97" s="8"/>
      <c r="J97" s="45"/>
      <c r="K97" s="15">
        <f>SUM(COUNTIFS(K$6:K$32,{"HĐCĐ","HĐCĐ+HĐC"}))</f>
        <v>1</v>
      </c>
      <c r="L97" s="15">
        <f>SUM(COUNTIFS(L$6:L$32,{"HĐCĐ","HĐCĐ+HĐC"}))</f>
        <v>1</v>
      </c>
      <c r="M97" s="19"/>
    </row>
    <row r="98" spans="1:13" s="50" customFormat="1" ht="21.75" customHeight="1">
      <c r="A98" s="42"/>
      <c r="B98" s="72" t="s">
        <v>148</v>
      </c>
      <c r="C98" s="73"/>
      <c r="D98" s="86"/>
      <c r="E98" s="10"/>
      <c r="F98" s="10"/>
      <c r="G98" s="7"/>
      <c r="H98" s="8"/>
      <c r="I98" s="8"/>
      <c r="J98" s="45"/>
      <c r="K98" s="15">
        <f>SUM(COUNTIFS(K$33:K$44,{"HĐCĐ","HĐCĐ+HĐC"}))</f>
        <v>1</v>
      </c>
      <c r="L98" s="15">
        <f>SUM(COUNTIFS(L$33:L$44,{"HĐCĐ","HĐCĐ+HĐC"}))</f>
        <v>1</v>
      </c>
      <c r="M98" s="19"/>
    </row>
    <row r="99" spans="1:13" s="50" customFormat="1" ht="21.75" customHeight="1">
      <c r="A99" s="42"/>
      <c r="B99" s="72" t="s">
        <v>149</v>
      </c>
      <c r="C99" s="73"/>
      <c r="D99" s="86"/>
      <c r="E99" s="10"/>
      <c r="F99" s="10"/>
      <c r="G99" s="7"/>
      <c r="H99" s="8"/>
      <c r="I99" s="8"/>
      <c r="J99" s="45"/>
      <c r="K99" s="15">
        <f>SUM(COUNTIFS(K$45:K$57,{"HĐCĐ","HĐCĐ+HĐC"}))</f>
        <v>1</v>
      </c>
      <c r="L99" s="15">
        <f>SUM(COUNTIFS(L$45:L$57,{"HĐCĐ","HĐCĐ+HĐC"}))</f>
        <v>1</v>
      </c>
      <c r="M99" s="19"/>
    </row>
    <row r="100" spans="1:13" s="50" customFormat="1" ht="21.75" customHeight="1">
      <c r="A100" s="42"/>
      <c r="B100" s="72" t="s">
        <v>150</v>
      </c>
      <c r="C100" s="73"/>
      <c r="D100" s="86"/>
      <c r="E100" s="10"/>
      <c r="F100" s="10"/>
      <c r="G100" s="7"/>
      <c r="H100" s="8"/>
      <c r="I100" s="8"/>
      <c r="J100" s="45"/>
      <c r="K100" s="15">
        <f>SUM(COUNTIFS(K$58:K$80,{"HĐCĐ","HĐCĐ+HĐC"}))</f>
        <v>2</v>
      </c>
      <c r="L100" s="15">
        <f>SUM(COUNTIFS(L$58:L$80,{"HĐCĐ","HĐCĐ+HĐC"}))</f>
        <v>2</v>
      </c>
      <c r="M100" s="15"/>
    </row>
  </sheetData>
  <autoFilter ref="K1:K100" xr:uid="{00000000-0009-0000-0000-000004000000}"/>
  <mergeCells count="108">
    <mergeCell ref="A48:A49"/>
    <mergeCell ref="C48:C49"/>
    <mergeCell ref="D48:D49"/>
    <mergeCell ref="E48:E49"/>
    <mergeCell ref="F48:F49"/>
    <mergeCell ref="B50:D50"/>
    <mergeCell ref="B48:B49"/>
    <mergeCell ref="E41:E42"/>
    <mergeCell ref="F41:F42"/>
    <mergeCell ref="F70:F72"/>
    <mergeCell ref="B70:B72"/>
    <mergeCell ref="C70:C72"/>
    <mergeCell ref="D70:D72"/>
    <mergeCell ref="E70:E72"/>
    <mergeCell ref="B65:D65"/>
    <mergeCell ref="B64:D64"/>
    <mergeCell ref="B68:D68"/>
    <mergeCell ref="B69:D69"/>
    <mergeCell ref="H52:H53"/>
    <mergeCell ref="A52:A53"/>
    <mergeCell ref="C52:C53"/>
    <mergeCell ref="D52:D53"/>
    <mergeCell ref="E52:E53"/>
    <mergeCell ref="F52:F53"/>
    <mergeCell ref="B59:D59"/>
    <mergeCell ref="B60:D60"/>
    <mergeCell ref="B62:D62"/>
    <mergeCell ref="B56:D56"/>
    <mergeCell ref="B54:D54"/>
    <mergeCell ref="B58:D58"/>
    <mergeCell ref="B52:B53"/>
    <mergeCell ref="B99:D99"/>
    <mergeCell ref="B100:D100"/>
    <mergeCell ref="A1:M1"/>
    <mergeCell ref="A2:A5"/>
    <mergeCell ref="B2:B5"/>
    <mergeCell ref="C2:C5"/>
    <mergeCell ref="D2:D5"/>
    <mergeCell ref="E2:E5"/>
    <mergeCell ref="F2:F5"/>
    <mergeCell ref="G2:G5"/>
    <mergeCell ref="B86:D86"/>
    <mergeCell ref="B10:D10"/>
    <mergeCell ref="B8:D8"/>
    <mergeCell ref="M2:M5"/>
    <mergeCell ref="B6:D6"/>
    <mergeCell ref="B7:D7"/>
    <mergeCell ref="K4:K5"/>
    <mergeCell ref="L4:L5"/>
    <mergeCell ref="A70:A72"/>
    <mergeCell ref="K2:L2"/>
    <mergeCell ref="H2:H5"/>
    <mergeCell ref="I2:I5"/>
    <mergeCell ref="J2:J5"/>
    <mergeCell ref="B16:D16"/>
    <mergeCell ref="B14:D14"/>
    <mergeCell ref="B11:D11"/>
    <mergeCell ref="B25:D25"/>
    <mergeCell ref="B26:D26"/>
    <mergeCell ref="B28:D28"/>
    <mergeCell ref="B33:D33"/>
    <mergeCell ref="B31:D31"/>
    <mergeCell ref="E36:E37"/>
    <mergeCell ref="F36:F37"/>
    <mergeCell ref="B35:D35"/>
    <mergeCell ref="A36:A37"/>
    <mergeCell ref="B36:B37"/>
    <mergeCell ref="C36:C37"/>
    <mergeCell ref="D36:D37"/>
    <mergeCell ref="B34:D34"/>
    <mergeCell ref="B40:D40"/>
    <mergeCell ref="B38:D38"/>
    <mergeCell ref="B46:D46"/>
    <mergeCell ref="B43:D43"/>
    <mergeCell ref="B45:D45"/>
    <mergeCell ref="C41:C42"/>
    <mergeCell ref="B41:B42"/>
    <mergeCell ref="A41:A42"/>
    <mergeCell ref="D41:D42"/>
    <mergeCell ref="B73:D73"/>
    <mergeCell ref="B87:D87"/>
    <mergeCell ref="B88:D88"/>
    <mergeCell ref="B89:D89"/>
    <mergeCell ref="B81:D81"/>
    <mergeCell ref="B82:D82"/>
    <mergeCell ref="B83:D83"/>
    <mergeCell ref="B95:D95"/>
    <mergeCell ref="B96:D96"/>
    <mergeCell ref="B97:D97"/>
    <mergeCell ref="B98:D98"/>
    <mergeCell ref="B84:D84"/>
    <mergeCell ref="B85:E85"/>
    <mergeCell ref="B90:D90"/>
    <mergeCell ref="B91:D91"/>
    <mergeCell ref="B92:D92"/>
    <mergeCell ref="B93:D93"/>
    <mergeCell ref="B94:D94"/>
    <mergeCell ref="A75:A76"/>
    <mergeCell ref="F79:F80"/>
    <mergeCell ref="D75:D76"/>
    <mergeCell ref="E75:E76"/>
    <mergeCell ref="C75:C76"/>
    <mergeCell ref="B75:B76"/>
    <mergeCell ref="A79:A80"/>
    <mergeCell ref="B79:B80"/>
    <mergeCell ref="C79:C80"/>
    <mergeCell ref="D79:D80"/>
    <mergeCell ref="E79:E80"/>
  </mergeCells>
  <dataValidations count="8">
    <dataValidation type="list" allowBlank="1" showInputMessage="1" showErrorMessage="1" sqref="I44 I9 I12:I13 I15 I17:I24 I27 I29:I30 I32 I39 I41:I42 I36:I37 I51:I53 I55 I57 I61:I63 I66:I67 I74:I80 I47:I49 I70:I72" xr:uid="{00000000-0002-0000-0400-000000000000}">
      <formula1>"Lớp, Tổ"</formula1>
    </dataValidation>
    <dataValidation type="list" allowBlank="1" showInputMessage="1" showErrorMessage="1" sqref="J9 J12:J13 J15 J17:J24 J27 J29:J30 J32 J39 J41:J44 J36:J37 J51:J53 J55 J57 J61:J63 J66:J67 J74:J80 J47:J49" xr:uid="{00000000-0002-0000-0400-000001000000}">
      <formula1>"Lớp học, Lớp học+ sân chơi, phòng chức năng,ngoài nhà trường, sân chơi"</formula1>
    </dataValidation>
    <dataValidation allowBlank="1" showInputMessage="1" showErrorMessage="1" promptTitle="x" sqref="H13 F13 F20" xr:uid="{00000000-0002-0000-0400-000002000000}"/>
    <dataValidation type="list" allowBlank="1" showInputMessage="1" showErrorMessage="1" sqref="H63 C36 C63 E9 C44 C61 E36:F36 C55 E61:F61 H61 E44:F44 H44 F67 E63:F63 E12:E13 C12:C13 H12 C15 E15 H19 E18:F19 E41 C18:C24 E22:F24 H21:H24 H27 E27:F27 C27 E29 C29:C30 E30:F30 H30 E32 C32 C39 E39 H39 H42 C41 H47:H49 E51:F52 E55:F55 H55 E57 C57 C66:C67 E66:E67 H67 H72 C70 H51:H52 H74:H79 C47:C48 E47:F48 C51:C52 E77:E78 E70 E74:E75 C74:C75 C77:C79 F74:F78 E20:E21" xr:uid="{00000000-0002-0000-0400-000003000000}">
      <formula1>"KQMĐ, NDCT, TLHD, BC, ĐP"</formula1>
    </dataValidation>
    <dataValidation type="list" allowBlank="1" showInputMessage="1" showErrorMessage="1" sqref="K12:L13 K15:L15 K9:L9 K27:L27 K29:L30 K32:L32 K17:L24 K36:L36" xr:uid="{00000000-0002-0000-0400-000004000000}">
      <formula1>"ĐTT,TDS,HĐCĐ,HĐG,HĐNT,VS-AN,HĐC,SHHN,TQDN,LH"</formula1>
    </dataValidation>
    <dataValidation type="list" allowBlank="1" showInputMessage="1" showErrorMessage="1" sqref="F32" xr:uid="{00000000-0002-0000-0400-000005000000}">
      <formula1>"KQMĐ, NDCT, TLHD, BC, ĐP,x"</formula1>
    </dataValidation>
    <dataValidation type="list" allowBlank="1" showInputMessage="1" showErrorMessage="1" sqref="J70:J72" xr:uid="{00000000-0002-0000-0400-000006000000}">
      <formula1>"Lớp học, Lớp học+ sân chơi, Phòng chức năng, Ngoài nhà trường, sân chơi"</formula1>
    </dataValidation>
    <dataValidation type="list" allowBlank="1" showInputMessage="1" showErrorMessage="1" sqref="K37:L43 K45:L80" xr:uid="{00000000-0002-0000-0400-000007000000}">
      <formula1>"ĐTT,TDS,HĐCĐ,HĐG,HĐNT,HĐNT+HĐC,HĐCĐ+HĐC,HĐCĐ+HĐG,VS-AN,HĐC,SHHN,TQDN,LH"</formula1>
    </dataValidation>
  </dataValidations>
  <hyperlinks>
    <hyperlink ref="H55" r:id="rId1" xr:uid="{00000000-0004-0000-0400-000000000000}"/>
    <hyperlink ref="H37" r:id="rId2" xr:uid="{00000000-0004-0000-0400-000001000000}"/>
  </hyperlinks>
  <pageMargins left="0.59055118110236227" right="0.39370078740157483" top="0.70866141732283472" bottom="0.70866141732283472" header="0.31496062992125984" footer="0.31496062992125984"/>
  <pageSetup paperSize="9" orientation="landscape"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CĐ BẢN THÂN</vt:lpstr>
      <vt:lpstr>'CĐ BẢN THÂN'!Print_Titles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2025-05-06T02:54:32Z</cp:lastPrinted>
  <dcterms:created xsi:type="dcterms:W3CDTF">2019-07-05T03:48:23Z</dcterms:created>
  <dcterms:modified xsi:type="dcterms:W3CDTF">2025-05-15T09:01:36Z</dcterms:modified>
</cp:coreProperties>
</file>