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C:\Users\Admin\Desktop\Linh\"/>
    </mc:Choice>
  </mc:AlternateContent>
  <xr:revisionPtr revIDLastSave="0" documentId="13_ncr:1_{C34677DC-3C04-4BD1-958D-0B165FC8D4B4}" xr6:coauthVersionLast="46" xr6:coauthVersionMax="46" xr10:uidLastSave="{00000000-0000-0000-0000-000000000000}"/>
  <bookViews>
    <workbookView xWindow="-120" yWindow="-120" windowWidth="20730" windowHeight="11160" tabRatio="770" firstSheet="1" activeTab="1" xr2:uid="{00000000-000D-0000-FFFF-FFFF00000000}"/>
  </bookViews>
  <sheets>
    <sheet name="SGV" sheetId="50" state="veryHidden" r:id="rId1"/>
    <sheet name="GIA ĐÌNH" sheetId="61" r:id="rId2"/>
  </sheets>
  <definedNames>
    <definedName name="_xlnm._FilterDatabase" localSheetId="1" hidden="1">'GIA ĐÌNH'!$N$1:$N$117</definedName>
    <definedName name="_xlnm.Print_Titles" localSheetId="1">'GIA ĐÌNH'!$2:$4</definedName>
  </definedNames>
  <calcPr calcId="191029" iterateCount="1"/>
</workbook>
</file>

<file path=xl/calcChain.xml><?xml version="1.0" encoding="utf-8"?>
<calcChain xmlns="http://schemas.openxmlformats.org/spreadsheetml/2006/main">
  <c r="L102" i="61" l="1"/>
  <c r="M102" i="61"/>
  <c r="N102" i="61"/>
  <c r="K102" i="61"/>
  <c r="L100" i="61" l="1"/>
  <c r="M100" i="61"/>
  <c r="N100" i="61"/>
  <c r="K100" i="61"/>
  <c r="K98" i="61"/>
  <c r="K97" i="61"/>
  <c r="L96" i="61"/>
  <c r="M96" i="61"/>
  <c r="N96" i="61"/>
  <c r="K96" i="61"/>
  <c r="L95" i="61"/>
  <c r="M95" i="61"/>
  <c r="N95" i="61"/>
  <c r="K95" i="61"/>
  <c r="L104" i="61"/>
  <c r="M104" i="61"/>
  <c r="N104" i="61"/>
  <c r="K103" i="61"/>
  <c r="K104" i="61"/>
  <c r="L97" i="61" l="1"/>
  <c r="M97" i="61"/>
  <c r="N97" i="61"/>
  <c r="L98" i="61"/>
  <c r="M98" i="61"/>
  <c r="N98" i="61"/>
  <c r="L101" i="61"/>
  <c r="M101" i="61"/>
  <c r="N101" i="61"/>
  <c r="L103" i="61"/>
  <c r="M103" i="61"/>
  <c r="N103" i="61"/>
  <c r="L105" i="61"/>
  <c r="M105" i="61"/>
  <c r="N105" i="61"/>
  <c r="L106" i="61"/>
  <c r="M106" i="61"/>
  <c r="N106" i="61"/>
  <c r="L107" i="61"/>
  <c r="M107" i="61"/>
  <c r="N107" i="61"/>
  <c r="L108" i="61"/>
  <c r="M108" i="61"/>
  <c r="N108" i="61"/>
  <c r="L110" i="61"/>
  <c r="M110" i="61"/>
  <c r="N110" i="61"/>
  <c r="L111" i="61"/>
  <c r="M111" i="61"/>
  <c r="N111" i="61"/>
  <c r="L112" i="61"/>
  <c r="M112" i="61"/>
  <c r="N112" i="61"/>
  <c r="L113" i="61"/>
  <c r="M113" i="61"/>
  <c r="N113" i="61"/>
  <c r="K113" i="61"/>
  <c r="K112" i="61"/>
  <c r="K111" i="61"/>
  <c r="K110" i="61"/>
  <c r="K108" i="61"/>
  <c r="K107" i="61"/>
  <c r="K106" i="61"/>
  <c r="K105" i="61"/>
  <c r="K101" i="61"/>
  <c r="K94" i="61" l="1"/>
  <c r="N109" i="61"/>
  <c r="N99" i="61" s="1"/>
  <c r="M109" i="61"/>
  <c r="M99" i="61" s="1"/>
  <c r="L109" i="61"/>
  <c r="L99" i="61" s="1"/>
  <c r="L94" i="61"/>
  <c r="N94" i="61"/>
  <c r="M94" i="61"/>
  <c r="K109" i="61"/>
  <c r="K99" i="61" s="1"/>
  <c r="F85" i="61"/>
  <c r="F79" i="61"/>
  <c r="F75" i="61"/>
  <c r="F72" i="61"/>
  <c r="F69" i="61"/>
  <c r="F64" i="61"/>
  <c r="F59" i="61"/>
  <c r="F54" i="61"/>
  <c r="F49" i="61"/>
  <c r="F47" i="61"/>
  <c r="F45" i="61"/>
  <c r="F40" i="61"/>
  <c r="F37" i="61"/>
  <c r="F34" i="61"/>
  <c r="F31" i="61"/>
  <c r="F29" i="61"/>
  <c r="F27" i="61"/>
  <c r="F18" i="61"/>
  <c r="F16" i="61"/>
  <c r="F13" i="61"/>
  <c r="F10" i="61"/>
  <c r="F7" i="61"/>
  <c r="F97" i="61" l="1"/>
  <c r="F71" i="61"/>
  <c r="F68" i="61"/>
  <c r="F6" i="61"/>
  <c r="F78" i="61"/>
  <c r="F26" i="61"/>
  <c r="F36" i="61"/>
  <c r="F96" i="61" s="1"/>
  <c r="F67" i="61" l="1"/>
  <c r="F98" i="61" s="1"/>
  <c r="F5" i="61"/>
  <c r="F95" i="61" s="1"/>
  <c r="F94" i="61" l="1"/>
</calcChain>
</file>

<file path=xl/sharedStrings.xml><?xml version="1.0" encoding="utf-8"?>
<sst xmlns="http://schemas.openxmlformats.org/spreadsheetml/2006/main" count="548" uniqueCount="230">
  <si>
    <t>KQMĐ</t>
  </si>
  <si>
    <t>TLHD</t>
  </si>
  <si>
    <t>NDCT</t>
  </si>
  <si>
    <t>ĐP</t>
  </si>
  <si>
    <t>I. LĨNH VỰC GIÁO DỤC PHÁT TRIỂN THỂ CHẤT</t>
  </si>
  <si>
    <t>II. LĨNH VỰC GIÁO DỤC PHÁT TRIỂN NHẬN THỨC</t>
  </si>
  <si>
    <t>III. LĨNH VỰC GIÁO DỤC PHÁT TRIỂN NGÔN NGỮ</t>
  </si>
  <si>
    <t>x</t>
  </si>
  <si>
    <t>A. Phát triển vận động</t>
  </si>
  <si>
    <t>B. Giáo dục dinh dưỡng và sức khỏe</t>
  </si>
  <si>
    <t>Mục tiêu năm</t>
  </si>
  <si>
    <t>Nội dung năm</t>
  </si>
  <si>
    <t>Nguồn</t>
  </si>
  <si>
    <t>CỘNG TỔNG SỐ NỘI DUNG TRONG NĂM HỌC PHÂN BỔ THEO ĐỘ TUỔI</t>
  </si>
  <si>
    <t>Trẻ được chăm sóc sức khỏe, dinh dưỡng theo khoa học</t>
  </si>
  <si>
    <t>Hoạt động chủ đề</t>
  </si>
  <si>
    <t>Địa điểm tổ chức</t>
  </si>
  <si>
    <t>Phạm vi thực hiện</t>
  </si>
  <si>
    <t>Lớp</t>
  </si>
  <si>
    <t>Thực hiện các động tác trong bài tập thể dục: hít thở, tay giơ cao/đưa ra phía trước/, lưng /đưa sang ngang/ đưa ra sau/lắc bàn tay; cúi về phía trước, nghiêng/vặn người sang 2 bên, ngồi xuống, đứng lên, co duỗi từng chân</t>
  </si>
  <si>
    <t>2. Thể hiện vận động cơ bản và phát triển tố chất trong vận động ban đầu</t>
  </si>
  <si>
    <t>* Vận động: bò, trườn</t>
  </si>
  <si>
    <t xml:space="preserve">Biết bò chui qua cổng (cao 50cm, rộng 40cm) </t>
  </si>
  <si>
    <t xml:space="preserve">Bò chui qua cổng (cao 50cm, rộng 40cm) </t>
  </si>
  <si>
    <t>Biết bò đến vật cản và trườn qua vật cản (cao 10-15cm, rộng khoảng 20-25cm) bò tiếp khoảng 2m, đứng dậy đi về chỗ hoặc lấy đồ chơi</t>
  </si>
  <si>
    <t>Bò trườn qua vật cản (cao 10-15cm, rộng khoảng 20-25cm) bò tiếp khoảng 2m, đứng dậy đi về chỗ hoặc lấy đồ chơi.</t>
  </si>
  <si>
    <t>https://youtu.be/B2DSYlufXXQ</t>
  </si>
  <si>
    <t>* Vận động: đi, chạy</t>
  </si>
  <si>
    <t>Giữ được thăng bằng trong vận động đi/chạy có thay đổi tốc độ nhanh/chậm theo hiệu lệnh của cô</t>
  </si>
  <si>
    <t>Đi/chạy theo hướng thẳng có thay đổi tốc độ nhanh/chậm theo hiệu lệnh của cô</t>
  </si>
  <si>
    <t>Trẻ giữ được thăng bằng khi tham gia vận động đi theo đường ngoằn ngoèo</t>
  </si>
  <si>
    <t>Đi theo đường ngoằn ngoèo</t>
  </si>
  <si>
    <t>*Trò chơi vận động</t>
  </si>
  <si>
    <t>Trò chơi vận động</t>
  </si>
  <si>
    <t>3. Thực hiện vận động cử động của bàn tay, ngón tay</t>
  </si>
  <si>
    <t>Thực hiện được các vận động xoa tay, chạm các đầu ngón tay với nhau, rót, nhào, khuấy, đảo, vò xé giấy</t>
  </si>
  <si>
    <t>Thực hiện vận động xoa tay, chạm các đầu ngón tay với nhau, rót, nhào, khuấy, đảo, vò xé giấy.</t>
  </si>
  <si>
    <t>Biết đóng cọc bàn gỗ</t>
  </si>
  <si>
    <t>Thực hiện vận động đóng cọc bàn gỗ</t>
  </si>
  <si>
    <t>Có khả năng vận động cổ tay, bàn tay, ngón tay - thực hiện "múa khéo"</t>
  </si>
  <si>
    <t>Tập múa dẻo</t>
  </si>
  <si>
    <t>Vận động bàn tay,cánh tay</t>
  </si>
  <si>
    <t>Xoay vặn mở một số đồ dùng có gien</t>
  </si>
  <si>
    <t>Phối hợp được cử động bàn tay, ngón tay và phối hợp tay - mắt trong các hoạt động: xâu vòng tay, chuỗi đeo cổ</t>
  </si>
  <si>
    <t xml:space="preserve"> Thực hiện vận động xâu vòng tay, chuỗi đeo cổ</t>
  </si>
  <si>
    <t>Chồng, xếp được 6 - 8 khối không đổ</t>
  </si>
  <si>
    <t>Chồng, xếp 6 - 8 khối</t>
  </si>
  <si>
    <t>1. Có một số nề nếp, thói quen tốt trong sinh hoạt</t>
  </si>
  <si>
    <t>Có một số thói quen tốt trong sinh hoạt: ăn chín, uống chín; rửa tay trước khi ăn, lau mặt, lau miệng, uống nước sau khi ăn.</t>
  </si>
  <si>
    <t>Luyện một số thói quen tốt trong sinh hoạt: ăn chín, uống chín; rửa tay trước khi ăn, lau mặt, lau miệng, uống nước sau khi ăn.</t>
  </si>
  <si>
    <t>2. Thực hiện một số việc tự phục vụ, giữ gìn sức khỏe</t>
  </si>
  <si>
    <t>Làm được một số việc với sự giúp đỡ của người lớn (lấy nước uống, đi vệ sinh,..)</t>
  </si>
  <si>
    <t>Tập tự phục vụ: 
+ Lấy uống nước
+ Cất lấy giày dép, tự đi dép đúng đôi</t>
  </si>
  <si>
    <t>https://www.youtube.com/watch?v=Qpt2d7IeQ9w</t>
  </si>
  <si>
    <t>3. Nhận biết và tránh một số nguy cơ không an toàn</t>
  </si>
  <si>
    <t>Biết không tự ý chạy ra khỏi nhà, cổng trường.</t>
  </si>
  <si>
    <t>Không chạy ta khỏi nhà, cổng trường.</t>
  </si>
  <si>
    <t>Biết tránh một số hành động nguy hiểm (sờ vào ổ điện, leo trèo lên bàn, ghế/ lan can, chơi nghịch các vật sắc nhọn…) khi được nhắc nhở</t>
  </si>
  <si>
    <t xml:space="preserve">Nhận biết một số hành động nguy hiểm và phòng tránh (sờ vào ổ điện, leo trèo lên bàn, ghế/ lan can, chơi nghịch các vật sắc nhọn…) </t>
  </si>
  <si>
    <t>https://www.youtube.com/watch?v=csZeZEvj5gs</t>
  </si>
  <si>
    <t>4. Chăm sóc sức khỏe, dinh dưỡng, phòng tránh tai nạn thương tích</t>
  </si>
  <si>
    <t>1. Khám phá thế giới xung quanh bằng các giác quan</t>
  </si>
  <si>
    <t>Có khả năng tìm đồ vật vừa mới cất giấu qua nghe âm thanh</t>
  </si>
  <si>
    <t xml:space="preserve">Nghe âm thanh tìm nơi phát ra âm thanh, và tìm đồ vật vừa mới cất giấu, </t>
  </si>
  <si>
    <t>2. Thể hiện sự hiểu biết về các sự vật, hiện tượng gần gũi</t>
  </si>
  <si>
    <t>*Nhận biết một số đồ dùng, đồ chơi</t>
  </si>
  <si>
    <t>Nhận biết được tên, đặc điểm nổi bật, công dụng và cách sử dụng đồ dùng, đồ chơi quen thuộc.</t>
  </si>
  <si>
    <t>Tên, đặc điểm nổi bật, công dụng, cách sử dụng đồ dùng, đồ chơi quen thuộc</t>
  </si>
  <si>
    <t>Nói được tên và một vài đặc điểm nổi bật của con vật quen thuộc theo 1 vài dấu hiệu đặc trưng về màu sắc hoặc hình dạng khi được yêu cầu</t>
  </si>
  <si>
    <t>Tên và một số đặc điểm nổi bật của con vật quen thuộc</t>
  </si>
  <si>
    <t>Nói được tên và một vài đặc điểm nổi bật của một số loại hoa, quả, rau quen thuộc theo 1 vài dấu hiệu đặc trưng về màu sắc hoặc hình dạng khi được yêu cầu</t>
  </si>
  <si>
    <t>Tên và một số đặc điểm nổi bật của một số loại hoa, quả  quen thuộc</t>
  </si>
  <si>
    <t>*Nhận biết bản thân và những người gần gũi</t>
  </si>
  <si>
    <t>Nói được tên và công việc của những người thân gần gũi trong gia đình</t>
  </si>
  <si>
    <t>Tên và công việc của những người thân gần gũi trong gia đình</t>
  </si>
  <si>
    <t>1. Nghe hiểu lời nói</t>
  </si>
  <si>
    <t>Nghe và hiểu được lời nói với sắc thái tình cảm khác nhau</t>
  </si>
  <si>
    <t>Nghe lời nói với sắc thái tình cảm khác nhau</t>
  </si>
  <si>
    <t>Nghe hiểu được các bài thơ, đồng dao, ca dao, hò vè, câu đố, bài hát và nội dung truyện ngắn đơn giản, trả lời được các câu hỏi về tên truyện, tên và hành động của các nhân vật</t>
  </si>
  <si>
    <t>Nghe các bài hát, bài thơ, đồng dao, ca dao, truyện kể đơn giản về chủ đề "Gia đình"</t>
  </si>
  <si>
    <t>Nghe và trả lời được các câu hỏi: "Ai đây?"; "cái gì?, "làm gì?"; "ở đâu?", "như thế nào?"</t>
  </si>
  <si>
    <t>Nghe các câu hỏi: "Ai đây?"; "cái gì?, "làm gì?"; "ở đâu?", "như thế nào?"</t>
  </si>
  <si>
    <t>2. Nghe, nhắc lại các âm, các tiếng và các câu</t>
  </si>
  <si>
    <t>Biết trả lời và đặt được câu hỏi: "Cái gì?"; "Làm gì?"; "Ở đâu?"; "…thế nào?"; "Để làm gì?"; "Tại sao?"</t>
  </si>
  <si>
    <t>Trả lời và đặt câu hỏi: "Cái gì?"; "Làm gì?"; "Ở đâu?"; "…thế nào?"; "Để làm gì?"; "Tại sao?"</t>
  </si>
  <si>
    <t>Đọc được bài thơ, ca dao, đồng dao với sự giúp đỡ của cô giáo</t>
  </si>
  <si>
    <t>Đọc các đoạn thơ, bài thơ ngắn có câu 3 - 4 tiếng về chủ đề:"Gia đình"</t>
  </si>
  <si>
    <t>https://www.youtube.com/watch?v=DEI4ZfR6Zx0</t>
  </si>
  <si>
    <t>4. Làm quen với sách</t>
  </si>
  <si>
    <t>Biết lắng nghe khi người lớn đọc sách</t>
  </si>
  <si>
    <t>Lắng nghe người lớn đọc sách</t>
  </si>
  <si>
    <t>Trẻ biết đề nghị người khác đọc sách cho trẻ nghe và giở sách cho trẻ xem</t>
  </si>
  <si>
    <t xml:space="preserve">Muốn được người lớn kể chuyện, xem tranh , lật mở trang sách </t>
  </si>
  <si>
    <t>IV. LĨNH VỰC TÌNH CẢM, KỸ NĂNG XÃ HỘI VÀ THẨM MỸ</t>
  </si>
  <si>
    <t>1. Phát triển tình cảm</t>
  </si>
  <si>
    <t>* Ý thức về bản thân</t>
  </si>
  <si>
    <t>Thực hiện được yêu cầu đơn giản của giáo viên, người lớn</t>
  </si>
  <si>
    <t>Thực hiện  yêu cầu đơn giản của giáo viên, người lớn</t>
  </si>
  <si>
    <t>2. Phát triển kỹ năng xã hội</t>
  </si>
  <si>
    <t>* Mối quan hệ tích cực với con người và sự vật gần gũi</t>
  </si>
  <si>
    <t>Biểu lộ sự thích giao tiếp với người khác bằng cử chỉ, lời nói</t>
  </si>
  <si>
    <t>Giao tiếp với những người xung quanh, Chơi thân thiện với bạn</t>
  </si>
  <si>
    <t>* Hành vi văn hóa và thực hiện các quy định đơn giản trong giao tiếp, sinh hoạt</t>
  </si>
  <si>
    <t>Biết chào tạm biệt khi được nhắc nhở</t>
  </si>
  <si>
    <t>Tập thực hiện một số hành vi giao tiếp văn hóa: chào, tạm biệt, cảm ơn. Nói từ "ạ", "dạ"</t>
  </si>
  <si>
    <t>Bắt chước được một vài hành vi xã hội đơn giản qua trò chơi giả bộ (bế búp bê, cho búp bê ăn, nghe điện thoại…)</t>
  </si>
  <si>
    <t>Chơi với đồ dùng đồ chơi</t>
  </si>
  <si>
    <t>3. Phát triển cảm xúc thẩm mỹ</t>
  </si>
  <si>
    <t>* Nghe hát, hát và vận động đơn giản theo nhạc</t>
  </si>
  <si>
    <t>Biết hát và vận động đơn giản theo một vài bài hát/bản nhạc quen thuộc</t>
  </si>
  <si>
    <t>Nghe hát, nghe nhạc, nghe âm thanh của các loại dụng cụ
Hát theo và tập vận động đơn giản theo nhạc về chủ đề " Gia đình"</t>
  </si>
  <si>
    <t>https://www.youtube.com/watch?v=X2uAgu7FIKg</t>
  </si>
  <si>
    <t>* Vẽ, nặn, xé dán, xếp hình, xem tranh</t>
  </si>
  <si>
    <t>Thích thú khi xem tranh</t>
  </si>
  <si>
    <t>Xem tranh</t>
  </si>
  <si>
    <t>Thích cầm bút di màu, vẽ nguệch ngoặc</t>
  </si>
  <si>
    <t>Thích chơi với đất nặn tạo ra sản phẩm đơn giản theo sự hướng dẫn của cô</t>
  </si>
  <si>
    <t>Làm quen với màu nước</t>
  </si>
  <si>
    <t>Lớp học+ sân chơi</t>
  </si>
  <si>
    <t>Phòng chức năng</t>
  </si>
  <si>
    <t>TN
học
liệu</t>
  </si>
  <si>
    <t>Thích chơi các trò chơi vận động. Biết luật chơi, cách chơi, phối hợp chơi với bạn vui vẻ</t>
  </si>
  <si>
    <t>PTCT</t>
  </si>
  <si>
    <t xml:space="preserve">Trong đó: - Lĩnh vực thể chất </t>
  </si>
  <si>
    <t>Lớp học</t>
  </si>
  <si>
    <t>1. Thực hiện các động tác phát triển các nhóm cơ và hô hấp (TDS)</t>
  </si>
  <si>
    <t>ĐTT: Xem tranh ảnh, trò chuyện cùng trẻ và yêu cầu trẻ trả lời câu hỏi của cô:  ai đây? Đang làm gì?</t>
  </si>
  <si>
    <t>SHHN: Hướng dẫn trẻ biết đề nghị người khác, cách cho trẻ nghe và mở sách cho trẻ xem</t>
  </si>
  <si>
    <t xml:space="preserve"> HĐCĐ: Đi trong đường hẹp</t>
  </si>
  <si>
    <t>HĐCĐ: Đi theo đường ngoằn ngoèo</t>
  </si>
  <si>
    <t>HĐG:
Tập xoay cuộn cổ tay.
 Tập VĐ múa kết hợp lời bài hát  Mẹ yêu không nào, Chiếc khăn tay....</t>
  </si>
  <si>
    <t>HĐG: Trò chơi: Xoáy mở nắp chai</t>
  </si>
  <si>
    <t xml:space="preserve">
HĐG: Tập xâu vòng tay, chuỗi đeo cổ tặng mẹ, tặng bà...
</t>
  </si>
  <si>
    <t>HĐG: 
- Xếp chồng đường đi
- Xếp chồng (xếp nhà, lớp)</t>
  </si>
  <si>
    <t xml:space="preserve">VS-AN: Trò chuyện với trẻ về thói quen rửa tay trước khi ăn
</t>
  </si>
  <si>
    <t>VS-AN:
- Hướng dẫn trẻ cầm ca và uống nước bằng 2 tay</t>
  </si>
  <si>
    <t>HĐC: Quan sát tranh kỹ năng sống về một số hành động nguy hiểm 
Giáo dục trẻ không được sờ vào các ổ điện.</t>
  </si>
  <si>
    <t>HĐCĐ: Nhận biết cái quạt</t>
  </si>
  <si>
    <t>*Nhận biết một số con vật quen thuộc</t>
  </si>
  <si>
    <t>*Nhận biết một số loại hoa, quả quen thuộc</t>
  </si>
  <si>
    <t>SHHN: Trò chuyện về những ấn tượng cảm xúc của bản thân trẻ về những chuyến đi chơi với gia đình, trò chơi tôi vui tôi buồn.</t>
  </si>
  <si>
    <t>ĐTT: Cô cho trẻ xem tranh, ảnh, video và trò chuyện với trẻ về  gia đình của bé với các câu hỏi "Cái gì?", "Làm gì?", " Ở đâu?", " Thế nào?" "Để làm gì?", " Tại sao?"</t>
  </si>
  <si>
    <t xml:space="preserve">Tô màu nước, in bằng màu nước </t>
  </si>
  <si>
    <t xml:space="preserve">Nặn sản phẩm đơn giản về chủ đề </t>
  </si>
  <si>
    <t>Di màu, vẽ nguệch ngoạc về chủ đề "Gia đình"</t>
  </si>
  <si>
    <t>HĐG: Xem tranh, album về chủ đề gia đình</t>
  </si>
  <si>
    <t>HĐG:
- Tập bế em và cho em đi chơi
- Tập đút cho em ăn
- Tập ru em búp bê ngủ</t>
  </si>
  <si>
    <t xml:space="preserve">ĐTT: 
- Trò chuyện với trẻ, khuyến khích trẻ giao tiếp với bạn  bằng cử chỉ, lời nói. </t>
  </si>
  <si>
    <t>TDS</t>
  </si>
  <si>
    <t>HĐCĐ</t>
  </si>
  <si>
    <t>HĐG</t>
  </si>
  <si>
    <t>VS-AN</t>
  </si>
  <si>
    <t>HĐC</t>
  </si>
  <si>
    <t>ĐTT</t>
  </si>
  <si>
    <t>HĐNT</t>
  </si>
  <si>
    <t>SHHN</t>
  </si>
  <si>
    <t>HĐCĐ+HĐC</t>
  </si>
  <si>
    <t>HĐNT+HĐG</t>
  </si>
  <si>
    <t xml:space="preserve"> + Giờ thể chất</t>
  </si>
  <si>
    <t xml:space="preserve">   + Giờ ngôn ngữ</t>
  </si>
  <si>
    <t xml:space="preserve">                - Đón trả trẻ (ĐTT)</t>
  </si>
  <si>
    <t xml:space="preserve">                - Thế dục sáng (TDS)</t>
  </si>
  <si>
    <t xml:space="preserve">                - Hoạt động chơi tập (HĐG)</t>
  </si>
  <si>
    <t xml:space="preserve">                - Hoạt động ngoài trời (HĐNT)</t>
  </si>
  <si>
    <t xml:space="preserve">                - Vệ sinh - ăn ngủ (VS -AN)</t>
  </si>
  <si>
    <t xml:space="preserve">                - Hoạt động chiều (HĐC)</t>
  </si>
  <si>
    <t xml:space="preserve">                - Thăm quan dã ngoại (TQDN)</t>
  </si>
  <si>
    <t xml:space="preserve">                - Lễ hội (LH)</t>
  </si>
  <si>
    <t xml:space="preserve">                - Sinh soạt hàng ngày (SHHN)</t>
  </si>
  <si>
    <t xml:space="preserve">                - Hoạt động CTCCĐ</t>
  </si>
  <si>
    <t>TT</t>
  </si>
  <si>
    <t>CỘNG TỔNG SỐ NỘI DUNG PHÂN BỐ VÀO CÁC HOẠT ĐỘNG</t>
  </si>
  <si>
    <t>HĐG: Tô tranh màu nước về nhánh</t>
  </si>
  <si>
    <t xml:space="preserve">                  - Lĩnh vực nhận thức </t>
  </si>
  <si>
    <t xml:space="preserve">                  - Lĩnh vực ngôn ngữ</t>
  </si>
  <si>
    <t xml:space="preserve">                  - Lĩnh vực tình cảm kỹ năng xã hội - thẩm mỹ</t>
  </si>
  <si>
    <t>Nhánh 1</t>
  </si>
  <si>
    <t>Nhánh 2</t>
  </si>
  <si>
    <t>HĐG: Trò chơi tư duy màu
- Tháp xếp chồng
- Đồ chơi công nghiệp bộ luồn xoắn hạt
- Lắp ghép hình</t>
  </si>
  <si>
    <t>Vận động bàn tay, cánh tay</t>
  </si>
  <si>
    <t>Nhánh 3</t>
  </si>
  <si>
    <t>Nhánh 4</t>
  </si>
  <si>
    <t>Mẹ của bé</t>
  </si>
  <si>
    <t>Bà của bé</t>
  </si>
  <si>
    <t>Cái bát</t>
  </si>
  <si>
    <t>Cái quạt</t>
  </si>
  <si>
    <t>CHỦ ĐỀ: GIA ĐÌNH</t>
  </si>
  <si>
    <t>KẾ HOẠCH CHĂM SÓC GIÁO DỤC TRẺ CHỦ ĐỀ GIA ĐÌNH
Thời gian thực hiện 4 tuần (từ ngày 04/11 - đến ngày 30/11/2024)</t>
  </si>
  <si>
    <t>Ghi chú về các điều chỉnh  (nếu có)</t>
  </si>
  <si>
    <t>TDS: Bài 3: Tập với vòng
- Hô hấp: Thổi nơ.
- ĐT 1: Hai tay  cầm  vòng giơ lên cao
 - ĐT 2:  Cúi gập người  đặt vòng xuống sàn.
- ĐT3: Đưa chân vào trong vòng nhấc chân ra</t>
  </si>
  <si>
    <t>HĐCĐ: Bò trườn qua vật cản (cao 10-15cm, rộng khoảng 20-25cm).</t>
  </si>
  <si>
    <t>HĐCĐ: Bò chui qua cổng (cao 50cm, rộng 40cm).</t>
  </si>
  <si>
    <t xml:space="preserve"> HĐCĐ: Nhận biết cái bát.</t>
  </si>
  <si>
    <t>HĐCĐ/HĐC:
- Truyện: Cái bát</t>
  </si>
  <si>
    <t>HĐCĐ/HĐC: Bài  thơ:  
- Yêu mẹ.</t>
  </si>
  <si>
    <t>HĐCĐ/HĐC: Bài  thơ:  
- Thăm nhà bà (Khổ 1)</t>
  </si>
  <si>
    <t>HĐCĐ/HĐC: Bài  thơ:  
- Bé thích quạt điện</t>
  </si>
  <si>
    <t>HĐCĐ:
- Bé yêu bà</t>
  </si>
  <si>
    <t>HĐG:
-  Tạo tình huống và cho trẻ thực hành nói chuyện với người khác.
TC: Nghe điện thoại, Bế em, ru em ngủ, cho em ăn</t>
  </si>
  <si>
    <t>HĐCĐ/HĐC:
+ Bài hát: Đồ dùng bé yêu</t>
  </si>
  <si>
    <t>HĐC: 
- Nghe thơ: Yêu mẹ, Bà và cháu; Bàn tay mẹ; Giúp mẹ; Cái bát
- Nghe truyện : Thỏ con không vâng lời mẹ; Chiếc quạt ảo thuật...
- Kể chuyện theo tranh.</t>
  </si>
  <si>
    <t>HĐCĐ:
- Di màu cái quạt</t>
  </si>
  <si>
    <t>HĐCĐ: Di màu mẹ</t>
  </si>
  <si>
    <t>HĐCĐ: Nặn vòng tặng bà</t>
  </si>
  <si>
    <t>HĐCĐ: Nặn cái bát</t>
  </si>
  <si>
    <t xml:space="preserve">            + Giờ TCKNXH - TM</t>
  </si>
  <si>
    <t xml:space="preserve">    + Giờ nhận thức</t>
  </si>
  <si>
    <t>- HD cách chế biến một số món ăn dành cho trẻ
- Một số chế độ ăn khi trẻ bị bệnh (táo bón, tiêu chảy, sốt, suy dinh dưỡng, thừa cân béo phì,…)
- HD kỹ thuật sơ cứu thông thường</t>
  </si>
  <si>
    <t>ĐTT: Trò chuyện về những người thân gần gũi trong gia đình bé (Mẹ; Bà; Chị gái....)</t>
  </si>
  <si>
    <t>HĐCĐ/HĐC:
+ Bài hát: Mẹ đi vắng</t>
  </si>
  <si>
    <t>HĐCĐ/HĐC:
+ Bài hát: Cái bát</t>
  </si>
  <si>
    <t>VS-AN:  Hướng dẫn phụ huynh một số món ăn dành cho trẻ. Trò chuyện về một chế độ ăn hợp lý khi trẻ bị bệnh( suy dinh dưỡng, thùa cân, béo phì)</t>
  </si>
  <si>
    <t xml:space="preserve"> ĐTT: Nghe tiếng hát, tìm đồ vật, tai ai tinh. Tiếng kêu ở đâu? Nghe âm thanh và nhận biết một số đồ dùng quen thuộc trong gia đình.</t>
  </si>
  <si>
    <t>HĐG: Nặn vòng tặng mẹ, tặng bà, nặn cái bát, đôi đũa…</t>
  </si>
  <si>
    <t>ĐTT: 
- Hướng dẫn trẻ  cách chào hỏi cô giáo khi đến lớp và khi ra về
- Hướng dẫn trẻ chào hỏi ông bà, bố mẹ khi đến lớp và khi ra về.
VS-AN: Hướng dẫn  trẻ biết xin và cảm ơn khi nhận đồ từ cô.</t>
  </si>
  <si>
    <t>ĐTT+VS-AN</t>
  </si>
  <si>
    <t>HĐCĐ/HĐC:
+ Bài hát: Cháu yêu bà.</t>
  </si>
  <si>
    <t xml:space="preserve"> ĐTT: Giáo dục trẻ không chạy ra khỏi nhà, cổng trường.</t>
  </si>
  <si>
    <t>HĐG: Vo giấy  thành quả
Tập rót nước</t>
  </si>
  <si>
    <t>HĐG: Trò chơi:
Đóng cọc bàn gỗ
Búa bi 2 tầng</t>
  </si>
  <si>
    <t xml:space="preserve">HĐG: Chọn đồ dùng cho những người thân;
-  Chắp ghép hình từ các khối gỗ;
- Ghép tranh trang phục của bà, mẹ.
- Tìm phần còn thiếu;
- Bé tìm bóng. </t>
  </si>
  <si>
    <t>HĐG: Trò chuyện, xem tranh ảnh album về chủ đề.
Thực hành hướng dẫn trẻ cách nghe đọc sách</t>
  </si>
  <si>
    <r>
      <t xml:space="preserve">HĐNT/HĐG:  </t>
    </r>
    <r>
      <rPr>
        <sz val="12"/>
        <color rgb="FFFF0000"/>
        <rFont val="Times New Roman"/>
        <family val="1"/>
      </rPr>
      <t>Hát,vận động các bài hát trong chủ đề và sử dụng dụng cụ âm nhạc đơn giản (Xắc xô, trống, gỗ gõ…)</t>
    </r>
  </si>
  <si>
    <r>
      <t xml:space="preserve">HĐG: </t>
    </r>
    <r>
      <rPr>
        <sz val="12"/>
        <color rgb="FFFF0000"/>
        <rFont val="Times New Roman"/>
        <family val="1"/>
      </rPr>
      <t>Di màu đồ dùng trong gia đình (cái bát, cái quạt…)
- Vẽ theo ý thích</t>
    </r>
  </si>
  <si>
    <t>HĐG:
- Kéo chun tay
- Chơi với túi cát
- Trò chơi xe đẩy
- Bé chơi quả tạ
- Chơi với vòng gậy thể dục</t>
  </si>
  <si>
    <t>HĐCĐ: Người thân của bé</t>
  </si>
  <si>
    <t>HĐNT: Quan sát con gà con</t>
  </si>
  <si>
    <t>HĐNT: Quan sát lá sấu non, lá sấu già, chồi non cây mít, cây vú sữa, hoa khế, hoa bưởi, hoa tóc tiên, quả khế, quả bưởi, quả vú sữa, quả mít…</t>
  </si>
  <si>
    <t>HĐNT:
- Dung dăng dung dẻ; Chi chi chành chành; Nu na nu nống; Lộn cầu vồng; Rồng rắn lên mây; Gieo hạt nảy mầm, Trời nắng trời mưa; Bé thi tài; Về đúng nhà; Đá, tung, ném bóng; Bập bênh; Bước, bật vào vòng; Bò chui qua cổng..</t>
  </si>
  <si>
    <t>HĐNT: Quan sát cái bát ăn cơm, bát tô, cái quạt nan, quạt máy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</si>
</sst>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 #,##0_-;_-* &quot;-&quot;_-;_-@_-"/>
    <numFmt numFmtId="43" formatCode="_-* #,##0.00_-;\-* #,##0.00_-;_-* &quot;-&quot;??_-;_-@_-"/>
    <numFmt numFmtId="164" formatCode="_(&quot;$&quot;* #,##0.00_);_(&quot;$&quot;* \(#,##0.00\);_(&quot;$&quot;* &quot;-&quot;??_);_(@_)"/>
    <numFmt numFmtId="165" formatCode="0.000%"/>
    <numFmt numFmtId="166" formatCode="_-&quot;$&quot;* #,##0_-;\-&quot;$&quot;* #,##0_-;_-&quot;$&quot;* &quot;-&quot;_-;_-@_-"/>
    <numFmt numFmtId="167" formatCode="_-&quot;$&quot;* #,##0.00_-;\-&quot;$&quot;* #,##0.00_-;_-&quot;$&quot;* &quot;-&quot;??_-;_-@_-"/>
    <numFmt numFmtId="168" formatCode="00.000"/>
    <numFmt numFmtId="169" formatCode="&quot;￥&quot;#,##0;&quot;￥&quot;\-#,##0"/>
    <numFmt numFmtId="170" formatCode="#,##0\ &quot;DM&quot;;\-#,##0\ &quot;DM&quot;"/>
  </numFmts>
  <fonts count="28">
    <font>
      <sz val="11"/>
      <color theme="1"/>
      <name val="Calibri"/>
      <family val="2"/>
      <scheme val="minor"/>
    </font>
    <font>
      <sz val="11"/>
      <color indexed="8"/>
      <name val="Calibri"/>
      <family val="2"/>
    </font>
    <font>
      <sz val="10"/>
      <name val="Arial"/>
      <family val="2"/>
    </font>
    <font>
      <b/>
      <sz val="12"/>
      <name val="Arial"/>
      <family val="2"/>
    </font>
    <font>
      <sz val="14"/>
      <name val="뼻뮝"/>
      <family val="3"/>
    </font>
    <font>
      <sz val="12"/>
      <name val="바탕체"/>
      <family val="3"/>
    </font>
    <font>
      <sz val="12"/>
      <name val="뼻뮝"/>
      <family val="3"/>
    </font>
    <font>
      <sz val="12"/>
      <name val="新細明體"/>
      <charset val="136"/>
    </font>
    <font>
      <sz val="11"/>
      <name val="돋움"/>
      <family val="3"/>
    </font>
    <font>
      <sz val="10"/>
      <name val="굴림체"/>
      <family val="3"/>
    </font>
    <font>
      <sz val="10"/>
      <name val="Arial"/>
      <family val="2"/>
      <charset val="163"/>
    </font>
    <font>
      <sz val="12"/>
      <color theme="1"/>
      <name val="Times New Roman"/>
      <family val="1"/>
    </font>
    <font>
      <u/>
      <sz val="11"/>
      <color theme="10"/>
      <name val="Calibri"/>
      <family val="2"/>
      <scheme val="minor"/>
    </font>
    <font>
      <b/>
      <sz val="11"/>
      <color theme="1"/>
      <name val="Times New Roman"/>
      <family val="1"/>
    </font>
    <font>
      <sz val="11"/>
      <color theme="1"/>
      <name val="Times New Roman"/>
      <family val="1"/>
    </font>
    <font>
      <b/>
      <sz val="12"/>
      <color theme="1"/>
      <name val="Times New Roman"/>
      <family val="1"/>
    </font>
    <font>
      <b/>
      <i/>
      <sz val="11"/>
      <color theme="1"/>
      <name val="Times New Roman"/>
      <family val="1"/>
    </font>
    <font>
      <b/>
      <sz val="8"/>
      <color theme="1"/>
      <name val="Times New Roman"/>
      <family val="1"/>
    </font>
    <font>
      <sz val="8"/>
      <color theme="1"/>
      <name val="Times New Roman"/>
      <family val="1"/>
    </font>
    <font>
      <b/>
      <i/>
      <sz val="8"/>
      <color theme="1"/>
      <name val="Times New Roman"/>
      <family val="1"/>
    </font>
    <font>
      <i/>
      <sz val="8"/>
      <color theme="1"/>
      <name val="Times New Roman"/>
      <family val="1"/>
    </font>
    <font>
      <i/>
      <sz val="11"/>
      <color theme="1"/>
      <name val="Times New Roman"/>
      <family val="1"/>
    </font>
    <font>
      <sz val="8"/>
      <color theme="1"/>
      <name val="Calibri"/>
      <family val="2"/>
      <scheme val="minor"/>
    </font>
    <font>
      <b/>
      <i/>
      <sz val="12"/>
      <color theme="1"/>
      <name val="Times New Roman"/>
      <family val="1"/>
    </font>
    <font>
      <u/>
      <sz val="12"/>
      <color theme="1"/>
      <name val="Times New Roman"/>
      <family val="1"/>
    </font>
    <font>
      <sz val="12"/>
      <color theme="1"/>
      <name val="Calibri"/>
      <family val="2"/>
      <scheme val="minor"/>
    </font>
    <font>
      <i/>
      <sz val="12"/>
      <color theme="1"/>
      <name val="Times New Roman"/>
      <family val="1"/>
    </font>
    <font>
      <sz val="12"/>
      <color rgb="FFFF0000"/>
      <name val="Times New Roman"/>
      <family val="1"/>
    </font>
  </fonts>
  <fills count="3">
    <fill>
      <patternFill patternType="none"/>
    </fill>
    <fill>
      <patternFill patternType="gray125"/>
    </fill>
    <fill>
      <patternFill patternType="solid">
        <fgColor theme="0"/>
        <bgColor indexed="64"/>
      </patternFill>
    </fill>
  </fills>
  <borders count="10">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32">
    <xf numFmtId="0" fontId="0" fillId="0" borderId="0"/>
    <xf numFmtId="164" fontId="2" fillId="0" borderId="0" applyFont="0" applyFill="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2" fillId="0" borderId="0"/>
    <xf numFmtId="0" fontId="2" fillId="0" borderId="0"/>
    <xf numFmtId="0" fontId="2" fillId="0" borderId="0"/>
    <xf numFmtId="0" fontId="2" fillId="0" borderId="0"/>
    <xf numFmtId="0" fontId="2" fillId="0" borderId="0"/>
    <xf numFmtId="0" fontId="2" fillId="0" borderId="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40" fontId="4" fillId="0" borderId="0" applyFont="0" applyFill="0" applyBorder="0" applyAlignment="0" applyProtection="0"/>
    <xf numFmtId="38"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5" fillId="0" borderId="0" applyFont="0" applyFill="0" applyBorder="0" applyAlignment="0" applyProtection="0"/>
    <xf numFmtId="0" fontId="6" fillId="0" borderId="0"/>
    <xf numFmtId="0" fontId="7" fillId="0" borderId="0"/>
    <xf numFmtId="41" fontId="7" fillId="0" borderId="0" applyFont="0" applyFill="0" applyBorder="0" applyAlignment="0" applyProtection="0"/>
    <xf numFmtId="43" fontId="7" fillId="0" borderId="0" applyFont="0" applyFill="0" applyBorder="0" applyAlignment="0" applyProtection="0"/>
    <xf numFmtId="170" fontId="8" fillId="0" borderId="0" applyFont="0" applyFill="0" applyBorder="0" applyAlignment="0" applyProtection="0"/>
    <xf numFmtId="165" fontId="8" fillId="0" borderId="0" applyFont="0" applyFill="0" applyBorder="0" applyAlignment="0" applyProtection="0"/>
    <xf numFmtId="169" fontId="8" fillId="0" borderId="0" applyFont="0" applyFill="0" applyBorder="0" applyAlignment="0" applyProtection="0"/>
    <xf numFmtId="168" fontId="8" fillId="0" borderId="0" applyFont="0" applyFill="0" applyBorder="0" applyAlignment="0" applyProtection="0"/>
    <xf numFmtId="0" fontId="9" fillId="0" borderId="0"/>
    <xf numFmtId="166" fontId="7" fillId="0" borderId="0" applyFont="0" applyFill="0" applyBorder="0" applyAlignment="0" applyProtection="0"/>
    <xf numFmtId="167" fontId="7" fillId="0" borderId="0" applyFont="0" applyFill="0" applyBorder="0" applyAlignment="0" applyProtection="0"/>
    <xf numFmtId="0" fontId="12" fillId="0" borderId="0" applyNumberFormat="0" applyFill="0" applyBorder="0" applyAlignment="0" applyProtection="0"/>
    <xf numFmtId="0" fontId="2" fillId="0" borderId="0"/>
  </cellStyleXfs>
  <cellXfs count="113">
    <xf numFmtId="0" fontId="0" fillId="0" borderId="0" xfId="0"/>
    <xf numFmtId="0" fontId="13" fillId="2" borderId="3" xfId="0" applyFont="1" applyFill="1" applyBorder="1" applyAlignment="1">
      <alignment horizontal="center" vertical="center" wrapText="1"/>
    </xf>
    <xf numFmtId="1" fontId="16" fillId="2" borderId="3" xfId="0" applyNumberFormat="1" applyFont="1" applyFill="1" applyBorder="1" applyAlignment="1">
      <alignment horizontal="center" vertical="center"/>
    </xf>
    <xf numFmtId="0" fontId="11" fillId="2" borderId="0" xfId="0" applyFont="1" applyFill="1" applyAlignment="1">
      <alignment horizontal="center" vertical="center" wrapText="1"/>
    </xf>
    <xf numFmtId="0" fontId="19" fillId="2" borderId="3" xfId="0" applyFont="1" applyFill="1" applyBorder="1" applyAlignment="1">
      <alignment horizontal="center" vertical="center"/>
    </xf>
    <xf numFmtId="49" fontId="18" fillId="2" borderId="3" xfId="0" applyNumberFormat="1" applyFont="1" applyFill="1" applyBorder="1" applyAlignment="1">
      <alignment vertical="center" wrapText="1"/>
    </xf>
    <xf numFmtId="0" fontId="11" fillId="2" borderId="3" xfId="0" applyFont="1" applyFill="1" applyBorder="1" applyAlignment="1">
      <alignment horizontal="center" vertical="center" wrapText="1"/>
    </xf>
    <xf numFmtId="49" fontId="18" fillId="2" borderId="6" xfId="0" applyNumberFormat="1" applyFont="1" applyFill="1" applyBorder="1" applyAlignment="1">
      <alignment vertical="center" wrapText="1"/>
    </xf>
    <xf numFmtId="0" fontId="0" fillId="2" borderId="0" xfId="0" applyFill="1"/>
    <xf numFmtId="0" fontId="14" fillId="2" borderId="3" xfId="0" applyFont="1" applyFill="1" applyBorder="1" applyAlignment="1">
      <alignment horizontal="center" vertical="center" wrapText="1"/>
    </xf>
    <xf numFmtId="0" fontId="22" fillId="2" borderId="0" xfId="0" applyFont="1" applyFill="1"/>
    <xf numFmtId="0" fontId="21" fillId="2" borderId="3" xfId="0" applyFont="1" applyFill="1" applyBorder="1" applyAlignment="1">
      <alignment horizontal="center" vertical="center" wrapText="1"/>
    </xf>
    <xf numFmtId="0" fontId="15" fillId="2" borderId="5" xfId="0" applyFont="1" applyFill="1" applyBorder="1" applyAlignment="1">
      <alignment horizontal="center" vertical="center" wrapText="1"/>
    </xf>
    <xf numFmtId="49" fontId="18" fillId="2" borderId="3" xfId="0" applyNumberFormat="1" applyFont="1" applyFill="1" applyBorder="1" applyAlignment="1">
      <alignment horizontal="center" vertical="center" wrapText="1"/>
    </xf>
    <xf numFmtId="1" fontId="17" fillId="2" borderId="3" xfId="0" applyNumberFormat="1" applyFont="1" applyFill="1" applyBorder="1" applyAlignment="1">
      <alignment horizontal="center" vertical="center" wrapText="1"/>
    </xf>
    <xf numFmtId="49" fontId="18" fillId="2" borderId="3" xfId="0" applyNumberFormat="1" applyFont="1" applyFill="1" applyBorder="1" applyAlignment="1">
      <alignment horizontal="center" vertical="center"/>
    </xf>
    <xf numFmtId="49" fontId="17" fillId="2" borderId="3" xfId="0" applyNumberFormat="1" applyFont="1" applyFill="1" applyBorder="1" applyAlignment="1">
      <alignment horizontal="center" vertical="center" wrapText="1"/>
    </xf>
    <xf numFmtId="49" fontId="19" fillId="2" borderId="3" xfId="0" applyNumberFormat="1" applyFont="1" applyFill="1" applyBorder="1" applyAlignment="1">
      <alignment horizontal="center" vertical="center" wrapText="1"/>
    </xf>
    <xf numFmtId="49" fontId="19" fillId="2" borderId="3" xfId="0" applyNumberFormat="1" applyFont="1" applyFill="1" applyBorder="1" applyAlignment="1">
      <alignment horizontal="center" vertical="center"/>
    </xf>
    <xf numFmtId="49" fontId="20" fillId="2" borderId="3" xfId="0" applyNumberFormat="1" applyFont="1" applyFill="1" applyBorder="1" applyAlignment="1">
      <alignment horizontal="center" vertical="center" wrapText="1"/>
    </xf>
    <xf numFmtId="49" fontId="18" fillId="2" borderId="6" xfId="0" applyNumberFormat="1" applyFont="1" applyFill="1" applyBorder="1" applyAlignment="1">
      <alignment horizontal="center" vertical="center" wrapText="1"/>
    </xf>
    <xf numFmtId="0" fontId="14" fillId="2" borderId="7" xfId="0" applyFont="1" applyFill="1" applyBorder="1" applyAlignment="1">
      <alignment horizontal="center" vertical="center"/>
    </xf>
    <xf numFmtId="1" fontId="16" fillId="2" borderId="3" xfId="0" applyNumberFormat="1" applyFont="1" applyFill="1" applyBorder="1" applyAlignment="1">
      <alignment horizontal="center" vertical="center" wrapText="1"/>
    </xf>
    <xf numFmtId="0" fontId="17" fillId="2" borderId="3" xfId="0" applyFont="1" applyFill="1" applyBorder="1" applyAlignment="1">
      <alignment horizontal="center" vertical="center"/>
    </xf>
    <xf numFmtId="0" fontId="13" fillId="2" borderId="0" xfId="0" applyFont="1" applyFill="1" applyAlignment="1">
      <alignment vertical="top" wrapText="1"/>
    </xf>
    <xf numFmtId="0" fontId="15" fillId="2" borderId="3" xfId="0" applyFont="1" applyFill="1" applyBorder="1" applyAlignment="1">
      <alignment horizontal="center" vertical="center" wrapText="1"/>
    </xf>
    <xf numFmtId="49" fontId="11" fillId="2" borderId="3" xfId="0" applyNumberFormat="1" applyFont="1" applyFill="1" applyBorder="1" applyAlignment="1">
      <alignment horizontal="center" vertical="center" wrapText="1"/>
    </xf>
    <xf numFmtId="49" fontId="15" fillId="2" borderId="3" xfId="0" applyNumberFormat="1" applyFont="1" applyFill="1" applyBorder="1" applyAlignment="1">
      <alignment horizontal="center" vertical="center" wrapText="1"/>
    </xf>
    <xf numFmtId="1" fontId="15" fillId="2" borderId="3" xfId="0" applyNumberFormat="1" applyFont="1" applyFill="1" applyBorder="1" applyAlignment="1">
      <alignment horizontal="center" vertical="center" wrapText="1"/>
    </xf>
    <xf numFmtId="1" fontId="15" fillId="2" borderId="3" xfId="0" applyNumberFormat="1" applyFont="1" applyFill="1" applyBorder="1" applyAlignment="1">
      <alignment horizontal="left" vertical="center" wrapText="1"/>
    </xf>
    <xf numFmtId="49" fontId="11" fillId="2" borderId="3" xfId="0" applyNumberFormat="1" applyFont="1" applyFill="1" applyBorder="1" applyAlignment="1">
      <alignment vertical="center" wrapText="1"/>
    </xf>
    <xf numFmtId="0" fontId="11" fillId="2" borderId="3" xfId="0" applyFont="1" applyFill="1" applyBorder="1" applyAlignment="1">
      <alignment horizontal="left" vertical="center" wrapText="1"/>
    </xf>
    <xf numFmtId="1" fontId="11" fillId="2" borderId="3" xfId="0" applyNumberFormat="1" applyFont="1" applyFill="1" applyBorder="1" applyAlignment="1">
      <alignment horizontal="center" vertical="center" wrapText="1"/>
    </xf>
    <xf numFmtId="49" fontId="11" fillId="2" borderId="3" xfId="0" applyNumberFormat="1" applyFont="1" applyFill="1" applyBorder="1" applyAlignment="1">
      <alignment horizontal="left" vertical="center" wrapText="1"/>
    </xf>
    <xf numFmtId="0" fontId="11" fillId="2" borderId="3" xfId="0" applyFont="1" applyFill="1" applyBorder="1" applyAlignment="1">
      <alignment horizontal="center" vertical="center"/>
    </xf>
    <xf numFmtId="49" fontId="11" fillId="2" borderId="3" xfId="0" applyNumberFormat="1" applyFont="1" applyFill="1" applyBorder="1" applyAlignment="1">
      <alignment vertical="center"/>
    </xf>
    <xf numFmtId="49" fontId="11" fillId="2" borderId="3" xfId="0" applyNumberFormat="1" applyFont="1" applyFill="1" applyBorder="1" applyAlignment="1">
      <alignment horizontal="center" vertical="center"/>
    </xf>
    <xf numFmtId="1" fontId="15" fillId="2" borderId="3" xfId="0" applyNumberFormat="1" applyFont="1" applyFill="1" applyBorder="1" applyAlignment="1">
      <alignment vertical="center" wrapText="1"/>
    </xf>
    <xf numFmtId="49" fontId="11" fillId="2" borderId="6" xfId="0" applyNumberFormat="1" applyFont="1" applyFill="1" applyBorder="1" applyAlignment="1">
      <alignment vertical="center" wrapText="1"/>
    </xf>
    <xf numFmtId="49" fontId="24" fillId="2" borderId="3" xfId="30" applyNumberFormat="1" applyFont="1" applyFill="1" applyBorder="1" applyAlignment="1">
      <alignment horizontal="center" vertical="center" wrapText="1"/>
    </xf>
    <xf numFmtId="1" fontId="23" fillId="2" borderId="3" xfId="0" applyNumberFormat="1" applyFont="1" applyFill="1" applyBorder="1" applyAlignment="1">
      <alignment horizontal="center" vertical="center"/>
    </xf>
    <xf numFmtId="0" fontId="15" fillId="2" borderId="0" xfId="0" applyFont="1" applyFill="1" applyAlignment="1">
      <alignment horizontal="left" vertical="center" wrapText="1"/>
    </xf>
    <xf numFmtId="0" fontId="23" fillId="2" borderId="0" xfId="0" applyFont="1" applyFill="1" applyAlignment="1">
      <alignment horizontal="center" vertical="center"/>
    </xf>
    <xf numFmtId="1" fontId="23" fillId="2" borderId="0" xfId="0" applyNumberFormat="1" applyFont="1" applyFill="1" applyAlignment="1">
      <alignment horizontal="center" vertical="center"/>
    </xf>
    <xf numFmtId="0" fontId="25" fillId="2" borderId="0" xfId="0" applyFont="1" applyFill="1" applyAlignment="1">
      <alignment horizontal="center" vertical="center"/>
    </xf>
    <xf numFmtId="0" fontId="25" fillId="2" borderId="0" xfId="0" applyFont="1" applyFill="1"/>
    <xf numFmtId="0" fontId="17" fillId="2" borderId="0" xfId="0" applyFont="1" applyFill="1" applyAlignment="1">
      <alignment horizontal="left" vertical="center" wrapText="1"/>
    </xf>
    <xf numFmtId="0" fontId="19" fillId="2" borderId="0" xfId="0" applyFont="1" applyFill="1" applyAlignment="1">
      <alignment horizontal="center" vertical="center"/>
    </xf>
    <xf numFmtId="0" fontId="11" fillId="2" borderId="6" xfId="0" applyFont="1" applyFill="1" applyBorder="1" applyAlignment="1">
      <alignment horizontal="center" vertical="center" wrapText="1"/>
    </xf>
    <xf numFmtId="0" fontId="11" fillId="2" borderId="6" xfId="0" applyFont="1" applyFill="1" applyBorder="1" applyAlignment="1">
      <alignment vertical="center" wrapText="1"/>
    </xf>
    <xf numFmtId="49" fontId="18" fillId="2" borderId="4" xfId="0" applyNumberFormat="1" applyFont="1" applyFill="1" applyBorder="1" applyAlignment="1">
      <alignment horizontal="center" vertical="center" wrapText="1"/>
    </xf>
    <xf numFmtId="49" fontId="18" fillId="2" borderId="5" xfId="0" applyNumberFormat="1" applyFont="1" applyFill="1" applyBorder="1" applyAlignment="1">
      <alignment horizontal="center" vertical="center" wrapText="1"/>
    </xf>
    <xf numFmtId="1" fontId="17" fillId="2" borderId="6" xfId="0" applyNumberFormat="1" applyFont="1" applyFill="1" applyBorder="1" applyAlignment="1">
      <alignment horizontal="center" vertical="center" wrapText="1"/>
    </xf>
    <xf numFmtId="1" fontId="17" fillId="2" borderId="4" xfId="0" applyNumberFormat="1" applyFont="1" applyFill="1" applyBorder="1" applyAlignment="1">
      <alignment horizontal="center" vertical="center" wrapText="1"/>
    </xf>
    <xf numFmtId="1" fontId="17" fillId="2" borderId="5" xfId="0" applyNumberFormat="1" applyFont="1" applyFill="1" applyBorder="1" applyAlignment="1">
      <alignment horizontal="center" vertical="center" wrapText="1"/>
    </xf>
    <xf numFmtId="0" fontId="17" fillId="2" borderId="0" xfId="0" applyFont="1" applyFill="1" applyAlignment="1">
      <alignment horizontal="center" vertical="center" wrapText="1"/>
    </xf>
    <xf numFmtId="0" fontId="22" fillId="2" borderId="0" xfId="0" applyFont="1" applyFill="1" applyAlignment="1">
      <alignment horizontal="center"/>
    </xf>
    <xf numFmtId="0" fontId="22" fillId="2" borderId="0" xfId="0" applyFont="1" applyFill="1" applyAlignment="1">
      <alignment horizontal="center" vertical="center"/>
    </xf>
    <xf numFmtId="49" fontId="26" fillId="2" borderId="3" xfId="0" applyNumberFormat="1" applyFont="1" applyFill="1" applyBorder="1" applyAlignment="1">
      <alignment vertical="center" wrapText="1"/>
    </xf>
    <xf numFmtId="49" fontId="20" fillId="2" borderId="3" xfId="0" applyNumberFormat="1" applyFont="1" applyFill="1" applyBorder="1" applyAlignment="1">
      <alignment vertical="center"/>
    </xf>
    <xf numFmtId="49" fontId="20" fillId="2" borderId="3" xfId="0" applyNumberFormat="1" applyFont="1" applyFill="1" applyBorder="1" applyAlignment="1">
      <alignment vertical="center" wrapText="1"/>
    </xf>
    <xf numFmtId="0" fontId="26" fillId="2" borderId="3" xfId="0" applyFont="1" applyFill="1" applyBorder="1" applyAlignment="1">
      <alignment horizontal="center" vertical="center"/>
    </xf>
    <xf numFmtId="0" fontId="26" fillId="2" borderId="3" xfId="0" applyFont="1" applyFill="1" applyBorder="1" applyAlignment="1">
      <alignment horizontal="center" vertical="center" wrapText="1"/>
    </xf>
    <xf numFmtId="49" fontId="26" fillId="2" borderId="3" xfId="0" applyNumberFormat="1" applyFont="1" applyFill="1" applyBorder="1" applyAlignment="1" applyProtection="1">
      <alignment horizontal="left" vertical="center" wrapText="1"/>
      <protection locked="0"/>
    </xf>
    <xf numFmtId="49" fontId="20" fillId="2" borderId="3" xfId="0" applyNumberFormat="1" applyFont="1" applyFill="1" applyBorder="1" applyAlignment="1">
      <alignment horizontal="center" vertical="center"/>
    </xf>
    <xf numFmtId="1" fontId="15" fillId="2" borderId="3" xfId="0" applyNumberFormat="1" applyFont="1" applyFill="1" applyBorder="1" applyAlignment="1">
      <alignment horizontal="left" vertical="center"/>
    </xf>
    <xf numFmtId="1" fontId="13" fillId="2" borderId="3" xfId="0" applyNumberFormat="1" applyFont="1" applyFill="1" applyBorder="1" applyAlignment="1">
      <alignment horizontal="left" vertical="center"/>
    </xf>
    <xf numFmtId="1" fontId="15" fillId="2" borderId="0" xfId="0" applyNumberFormat="1" applyFont="1" applyFill="1" applyAlignment="1">
      <alignment horizontal="left" vertical="center"/>
    </xf>
    <xf numFmtId="0" fontId="27" fillId="2" borderId="3" xfId="0" applyFont="1" applyFill="1" applyBorder="1" applyAlignment="1">
      <alignment horizontal="left" vertical="center" wrapText="1"/>
    </xf>
    <xf numFmtId="49" fontId="27" fillId="2" borderId="3" xfId="0" applyNumberFormat="1" applyFont="1" applyFill="1" applyBorder="1" applyAlignment="1">
      <alignment horizontal="left" vertical="center" wrapText="1"/>
    </xf>
    <xf numFmtId="49" fontId="18" fillId="2" borderId="6" xfId="0" applyNumberFormat="1" applyFont="1" applyFill="1" applyBorder="1" applyAlignment="1">
      <alignment horizontal="center" vertical="center" wrapText="1"/>
    </xf>
    <xf numFmtId="49" fontId="18" fillId="2" borderId="5" xfId="0" applyNumberFormat="1" applyFont="1" applyFill="1" applyBorder="1" applyAlignment="1">
      <alignment horizontal="center" vertical="center" wrapText="1"/>
    </xf>
    <xf numFmtId="49" fontId="18" fillId="2" borderId="4" xfId="0" applyNumberFormat="1" applyFont="1" applyFill="1" applyBorder="1" applyAlignment="1">
      <alignment horizontal="center" vertical="center" wrapText="1"/>
    </xf>
    <xf numFmtId="1" fontId="17" fillId="2" borderId="6" xfId="0" applyNumberFormat="1" applyFont="1" applyFill="1" applyBorder="1" applyAlignment="1">
      <alignment horizontal="center" vertical="center" wrapText="1"/>
    </xf>
    <xf numFmtId="1" fontId="17" fillId="2" borderId="4" xfId="0" applyNumberFormat="1" applyFont="1" applyFill="1" applyBorder="1" applyAlignment="1">
      <alignment horizontal="center" vertical="center" wrapText="1"/>
    </xf>
    <xf numFmtId="1" fontId="17" fillId="2" borderId="5" xfId="0" applyNumberFormat="1" applyFont="1" applyFill="1" applyBorder="1" applyAlignment="1">
      <alignment horizontal="center" vertical="center" wrapText="1"/>
    </xf>
    <xf numFmtId="0" fontId="21" fillId="2" borderId="7"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14" fillId="2" borderId="7" xfId="0" applyFont="1" applyFill="1" applyBorder="1" applyAlignment="1">
      <alignment horizontal="left" vertical="center"/>
    </xf>
    <xf numFmtId="0" fontId="14" fillId="2" borderId="2" xfId="0" applyFont="1" applyFill="1" applyBorder="1" applyAlignment="1">
      <alignment horizontal="left" vertical="center"/>
    </xf>
    <xf numFmtId="0" fontId="14" fillId="2" borderId="7" xfId="0" applyFont="1" applyFill="1" applyBorder="1" applyAlignment="1">
      <alignment horizontal="left" vertical="center" wrapText="1"/>
    </xf>
    <xf numFmtId="0" fontId="14" fillId="2" borderId="2" xfId="0" applyFont="1" applyFill="1" applyBorder="1" applyAlignment="1">
      <alignment horizontal="left" vertical="center" wrapText="1"/>
    </xf>
    <xf numFmtId="0" fontId="13" fillId="2" borderId="7"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21" fillId="2" borderId="8" xfId="0" applyFont="1" applyFill="1" applyBorder="1" applyAlignment="1">
      <alignment horizontal="center" vertical="center" wrapText="1"/>
    </xf>
    <xf numFmtId="0" fontId="14" fillId="2" borderId="8" xfId="0" applyFont="1" applyFill="1" applyBorder="1" applyAlignment="1">
      <alignment horizontal="left" vertical="center" wrapText="1"/>
    </xf>
    <xf numFmtId="0" fontId="14" fillId="2" borderId="8" xfId="0" applyFont="1" applyFill="1" applyBorder="1" applyAlignment="1">
      <alignment horizontal="left" vertical="center"/>
    </xf>
    <xf numFmtId="0" fontId="13" fillId="2" borderId="8" xfId="0"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5" xfId="0" applyFont="1" applyFill="1" applyBorder="1" applyAlignment="1">
      <alignment horizontal="center" vertical="center" wrapText="1"/>
    </xf>
    <xf numFmtId="49" fontId="15" fillId="2" borderId="7" xfId="0" applyNumberFormat="1" applyFont="1" applyFill="1" applyBorder="1" applyAlignment="1">
      <alignment horizontal="left" vertical="center" wrapText="1"/>
    </xf>
    <xf numFmtId="49" fontId="15" fillId="2" borderId="2" xfId="0" applyNumberFormat="1" applyFont="1" applyFill="1" applyBorder="1" applyAlignment="1">
      <alignment horizontal="left" vertical="center" wrapText="1"/>
    </xf>
    <xf numFmtId="49" fontId="15" fillId="2" borderId="8" xfId="0" applyNumberFormat="1" applyFont="1" applyFill="1" applyBorder="1" applyAlignment="1">
      <alignment horizontal="left" vertical="center" wrapText="1"/>
    </xf>
    <xf numFmtId="0" fontId="15" fillId="2" borderId="9"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7" xfId="0" applyFont="1" applyFill="1" applyBorder="1" applyAlignment="1" applyProtection="1">
      <alignment horizontal="center" vertical="center" wrapText="1"/>
      <protection locked="0"/>
    </xf>
    <xf numFmtId="0" fontId="15" fillId="2" borderId="2" xfId="0" applyFont="1" applyFill="1" applyBorder="1" applyAlignment="1" applyProtection="1">
      <alignment horizontal="center" vertical="center" wrapText="1"/>
      <protection locked="0"/>
    </xf>
    <xf numFmtId="0" fontId="15" fillId="2" borderId="8" xfId="0" applyFont="1" applyFill="1" applyBorder="1" applyAlignment="1" applyProtection="1">
      <alignment horizontal="center" vertical="center" wrapText="1"/>
      <protection locked="0"/>
    </xf>
    <xf numFmtId="49" fontId="15" fillId="2" borderId="7" xfId="0" applyNumberFormat="1" applyFont="1" applyFill="1" applyBorder="1" applyAlignment="1">
      <alignment horizontal="left" vertical="center"/>
    </xf>
    <xf numFmtId="49" fontId="15" fillId="2" borderId="2" xfId="0" applyNumberFormat="1" applyFont="1" applyFill="1" applyBorder="1" applyAlignment="1">
      <alignment horizontal="left" vertical="center"/>
    </xf>
    <xf numFmtId="49" fontId="15" fillId="2" borderId="8" xfId="0" applyNumberFormat="1" applyFont="1" applyFill="1" applyBorder="1" applyAlignment="1">
      <alignment horizontal="left" vertical="center"/>
    </xf>
    <xf numFmtId="49" fontId="11" fillId="2" borderId="6" xfId="0" applyNumberFormat="1" applyFont="1" applyFill="1" applyBorder="1" applyAlignment="1">
      <alignment horizontal="left" vertical="center" wrapText="1"/>
    </xf>
    <xf numFmtId="49" fontId="11" fillId="2" borderId="4" xfId="0" applyNumberFormat="1" applyFont="1" applyFill="1" applyBorder="1" applyAlignment="1">
      <alignment horizontal="left" vertical="center" wrapText="1"/>
    </xf>
    <xf numFmtId="49" fontId="11" fillId="2" borderId="5" xfId="0" applyNumberFormat="1" applyFont="1" applyFill="1" applyBorder="1" applyAlignment="1">
      <alignment horizontal="left" vertical="center" wrapText="1"/>
    </xf>
    <xf numFmtId="0" fontId="11" fillId="2" borderId="6"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5" fillId="2" borderId="7" xfId="0" applyFont="1" applyFill="1" applyBorder="1" applyAlignment="1">
      <alignment horizontal="left" vertical="center" wrapText="1"/>
    </xf>
    <xf numFmtId="0" fontId="15" fillId="2" borderId="2" xfId="0" applyFont="1" applyFill="1" applyBorder="1" applyAlignment="1">
      <alignment horizontal="left" vertical="center" wrapText="1"/>
    </xf>
    <xf numFmtId="0" fontId="15" fillId="2" borderId="8" xfId="0" applyFont="1" applyFill="1" applyBorder="1" applyAlignment="1">
      <alignment horizontal="left" vertical="center" wrapText="1"/>
    </xf>
  </cellXfs>
  <cellStyles count="32">
    <cellStyle name="Currency 3" xfId="1" xr:uid="{00000000-0005-0000-0000-000000000000}"/>
    <cellStyle name="Header1" xfId="2" xr:uid="{00000000-0005-0000-0000-000001000000}"/>
    <cellStyle name="Header2" xfId="3" xr:uid="{00000000-0005-0000-0000-000002000000}"/>
    <cellStyle name="Hyperlink" xfId="30" builtinId="8"/>
    <cellStyle name="Normal" xfId="0" builtinId="0"/>
    <cellStyle name="Normal 2" xfId="4" xr:uid="{00000000-0005-0000-0000-000005000000}"/>
    <cellStyle name="Normal 2 2" xfId="31" xr:uid="{00000000-0005-0000-0000-000006000000}"/>
    <cellStyle name="Normal 3" xfId="5" xr:uid="{00000000-0005-0000-0000-000007000000}"/>
    <cellStyle name="Normal 4" xfId="6" xr:uid="{00000000-0005-0000-0000-000008000000}"/>
    <cellStyle name="Normal 4 2" xfId="7" xr:uid="{00000000-0005-0000-0000-000009000000}"/>
    <cellStyle name="Normal 4 3" xfId="8" xr:uid="{00000000-0005-0000-0000-00000A000000}"/>
    <cellStyle name="Normal 6" xfId="9" xr:uid="{00000000-0005-0000-0000-00000B000000}"/>
    <cellStyle name="Percent 2" xfId="11" xr:uid="{00000000-0005-0000-0000-00000C000000}"/>
    <cellStyle name="Percent 3" xfId="12" xr:uid="{00000000-0005-0000-0000-00000D000000}"/>
    <cellStyle name="Percent 4" xfId="13" xr:uid="{00000000-0005-0000-0000-00000E000000}"/>
    <cellStyle name="Percent 5" xfId="10" xr:uid="{00000000-0005-0000-0000-00000F000000}"/>
    <cellStyle name="똿뗦먛귟 [0.00]_PRODUCT DETAIL Q1" xfId="14" xr:uid="{00000000-0005-0000-0000-000010000000}"/>
    <cellStyle name="똿뗦먛귟_PRODUCT DETAIL Q1" xfId="15" xr:uid="{00000000-0005-0000-0000-000011000000}"/>
    <cellStyle name="믅됞 [0.00]_PRODUCT DETAIL Q1" xfId="16" xr:uid="{00000000-0005-0000-0000-000012000000}"/>
    <cellStyle name="믅됞_PRODUCT DETAIL Q1" xfId="17" xr:uid="{00000000-0005-0000-0000-000013000000}"/>
    <cellStyle name="백분율_95" xfId="18" xr:uid="{00000000-0005-0000-0000-000014000000}"/>
    <cellStyle name="뷭?_BOOKSHIP" xfId="19" xr:uid="{00000000-0005-0000-0000-000015000000}"/>
    <cellStyle name="콤마 [0]_1202" xfId="23" xr:uid="{00000000-0005-0000-0000-000016000000}"/>
    <cellStyle name="콤마_1202" xfId="24" xr:uid="{00000000-0005-0000-0000-000017000000}"/>
    <cellStyle name="통화 [0]_1202" xfId="25" xr:uid="{00000000-0005-0000-0000-000018000000}"/>
    <cellStyle name="통화_1202" xfId="26" xr:uid="{00000000-0005-0000-0000-000019000000}"/>
    <cellStyle name="표준_(정보부문)월별인원계획" xfId="27" xr:uid="{00000000-0005-0000-0000-00001A000000}"/>
    <cellStyle name="一般_Book1" xfId="20" xr:uid="{00000000-0005-0000-0000-00001B000000}"/>
    <cellStyle name="千分位[0]_Book1" xfId="21" xr:uid="{00000000-0005-0000-0000-00001C000000}"/>
    <cellStyle name="千分位_Book1" xfId="22" xr:uid="{00000000-0005-0000-0000-00001D000000}"/>
    <cellStyle name="貨幣 [0]_Book1" xfId="28" xr:uid="{00000000-0005-0000-0000-00001E000000}"/>
    <cellStyle name="貨幣_Book1" xfId="29" xr:uid="{00000000-0005-0000-0000-00001F000000}"/>
  </cellStyles>
  <dxfs count="0"/>
  <tableStyles count="0" defaultTableStyle="TableStyleMedium2" defaultPivotStyle="PivotStyleLight16"/>
  <colors>
    <mruColors>
      <color rgb="FF00FF00"/>
      <color rgb="FFFFFF00"/>
      <color rgb="FF66FFFF"/>
      <color rgb="FFFF9900"/>
      <color rgb="FFFFCCCC"/>
      <color rgb="FFFFFF99"/>
      <color rgb="FFFFCC66"/>
      <color rgb="FFCCFF33"/>
      <color rgb="FFFFFFCC"/>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117"/>
  <sheetViews>
    <sheetView tabSelected="1" topLeftCell="A127" zoomScale="73" zoomScaleNormal="73" workbookViewId="0">
      <selection activeCell="V104" sqref="V104"/>
    </sheetView>
  </sheetViews>
  <sheetFormatPr defaultRowHeight="15.75"/>
  <cols>
    <col min="1" max="1" width="5.7109375" style="44" customWidth="1"/>
    <col min="2" max="2" width="17.140625" style="45" customWidth="1"/>
    <col min="3" max="3" width="5.7109375" style="10" customWidth="1"/>
    <col min="4" max="4" width="18" style="45" customWidth="1"/>
    <col min="5" max="5" width="6.42578125" style="57" customWidth="1"/>
    <col min="6" max="6" width="5.5703125" style="56" customWidth="1"/>
    <col min="7" max="7" width="16.85546875" style="45" customWidth="1"/>
    <col min="8" max="8" width="7.42578125" style="45" customWidth="1"/>
    <col min="9" max="10" width="7.28515625" style="45" customWidth="1"/>
    <col min="11" max="15" width="7.85546875" style="45" customWidth="1"/>
    <col min="16" max="16384" width="9.140625" style="8"/>
  </cols>
  <sheetData>
    <row r="1" spans="1:16" customFormat="1" ht="39" customHeight="1">
      <c r="A1" s="94" t="s">
        <v>187</v>
      </c>
      <c r="B1" s="94"/>
      <c r="C1" s="94"/>
      <c r="D1" s="94"/>
      <c r="E1" s="94"/>
      <c r="F1" s="94"/>
      <c r="G1" s="94"/>
      <c r="H1" s="94"/>
      <c r="I1" s="94"/>
      <c r="J1" s="94"/>
      <c r="K1" s="94"/>
      <c r="L1" s="94"/>
      <c r="M1" s="94"/>
      <c r="N1" s="94"/>
      <c r="O1" s="94"/>
      <c r="P1" s="24"/>
    </row>
    <row r="2" spans="1:16" ht="27.75" customHeight="1">
      <c r="A2" s="95" t="s">
        <v>170</v>
      </c>
      <c r="B2" s="95" t="s">
        <v>10</v>
      </c>
      <c r="C2" s="88" t="s">
        <v>12</v>
      </c>
      <c r="D2" s="95" t="s">
        <v>11</v>
      </c>
      <c r="E2" s="88" t="s">
        <v>12</v>
      </c>
      <c r="F2" s="88" t="s">
        <v>122</v>
      </c>
      <c r="G2" s="95" t="s">
        <v>15</v>
      </c>
      <c r="H2" s="95" t="s">
        <v>120</v>
      </c>
      <c r="I2" s="95" t="s">
        <v>17</v>
      </c>
      <c r="J2" s="95" t="s">
        <v>16</v>
      </c>
      <c r="K2" s="98" t="s">
        <v>186</v>
      </c>
      <c r="L2" s="99"/>
      <c r="M2" s="99"/>
      <c r="N2" s="100"/>
      <c r="O2" s="95" t="s">
        <v>188</v>
      </c>
    </row>
    <row r="3" spans="1:16" ht="42.75" customHeight="1">
      <c r="A3" s="96"/>
      <c r="B3" s="96"/>
      <c r="C3" s="89"/>
      <c r="D3" s="96"/>
      <c r="E3" s="89"/>
      <c r="F3" s="89"/>
      <c r="G3" s="96"/>
      <c r="H3" s="96"/>
      <c r="I3" s="96"/>
      <c r="J3" s="96"/>
      <c r="K3" s="25" t="s">
        <v>176</v>
      </c>
      <c r="L3" s="25" t="s">
        <v>177</v>
      </c>
      <c r="M3" s="25" t="s">
        <v>180</v>
      </c>
      <c r="N3" s="25" t="s">
        <v>181</v>
      </c>
      <c r="O3" s="96"/>
    </row>
    <row r="4" spans="1:16" ht="42" customHeight="1">
      <c r="A4" s="97"/>
      <c r="B4" s="97"/>
      <c r="C4" s="90"/>
      <c r="D4" s="97"/>
      <c r="E4" s="90"/>
      <c r="F4" s="90"/>
      <c r="G4" s="97"/>
      <c r="H4" s="97"/>
      <c r="I4" s="97"/>
      <c r="J4" s="97"/>
      <c r="K4" s="26" t="s">
        <v>182</v>
      </c>
      <c r="L4" s="26" t="s">
        <v>183</v>
      </c>
      <c r="M4" s="26" t="s">
        <v>184</v>
      </c>
      <c r="N4" s="26" t="s">
        <v>185</v>
      </c>
      <c r="O4" s="97"/>
    </row>
    <row r="5" spans="1:16" ht="31.5" customHeight="1">
      <c r="A5" s="6"/>
      <c r="B5" s="91" t="s">
        <v>4</v>
      </c>
      <c r="C5" s="92"/>
      <c r="D5" s="92"/>
      <c r="E5" s="93"/>
      <c r="F5" s="14">
        <f>SUM(F6,F26)</f>
        <v>4</v>
      </c>
      <c r="G5" s="29"/>
      <c r="H5" s="27"/>
      <c r="I5" s="27"/>
      <c r="J5" s="27"/>
      <c r="K5" s="28"/>
      <c r="L5" s="28"/>
      <c r="M5" s="28"/>
      <c r="N5" s="28"/>
      <c r="O5" s="6"/>
    </row>
    <row r="6" spans="1:16" ht="23.25" customHeight="1">
      <c r="A6" s="6"/>
      <c r="B6" s="91" t="s">
        <v>8</v>
      </c>
      <c r="C6" s="92"/>
      <c r="D6" s="92"/>
      <c r="E6" s="93"/>
      <c r="F6" s="14">
        <f>SUM(F7,F9,F18)</f>
        <v>2</v>
      </c>
      <c r="G6" s="29"/>
      <c r="H6" s="27"/>
      <c r="I6" s="27"/>
      <c r="J6" s="27"/>
      <c r="K6" s="28"/>
      <c r="L6" s="28"/>
      <c r="M6" s="28"/>
      <c r="N6" s="28"/>
      <c r="O6" s="6"/>
    </row>
    <row r="7" spans="1:16" ht="33" customHeight="1">
      <c r="A7" s="6"/>
      <c r="B7" s="91" t="s">
        <v>125</v>
      </c>
      <c r="C7" s="92"/>
      <c r="D7" s="92"/>
      <c r="E7" s="93"/>
      <c r="F7" s="14">
        <f>COUNTIF(F8:F8,"x")</f>
        <v>0</v>
      </c>
      <c r="G7" s="29"/>
      <c r="H7" s="27"/>
      <c r="I7" s="27"/>
      <c r="J7" s="27"/>
      <c r="K7" s="28"/>
      <c r="L7" s="28"/>
      <c r="M7" s="28"/>
      <c r="N7" s="28"/>
      <c r="O7" s="6"/>
    </row>
    <row r="8" spans="1:16" ht="264" customHeight="1">
      <c r="A8" s="6">
        <v>1</v>
      </c>
      <c r="B8" s="30" t="s">
        <v>19</v>
      </c>
      <c r="C8" s="5" t="s">
        <v>0</v>
      </c>
      <c r="D8" s="30" t="s">
        <v>19</v>
      </c>
      <c r="E8" s="13" t="s">
        <v>2</v>
      </c>
      <c r="F8" s="14"/>
      <c r="G8" s="31" t="s">
        <v>189</v>
      </c>
      <c r="H8" s="28"/>
      <c r="I8" s="26" t="s">
        <v>18</v>
      </c>
      <c r="J8" s="26" t="s">
        <v>124</v>
      </c>
      <c r="K8" s="32" t="s">
        <v>148</v>
      </c>
      <c r="L8" s="32" t="s">
        <v>148</v>
      </c>
      <c r="M8" s="32" t="s">
        <v>148</v>
      </c>
      <c r="N8" s="32" t="s">
        <v>148</v>
      </c>
      <c r="O8" s="6"/>
    </row>
    <row r="9" spans="1:16" ht="33.75" customHeight="1">
      <c r="A9" s="6"/>
      <c r="B9" s="91" t="s">
        <v>20</v>
      </c>
      <c r="C9" s="92"/>
      <c r="D9" s="92"/>
      <c r="E9" s="93"/>
      <c r="F9" s="14">
        <v>0</v>
      </c>
      <c r="G9" s="29"/>
      <c r="H9" s="27"/>
      <c r="I9" s="27"/>
      <c r="J9" s="27"/>
      <c r="K9" s="28"/>
      <c r="L9" s="28"/>
      <c r="M9" s="28"/>
      <c r="N9" s="28"/>
      <c r="O9" s="6"/>
    </row>
    <row r="10" spans="1:16" ht="24.75" customHeight="1">
      <c r="A10" s="6"/>
      <c r="B10" s="91" t="s">
        <v>21</v>
      </c>
      <c r="C10" s="92"/>
      <c r="D10" s="92"/>
      <c r="E10" s="93"/>
      <c r="F10" s="14">
        <f>COUNTIF(F11:F12,"x")</f>
        <v>0</v>
      </c>
      <c r="G10" s="29"/>
      <c r="H10" s="27"/>
      <c r="I10" s="27"/>
      <c r="J10" s="27"/>
      <c r="K10" s="28"/>
      <c r="L10" s="28"/>
      <c r="M10" s="28"/>
      <c r="N10" s="28"/>
      <c r="O10" s="6"/>
    </row>
    <row r="11" spans="1:16" ht="61.5" customHeight="1">
      <c r="A11" s="6">
        <v>4</v>
      </c>
      <c r="B11" s="33" t="s">
        <v>22</v>
      </c>
      <c r="C11" s="13" t="s">
        <v>1</v>
      </c>
      <c r="D11" s="33" t="s">
        <v>23</v>
      </c>
      <c r="E11" s="13" t="s">
        <v>2</v>
      </c>
      <c r="F11" s="13"/>
      <c r="G11" s="33" t="s">
        <v>191</v>
      </c>
      <c r="H11" s="26"/>
      <c r="I11" s="26" t="s">
        <v>18</v>
      </c>
      <c r="J11" s="26" t="s">
        <v>118</v>
      </c>
      <c r="K11" s="32"/>
      <c r="L11" s="32"/>
      <c r="M11" s="32" t="s">
        <v>149</v>
      </c>
      <c r="N11" s="32"/>
      <c r="O11" s="6"/>
    </row>
    <row r="12" spans="1:16" ht="142.5" customHeight="1">
      <c r="A12" s="6">
        <v>5</v>
      </c>
      <c r="B12" s="33" t="s">
        <v>24</v>
      </c>
      <c r="C12" s="13" t="s">
        <v>1</v>
      </c>
      <c r="D12" s="31" t="s">
        <v>25</v>
      </c>
      <c r="E12" s="13" t="s">
        <v>2</v>
      </c>
      <c r="F12" s="13"/>
      <c r="G12" s="31" t="s">
        <v>190</v>
      </c>
      <c r="H12" s="26" t="s">
        <v>26</v>
      </c>
      <c r="I12" s="26" t="s">
        <v>18</v>
      </c>
      <c r="J12" s="26" t="s">
        <v>118</v>
      </c>
      <c r="K12" s="32"/>
      <c r="L12" s="32"/>
      <c r="M12" s="32"/>
      <c r="N12" s="32" t="s">
        <v>149</v>
      </c>
      <c r="O12" s="6"/>
    </row>
    <row r="13" spans="1:16" ht="26.25" customHeight="1">
      <c r="A13" s="6"/>
      <c r="B13" s="101" t="s">
        <v>27</v>
      </c>
      <c r="C13" s="102"/>
      <c r="D13" s="102"/>
      <c r="E13" s="103"/>
      <c r="F13" s="14">
        <f>COUNTIF(F14:F15,"x")</f>
        <v>0</v>
      </c>
      <c r="G13" s="29"/>
      <c r="H13" s="27"/>
      <c r="I13" s="27"/>
      <c r="J13" s="27"/>
      <c r="K13" s="28"/>
      <c r="L13" s="28"/>
      <c r="M13" s="28"/>
      <c r="N13" s="28"/>
      <c r="O13" s="6"/>
    </row>
    <row r="14" spans="1:16" ht="101.25" customHeight="1">
      <c r="A14" s="6">
        <v>6</v>
      </c>
      <c r="B14" s="30" t="s">
        <v>28</v>
      </c>
      <c r="C14" s="5" t="s">
        <v>0</v>
      </c>
      <c r="D14" s="30" t="s">
        <v>29</v>
      </c>
      <c r="E14" s="13" t="s">
        <v>2</v>
      </c>
      <c r="F14" s="13"/>
      <c r="G14" s="33" t="s">
        <v>128</v>
      </c>
      <c r="H14" s="26"/>
      <c r="I14" s="26" t="s">
        <v>18</v>
      </c>
      <c r="J14" s="26" t="s">
        <v>124</v>
      </c>
      <c r="K14" s="32" t="s">
        <v>149</v>
      </c>
      <c r="L14" s="32"/>
      <c r="M14" s="32"/>
      <c r="N14" s="32"/>
      <c r="O14" s="6"/>
    </row>
    <row r="15" spans="1:16" ht="99.75" customHeight="1">
      <c r="A15" s="6">
        <v>7</v>
      </c>
      <c r="B15" s="30" t="s">
        <v>30</v>
      </c>
      <c r="C15" s="5" t="s">
        <v>3</v>
      </c>
      <c r="D15" s="30" t="s">
        <v>31</v>
      </c>
      <c r="E15" s="13" t="s">
        <v>2</v>
      </c>
      <c r="F15" s="13"/>
      <c r="G15" s="33" t="s">
        <v>129</v>
      </c>
      <c r="H15" s="26"/>
      <c r="I15" s="26" t="s">
        <v>18</v>
      </c>
      <c r="J15" s="26" t="s">
        <v>124</v>
      </c>
      <c r="K15" s="32"/>
      <c r="L15" s="32" t="s">
        <v>149</v>
      </c>
      <c r="M15" s="32"/>
      <c r="N15" s="32"/>
      <c r="O15" s="6"/>
    </row>
    <row r="16" spans="1:16" ht="19.5" customHeight="1">
      <c r="A16" s="6"/>
      <c r="B16" s="91" t="s">
        <v>32</v>
      </c>
      <c r="C16" s="92"/>
      <c r="D16" s="92"/>
      <c r="E16" s="93"/>
      <c r="F16" s="14">
        <f>COUNTIF(F17:F17,"x")</f>
        <v>0</v>
      </c>
      <c r="G16" s="29"/>
      <c r="H16" s="28"/>
      <c r="I16" s="28"/>
      <c r="J16" s="28"/>
      <c r="K16" s="28"/>
      <c r="L16" s="28"/>
      <c r="M16" s="28"/>
      <c r="N16" s="28"/>
      <c r="O16" s="6"/>
    </row>
    <row r="17" spans="1:15" ht="237.75" customHeight="1">
      <c r="A17" s="6">
        <v>19</v>
      </c>
      <c r="B17" s="30" t="s">
        <v>121</v>
      </c>
      <c r="C17" s="5" t="s">
        <v>3</v>
      </c>
      <c r="D17" s="30" t="s">
        <v>33</v>
      </c>
      <c r="E17" s="13" t="s">
        <v>1</v>
      </c>
      <c r="F17" s="16"/>
      <c r="G17" s="33" t="s">
        <v>228</v>
      </c>
      <c r="H17" s="27"/>
      <c r="I17" s="26" t="s">
        <v>18</v>
      </c>
      <c r="J17" s="26" t="s">
        <v>118</v>
      </c>
      <c r="K17" s="32" t="s">
        <v>154</v>
      </c>
      <c r="L17" s="32" t="s">
        <v>154</v>
      </c>
      <c r="M17" s="32" t="s">
        <v>154</v>
      </c>
      <c r="N17" s="32" t="s">
        <v>154</v>
      </c>
      <c r="O17" s="6"/>
    </row>
    <row r="18" spans="1:15" ht="32.25" customHeight="1">
      <c r="A18" s="6"/>
      <c r="B18" s="91" t="s">
        <v>34</v>
      </c>
      <c r="C18" s="92"/>
      <c r="D18" s="92"/>
      <c r="E18" s="93"/>
      <c r="F18" s="14">
        <f>COUNTIF(F19:F25,"x")</f>
        <v>2</v>
      </c>
      <c r="G18" s="29"/>
      <c r="H18" s="28"/>
      <c r="I18" s="28"/>
      <c r="J18" s="28"/>
      <c r="K18" s="28"/>
      <c r="L18" s="28"/>
      <c r="M18" s="28"/>
      <c r="N18" s="28"/>
      <c r="O18" s="6"/>
    </row>
    <row r="19" spans="1:15" ht="146.25" customHeight="1">
      <c r="A19" s="6">
        <v>20</v>
      </c>
      <c r="B19" s="30" t="s">
        <v>35</v>
      </c>
      <c r="C19" s="5" t="s">
        <v>2</v>
      </c>
      <c r="D19" s="30" t="s">
        <v>36</v>
      </c>
      <c r="E19" s="13" t="s">
        <v>2</v>
      </c>
      <c r="F19" s="13"/>
      <c r="G19" s="68" t="s">
        <v>218</v>
      </c>
      <c r="H19" s="32"/>
      <c r="I19" s="26" t="s">
        <v>18</v>
      </c>
      <c r="J19" s="26" t="s">
        <v>124</v>
      </c>
      <c r="K19" s="6" t="s">
        <v>150</v>
      </c>
      <c r="L19" s="6" t="s">
        <v>150</v>
      </c>
      <c r="M19" s="6" t="s">
        <v>150</v>
      </c>
      <c r="N19" s="6" t="s">
        <v>150</v>
      </c>
      <c r="O19" s="6"/>
    </row>
    <row r="20" spans="1:15" ht="95.25" customHeight="1">
      <c r="A20" s="6">
        <v>21</v>
      </c>
      <c r="B20" s="30" t="s">
        <v>37</v>
      </c>
      <c r="C20" s="5" t="s">
        <v>2</v>
      </c>
      <c r="D20" s="30" t="s">
        <v>38</v>
      </c>
      <c r="E20" s="13" t="s">
        <v>2</v>
      </c>
      <c r="F20" s="13"/>
      <c r="G20" s="69" t="s">
        <v>219</v>
      </c>
      <c r="H20" s="32"/>
      <c r="I20" s="26" t="s">
        <v>18</v>
      </c>
      <c r="J20" s="26" t="s">
        <v>124</v>
      </c>
      <c r="K20" s="6" t="s">
        <v>150</v>
      </c>
      <c r="L20" s="6"/>
      <c r="M20" s="6" t="s">
        <v>150</v>
      </c>
      <c r="N20" s="6" t="s">
        <v>150</v>
      </c>
      <c r="O20" s="6"/>
    </row>
    <row r="21" spans="1:15" ht="147.75" customHeight="1">
      <c r="A21" s="6">
        <v>23</v>
      </c>
      <c r="B21" s="30" t="s">
        <v>39</v>
      </c>
      <c r="C21" s="5" t="s">
        <v>0</v>
      </c>
      <c r="D21" s="30" t="s">
        <v>40</v>
      </c>
      <c r="E21" s="13" t="s">
        <v>0</v>
      </c>
      <c r="F21" s="13"/>
      <c r="G21" s="69" t="s">
        <v>130</v>
      </c>
      <c r="H21" s="26"/>
      <c r="I21" s="26" t="s">
        <v>18</v>
      </c>
      <c r="J21" s="26" t="s">
        <v>124</v>
      </c>
      <c r="K21" s="6" t="s">
        <v>150</v>
      </c>
      <c r="L21" s="6" t="s">
        <v>150</v>
      </c>
      <c r="M21" s="6"/>
      <c r="N21" s="6" t="s">
        <v>150</v>
      </c>
      <c r="O21" s="6"/>
    </row>
    <row r="22" spans="1:15" ht="106.5" customHeight="1">
      <c r="A22" s="61">
        <v>24</v>
      </c>
      <c r="B22" s="58" t="s">
        <v>179</v>
      </c>
      <c r="C22" s="60" t="s">
        <v>3</v>
      </c>
      <c r="D22" s="58" t="s">
        <v>41</v>
      </c>
      <c r="E22" s="19" t="s">
        <v>3</v>
      </c>
      <c r="F22" s="19" t="s">
        <v>7</v>
      </c>
      <c r="G22" s="69" t="s">
        <v>224</v>
      </c>
      <c r="H22" s="35"/>
      <c r="I22" s="36" t="s">
        <v>18</v>
      </c>
      <c r="J22" s="26" t="s">
        <v>124</v>
      </c>
      <c r="K22" s="6" t="s">
        <v>150</v>
      </c>
      <c r="L22" s="6" t="s">
        <v>150</v>
      </c>
      <c r="M22" s="6" t="s">
        <v>150</v>
      </c>
      <c r="N22" s="6" t="s">
        <v>150</v>
      </c>
      <c r="O22" s="6"/>
    </row>
    <row r="23" spans="1:15" ht="75" customHeight="1">
      <c r="A23" s="61">
        <v>25</v>
      </c>
      <c r="B23" s="58" t="s">
        <v>42</v>
      </c>
      <c r="C23" s="59" t="s">
        <v>3</v>
      </c>
      <c r="D23" s="58" t="s">
        <v>42</v>
      </c>
      <c r="E23" s="19" t="s">
        <v>3</v>
      </c>
      <c r="F23" s="19" t="s">
        <v>7</v>
      </c>
      <c r="G23" s="69" t="s">
        <v>131</v>
      </c>
      <c r="H23" s="26"/>
      <c r="I23" s="26" t="s">
        <v>18</v>
      </c>
      <c r="J23" s="26" t="s">
        <v>124</v>
      </c>
      <c r="K23" s="6" t="s">
        <v>150</v>
      </c>
      <c r="L23" s="6" t="s">
        <v>150</v>
      </c>
      <c r="M23" s="6" t="s">
        <v>150</v>
      </c>
      <c r="N23" s="6"/>
      <c r="O23" s="6"/>
    </row>
    <row r="24" spans="1:15" ht="124.5" customHeight="1">
      <c r="A24" s="6">
        <v>27</v>
      </c>
      <c r="B24" s="30" t="s">
        <v>43</v>
      </c>
      <c r="C24" s="5" t="s">
        <v>0</v>
      </c>
      <c r="D24" s="30" t="s">
        <v>44</v>
      </c>
      <c r="E24" s="13" t="s">
        <v>0</v>
      </c>
      <c r="F24" s="13"/>
      <c r="G24" s="69" t="s">
        <v>132</v>
      </c>
      <c r="H24" s="26"/>
      <c r="I24" s="26" t="s">
        <v>18</v>
      </c>
      <c r="J24" s="26" t="s">
        <v>124</v>
      </c>
      <c r="K24" s="6" t="s">
        <v>150</v>
      </c>
      <c r="L24" s="6" t="s">
        <v>150</v>
      </c>
      <c r="M24" s="6"/>
      <c r="N24" s="6" t="s">
        <v>150</v>
      </c>
      <c r="O24" s="6"/>
    </row>
    <row r="25" spans="1:15" ht="82.5" customHeight="1">
      <c r="A25" s="6">
        <v>30</v>
      </c>
      <c r="B25" s="30" t="s">
        <v>45</v>
      </c>
      <c r="C25" s="5" t="s">
        <v>2</v>
      </c>
      <c r="D25" s="30" t="s">
        <v>46</v>
      </c>
      <c r="E25" s="13" t="s">
        <v>2</v>
      </c>
      <c r="F25" s="13"/>
      <c r="G25" s="69" t="s">
        <v>133</v>
      </c>
      <c r="H25" s="26"/>
      <c r="I25" s="26" t="s">
        <v>18</v>
      </c>
      <c r="J25" s="26" t="s">
        <v>124</v>
      </c>
      <c r="K25" s="6" t="s">
        <v>150</v>
      </c>
      <c r="L25" s="6" t="s">
        <v>150</v>
      </c>
      <c r="M25" s="6" t="s">
        <v>150</v>
      </c>
      <c r="N25" s="6" t="s">
        <v>150</v>
      </c>
      <c r="O25" s="6"/>
    </row>
    <row r="26" spans="1:15" ht="24.75" customHeight="1">
      <c r="A26" s="6"/>
      <c r="B26" s="91" t="s">
        <v>9</v>
      </c>
      <c r="C26" s="92"/>
      <c r="D26" s="92"/>
      <c r="E26" s="93"/>
      <c r="F26" s="14">
        <f>SUM(F27+F29+F31+F34)</f>
        <v>2</v>
      </c>
      <c r="G26" s="29"/>
      <c r="H26" s="28"/>
      <c r="I26" s="28"/>
      <c r="J26" s="28"/>
      <c r="K26" s="28"/>
      <c r="L26" s="28"/>
      <c r="M26" s="28"/>
      <c r="N26" s="28"/>
      <c r="O26" s="6"/>
    </row>
    <row r="27" spans="1:15" ht="24.75" customHeight="1">
      <c r="A27" s="6"/>
      <c r="B27" s="91" t="s">
        <v>47</v>
      </c>
      <c r="C27" s="92"/>
      <c r="D27" s="92"/>
      <c r="E27" s="93"/>
      <c r="F27" s="14">
        <f>COUNTIF(F28:F28,"x")</f>
        <v>0</v>
      </c>
      <c r="G27" s="29"/>
      <c r="H27" s="28"/>
      <c r="I27" s="28"/>
      <c r="J27" s="28"/>
      <c r="K27" s="28"/>
      <c r="L27" s="28"/>
      <c r="M27" s="28"/>
      <c r="N27" s="28"/>
      <c r="O27" s="6"/>
    </row>
    <row r="28" spans="1:15" ht="141" customHeight="1">
      <c r="A28" s="6">
        <v>36</v>
      </c>
      <c r="B28" s="30" t="s">
        <v>48</v>
      </c>
      <c r="C28" s="5" t="s">
        <v>2</v>
      </c>
      <c r="D28" s="30" t="s">
        <v>49</v>
      </c>
      <c r="E28" s="13" t="s">
        <v>2</v>
      </c>
      <c r="F28" s="13"/>
      <c r="G28" s="33" t="s">
        <v>134</v>
      </c>
      <c r="H28" s="26"/>
      <c r="I28" s="26" t="s">
        <v>18</v>
      </c>
      <c r="J28" s="26" t="s">
        <v>124</v>
      </c>
      <c r="K28" s="32" t="s">
        <v>151</v>
      </c>
      <c r="L28" s="32" t="s">
        <v>151</v>
      </c>
      <c r="M28" s="32" t="s">
        <v>151</v>
      </c>
      <c r="N28" s="32" t="s">
        <v>151</v>
      </c>
      <c r="O28" s="6"/>
    </row>
    <row r="29" spans="1:15" ht="36.75" customHeight="1">
      <c r="A29" s="6"/>
      <c r="B29" s="91" t="s">
        <v>50</v>
      </c>
      <c r="C29" s="92"/>
      <c r="D29" s="92"/>
      <c r="E29" s="93"/>
      <c r="F29" s="14">
        <f>COUNTIF(F30:F30,"x")</f>
        <v>0</v>
      </c>
      <c r="G29" s="29"/>
      <c r="H29" s="28"/>
      <c r="I29" s="28"/>
      <c r="J29" s="28"/>
      <c r="K29" s="28"/>
      <c r="L29" s="28"/>
      <c r="M29" s="28"/>
      <c r="N29" s="28"/>
      <c r="O29" s="6"/>
    </row>
    <row r="30" spans="1:15" ht="126" customHeight="1">
      <c r="A30" s="6">
        <v>42</v>
      </c>
      <c r="B30" s="33" t="s">
        <v>51</v>
      </c>
      <c r="C30" s="13" t="s">
        <v>0</v>
      </c>
      <c r="D30" s="33" t="s">
        <v>52</v>
      </c>
      <c r="E30" s="13" t="s">
        <v>2</v>
      </c>
      <c r="F30" s="13"/>
      <c r="G30" s="33" t="s">
        <v>135</v>
      </c>
      <c r="H30" s="26" t="s">
        <v>53</v>
      </c>
      <c r="I30" s="26" t="s">
        <v>18</v>
      </c>
      <c r="J30" s="26" t="s">
        <v>124</v>
      </c>
      <c r="K30" s="32" t="s">
        <v>151</v>
      </c>
      <c r="L30" s="32" t="s">
        <v>151</v>
      </c>
      <c r="M30" s="32" t="s">
        <v>151</v>
      </c>
      <c r="N30" s="32" t="s">
        <v>151</v>
      </c>
      <c r="O30" s="6"/>
    </row>
    <row r="31" spans="1:15" ht="36.75" customHeight="1">
      <c r="A31" s="6"/>
      <c r="B31" s="91" t="s">
        <v>54</v>
      </c>
      <c r="C31" s="92"/>
      <c r="D31" s="92"/>
      <c r="E31" s="93"/>
      <c r="F31" s="14">
        <f>COUNTIF(F32:F33,"x")</f>
        <v>1</v>
      </c>
      <c r="G31" s="29"/>
      <c r="H31" s="28"/>
      <c r="I31" s="28"/>
      <c r="J31" s="28"/>
      <c r="K31" s="28"/>
      <c r="L31" s="28"/>
      <c r="M31" s="28"/>
      <c r="N31" s="28"/>
      <c r="O31" s="6"/>
    </row>
    <row r="32" spans="1:15" ht="63" customHeight="1">
      <c r="A32" s="6">
        <v>49</v>
      </c>
      <c r="B32" s="58" t="s">
        <v>55</v>
      </c>
      <c r="C32" s="59" t="s">
        <v>3</v>
      </c>
      <c r="D32" s="58" t="s">
        <v>56</v>
      </c>
      <c r="E32" s="19" t="s">
        <v>3</v>
      </c>
      <c r="F32" s="19" t="s">
        <v>7</v>
      </c>
      <c r="G32" s="33" t="s">
        <v>217</v>
      </c>
      <c r="H32" s="26"/>
      <c r="I32" s="26" t="s">
        <v>18</v>
      </c>
      <c r="J32" s="26" t="s">
        <v>124</v>
      </c>
      <c r="K32" s="32" t="s">
        <v>153</v>
      </c>
      <c r="L32" s="32"/>
      <c r="M32" s="32" t="s">
        <v>153</v>
      </c>
      <c r="N32" s="32" t="s">
        <v>153</v>
      </c>
      <c r="O32" s="6"/>
    </row>
    <row r="33" spans="1:15" ht="127.5" customHeight="1">
      <c r="A33" s="6">
        <v>50</v>
      </c>
      <c r="B33" s="30" t="s">
        <v>57</v>
      </c>
      <c r="C33" s="5" t="s">
        <v>0</v>
      </c>
      <c r="D33" s="30" t="s">
        <v>58</v>
      </c>
      <c r="E33" s="13" t="s">
        <v>2</v>
      </c>
      <c r="F33" s="17"/>
      <c r="G33" s="31" t="s">
        <v>136</v>
      </c>
      <c r="H33" s="26" t="s">
        <v>59</v>
      </c>
      <c r="I33" s="26" t="s">
        <v>18</v>
      </c>
      <c r="J33" s="26" t="s">
        <v>124</v>
      </c>
      <c r="K33" s="32" t="s">
        <v>152</v>
      </c>
      <c r="L33" s="32" t="s">
        <v>152</v>
      </c>
      <c r="M33" s="32" t="s">
        <v>152</v>
      </c>
      <c r="N33" s="32" t="s">
        <v>152</v>
      </c>
      <c r="O33" s="6"/>
    </row>
    <row r="34" spans="1:15" ht="30" customHeight="1">
      <c r="A34" s="6"/>
      <c r="B34" s="91" t="s">
        <v>60</v>
      </c>
      <c r="C34" s="92"/>
      <c r="D34" s="92"/>
      <c r="E34" s="93"/>
      <c r="F34" s="14">
        <f>COUNTIF(F35:F35,"x")</f>
        <v>1</v>
      </c>
      <c r="G34" s="29"/>
      <c r="H34" s="28"/>
      <c r="I34" s="28"/>
      <c r="J34" s="28"/>
      <c r="K34" s="28"/>
      <c r="L34" s="28"/>
      <c r="M34" s="28"/>
      <c r="N34" s="28"/>
      <c r="O34" s="6"/>
    </row>
    <row r="35" spans="1:15" ht="168.75" customHeight="1">
      <c r="A35" s="6">
        <v>51</v>
      </c>
      <c r="B35" s="58" t="s">
        <v>14</v>
      </c>
      <c r="C35" s="60" t="s">
        <v>3</v>
      </c>
      <c r="D35" s="58" t="s">
        <v>207</v>
      </c>
      <c r="E35" s="19" t="s">
        <v>3</v>
      </c>
      <c r="F35" s="19" t="s">
        <v>7</v>
      </c>
      <c r="G35" s="33" t="s">
        <v>211</v>
      </c>
      <c r="H35" s="26"/>
      <c r="I35" s="26" t="s">
        <v>18</v>
      </c>
      <c r="J35" s="26" t="s">
        <v>124</v>
      </c>
      <c r="K35" s="32" t="s">
        <v>151</v>
      </c>
      <c r="L35" s="32" t="s">
        <v>151</v>
      </c>
      <c r="M35" s="32"/>
      <c r="N35" s="32" t="s">
        <v>151</v>
      </c>
      <c r="O35" s="6"/>
    </row>
    <row r="36" spans="1:15" ht="37.5" customHeight="1">
      <c r="A36" s="6"/>
      <c r="B36" s="91" t="s">
        <v>5</v>
      </c>
      <c r="C36" s="92"/>
      <c r="D36" s="92"/>
      <c r="E36" s="93"/>
      <c r="F36" s="14">
        <f>SUM(F37+F39)</f>
        <v>0</v>
      </c>
      <c r="G36" s="29"/>
      <c r="H36" s="37"/>
      <c r="I36" s="28"/>
      <c r="J36" s="28"/>
      <c r="K36" s="28"/>
      <c r="L36" s="28"/>
      <c r="M36" s="28"/>
      <c r="N36" s="28"/>
      <c r="O36" s="6"/>
    </row>
    <row r="37" spans="1:15" ht="39" customHeight="1">
      <c r="A37" s="6"/>
      <c r="B37" s="91" t="s">
        <v>61</v>
      </c>
      <c r="C37" s="92"/>
      <c r="D37" s="92"/>
      <c r="E37" s="93"/>
      <c r="F37" s="14">
        <f>COUNTIF(F38:F38,"x")</f>
        <v>0</v>
      </c>
      <c r="G37" s="29"/>
      <c r="H37" s="37"/>
      <c r="I37" s="28"/>
      <c r="J37" s="28"/>
      <c r="K37" s="28"/>
      <c r="L37" s="28"/>
      <c r="M37" s="28"/>
      <c r="N37" s="28"/>
      <c r="O37" s="6"/>
    </row>
    <row r="38" spans="1:15" ht="245.25" customHeight="1">
      <c r="A38" s="6">
        <v>52</v>
      </c>
      <c r="B38" s="30" t="s">
        <v>62</v>
      </c>
      <c r="C38" s="5" t="s">
        <v>2</v>
      </c>
      <c r="D38" s="30" t="s">
        <v>63</v>
      </c>
      <c r="E38" s="13" t="s">
        <v>2</v>
      </c>
      <c r="F38" s="13"/>
      <c r="G38" s="31" t="s">
        <v>212</v>
      </c>
      <c r="H38" s="26"/>
      <c r="I38" s="26" t="s">
        <v>18</v>
      </c>
      <c r="J38" s="26" t="s">
        <v>124</v>
      </c>
      <c r="K38" s="32"/>
      <c r="L38" s="32" t="s">
        <v>153</v>
      </c>
      <c r="M38" s="32" t="s">
        <v>153</v>
      </c>
      <c r="N38" s="32" t="s">
        <v>153</v>
      </c>
      <c r="O38" s="6"/>
    </row>
    <row r="39" spans="1:15" ht="35.25" customHeight="1">
      <c r="A39" s="6"/>
      <c r="B39" s="91" t="s">
        <v>64</v>
      </c>
      <c r="C39" s="92"/>
      <c r="D39" s="92"/>
      <c r="E39" s="93"/>
      <c r="F39" s="14">
        <v>0</v>
      </c>
      <c r="G39" s="29"/>
      <c r="H39" s="28"/>
      <c r="I39" s="28"/>
      <c r="J39" s="28"/>
      <c r="K39" s="28"/>
      <c r="L39" s="28"/>
      <c r="M39" s="28"/>
      <c r="N39" s="28"/>
      <c r="O39" s="6"/>
    </row>
    <row r="40" spans="1:15" ht="33.75" customHeight="1">
      <c r="A40" s="6"/>
      <c r="B40" s="91" t="s">
        <v>65</v>
      </c>
      <c r="C40" s="92"/>
      <c r="D40" s="92"/>
      <c r="E40" s="93"/>
      <c r="F40" s="14">
        <f>COUNTIF(F41:F44,"x")</f>
        <v>0</v>
      </c>
      <c r="G40" s="29"/>
      <c r="H40" s="28"/>
      <c r="I40" s="28"/>
      <c r="J40" s="28"/>
      <c r="K40" s="28"/>
      <c r="L40" s="28"/>
      <c r="M40" s="28"/>
      <c r="N40" s="28"/>
      <c r="O40" s="6"/>
    </row>
    <row r="41" spans="1:15" ht="62.25" customHeight="1">
      <c r="A41" s="107">
        <v>57</v>
      </c>
      <c r="B41" s="104" t="s">
        <v>66</v>
      </c>
      <c r="C41" s="70" t="s">
        <v>2</v>
      </c>
      <c r="D41" s="104" t="s">
        <v>67</v>
      </c>
      <c r="E41" s="70" t="s">
        <v>2</v>
      </c>
      <c r="F41" s="73"/>
      <c r="G41" s="31" t="s">
        <v>192</v>
      </c>
      <c r="H41" s="28"/>
      <c r="I41" s="26" t="s">
        <v>18</v>
      </c>
      <c r="J41" s="26" t="s">
        <v>124</v>
      </c>
      <c r="K41" s="32"/>
      <c r="L41" s="32"/>
      <c r="M41" s="32" t="s">
        <v>149</v>
      </c>
      <c r="N41" s="32"/>
      <c r="O41" s="6"/>
    </row>
    <row r="42" spans="1:15" ht="152.25" customHeight="1">
      <c r="A42" s="108"/>
      <c r="B42" s="105"/>
      <c r="C42" s="72"/>
      <c r="D42" s="105"/>
      <c r="E42" s="72"/>
      <c r="F42" s="74"/>
      <c r="G42" s="68" t="s">
        <v>178</v>
      </c>
      <c r="H42" s="28"/>
      <c r="I42" s="26" t="s">
        <v>18</v>
      </c>
      <c r="J42" s="26" t="s">
        <v>124</v>
      </c>
      <c r="K42" s="32" t="s">
        <v>150</v>
      </c>
      <c r="L42" s="32" t="s">
        <v>150</v>
      </c>
      <c r="M42" s="32" t="s">
        <v>150</v>
      </c>
      <c r="N42" s="32" t="s">
        <v>150</v>
      </c>
      <c r="O42" s="6"/>
    </row>
    <row r="43" spans="1:15" ht="78.75" customHeight="1">
      <c r="A43" s="108"/>
      <c r="B43" s="105"/>
      <c r="C43" s="72"/>
      <c r="D43" s="105"/>
      <c r="E43" s="72"/>
      <c r="F43" s="74"/>
      <c r="G43" s="31" t="s">
        <v>229</v>
      </c>
      <c r="H43" s="28"/>
      <c r="I43" s="26" t="s">
        <v>18</v>
      </c>
      <c r="J43" s="26" t="s">
        <v>118</v>
      </c>
      <c r="K43" s="32"/>
      <c r="L43" s="32"/>
      <c r="M43" s="32" t="s">
        <v>154</v>
      </c>
      <c r="N43" s="32" t="s">
        <v>154</v>
      </c>
      <c r="O43" s="6"/>
    </row>
    <row r="44" spans="1:15" ht="73.5" customHeight="1">
      <c r="A44" s="109"/>
      <c r="B44" s="106"/>
      <c r="C44" s="71"/>
      <c r="D44" s="106"/>
      <c r="E44" s="71"/>
      <c r="F44" s="75"/>
      <c r="G44" s="31" t="s">
        <v>137</v>
      </c>
      <c r="H44" s="28"/>
      <c r="I44" s="26" t="s">
        <v>18</v>
      </c>
      <c r="J44" s="26" t="s">
        <v>124</v>
      </c>
      <c r="K44" s="32"/>
      <c r="L44" s="32"/>
      <c r="M44" s="32"/>
      <c r="N44" s="32" t="s">
        <v>149</v>
      </c>
      <c r="O44" s="6"/>
    </row>
    <row r="45" spans="1:15" ht="24" customHeight="1">
      <c r="A45" s="6"/>
      <c r="B45" s="91" t="s">
        <v>138</v>
      </c>
      <c r="C45" s="92"/>
      <c r="D45" s="92"/>
      <c r="E45" s="93"/>
      <c r="F45" s="14">
        <f>COUNTIF(F46:F46,"x")</f>
        <v>0</v>
      </c>
      <c r="G45" s="29"/>
      <c r="H45" s="28"/>
      <c r="I45" s="28"/>
      <c r="J45" s="28"/>
      <c r="K45" s="28"/>
      <c r="L45" s="28"/>
      <c r="M45" s="28"/>
      <c r="N45" s="28"/>
      <c r="O45" s="6"/>
    </row>
    <row r="46" spans="1:15" ht="161.25" customHeight="1">
      <c r="A46" s="6">
        <v>61</v>
      </c>
      <c r="B46" s="30" t="s">
        <v>68</v>
      </c>
      <c r="C46" s="5" t="s">
        <v>0</v>
      </c>
      <c r="D46" s="30" t="s">
        <v>69</v>
      </c>
      <c r="E46" s="13" t="s">
        <v>2</v>
      </c>
      <c r="F46" s="13"/>
      <c r="G46" s="31" t="s">
        <v>226</v>
      </c>
      <c r="H46" s="28"/>
      <c r="I46" s="26" t="s">
        <v>18</v>
      </c>
      <c r="J46" s="26" t="s">
        <v>118</v>
      </c>
      <c r="K46" s="32" t="s">
        <v>154</v>
      </c>
      <c r="L46" s="32"/>
      <c r="M46" s="32"/>
      <c r="N46" s="32"/>
      <c r="O46" s="6"/>
    </row>
    <row r="47" spans="1:15" ht="25.5" customHeight="1">
      <c r="A47" s="6"/>
      <c r="B47" s="91" t="s">
        <v>139</v>
      </c>
      <c r="C47" s="92"/>
      <c r="D47" s="92"/>
      <c r="E47" s="93"/>
      <c r="F47" s="14">
        <f>COUNTIF(F48:F48,"x")</f>
        <v>0</v>
      </c>
      <c r="G47" s="29"/>
      <c r="H47" s="28"/>
      <c r="I47" s="28"/>
      <c r="J47" s="28"/>
      <c r="K47" s="28"/>
      <c r="L47" s="28"/>
      <c r="M47" s="28"/>
      <c r="N47" s="28"/>
      <c r="O47" s="6"/>
    </row>
    <row r="48" spans="1:15" ht="174.75" customHeight="1">
      <c r="A48" s="48">
        <v>62</v>
      </c>
      <c r="B48" s="38" t="s">
        <v>70</v>
      </c>
      <c r="C48" s="7" t="s">
        <v>0</v>
      </c>
      <c r="D48" s="38" t="s">
        <v>71</v>
      </c>
      <c r="E48" s="20" t="s">
        <v>2</v>
      </c>
      <c r="F48" s="13"/>
      <c r="G48" s="31" t="s">
        <v>227</v>
      </c>
      <c r="H48" s="26"/>
      <c r="I48" s="26" t="s">
        <v>18</v>
      </c>
      <c r="J48" s="26" t="s">
        <v>118</v>
      </c>
      <c r="K48" s="32" t="s">
        <v>154</v>
      </c>
      <c r="L48" s="32" t="s">
        <v>154</v>
      </c>
      <c r="M48" s="32" t="s">
        <v>154</v>
      </c>
      <c r="N48" s="32" t="s">
        <v>154</v>
      </c>
      <c r="O48" s="6"/>
    </row>
    <row r="49" spans="1:15" ht="27.75" customHeight="1">
      <c r="A49" s="6"/>
      <c r="B49" s="91" t="s">
        <v>72</v>
      </c>
      <c r="C49" s="92"/>
      <c r="D49" s="92"/>
      <c r="E49" s="93"/>
      <c r="F49" s="14">
        <f>COUNTIF(F52:F52,"x")</f>
        <v>0</v>
      </c>
      <c r="G49" s="29"/>
      <c r="H49" s="28"/>
      <c r="I49" s="28"/>
      <c r="J49" s="26"/>
      <c r="K49" s="28"/>
      <c r="L49" s="28"/>
      <c r="M49" s="28"/>
      <c r="N49" s="28"/>
      <c r="O49" s="6"/>
    </row>
    <row r="50" spans="1:15" ht="75" customHeight="1">
      <c r="A50" s="107">
        <v>74</v>
      </c>
      <c r="B50" s="104" t="s">
        <v>73</v>
      </c>
      <c r="C50" s="70" t="s">
        <v>0</v>
      </c>
      <c r="D50" s="104" t="s">
        <v>74</v>
      </c>
      <c r="E50" s="70" t="s">
        <v>2</v>
      </c>
      <c r="F50" s="73"/>
      <c r="G50" s="33" t="s">
        <v>225</v>
      </c>
      <c r="H50" s="28"/>
      <c r="I50" s="26" t="s">
        <v>18</v>
      </c>
      <c r="J50" s="26" t="s">
        <v>124</v>
      </c>
      <c r="K50" s="32" t="s">
        <v>149</v>
      </c>
      <c r="L50" s="32"/>
      <c r="M50" s="28"/>
      <c r="N50" s="28"/>
      <c r="O50" s="6"/>
    </row>
    <row r="51" spans="1:15" ht="98.25" customHeight="1">
      <c r="A51" s="108"/>
      <c r="B51" s="105"/>
      <c r="C51" s="72"/>
      <c r="D51" s="105"/>
      <c r="E51" s="72"/>
      <c r="F51" s="74"/>
      <c r="G51" s="33" t="s">
        <v>208</v>
      </c>
      <c r="H51" s="28"/>
      <c r="I51" s="26" t="s">
        <v>18</v>
      </c>
      <c r="J51" s="26" t="s">
        <v>124</v>
      </c>
      <c r="K51" s="32" t="s">
        <v>153</v>
      </c>
      <c r="L51" s="32" t="s">
        <v>153</v>
      </c>
      <c r="M51" s="28"/>
      <c r="N51" s="28"/>
      <c r="O51" s="6"/>
    </row>
    <row r="52" spans="1:15" ht="186" customHeight="1">
      <c r="A52" s="109"/>
      <c r="B52" s="106"/>
      <c r="C52" s="71"/>
      <c r="D52" s="106"/>
      <c r="E52" s="71"/>
      <c r="F52" s="75"/>
      <c r="G52" s="69" t="s">
        <v>220</v>
      </c>
      <c r="H52" s="26"/>
      <c r="I52" s="26" t="s">
        <v>18</v>
      </c>
      <c r="J52" s="26" t="s">
        <v>124</v>
      </c>
      <c r="K52" s="6" t="s">
        <v>150</v>
      </c>
      <c r="L52" s="6" t="s">
        <v>150</v>
      </c>
      <c r="M52" s="6" t="s">
        <v>150</v>
      </c>
      <c r="N52" s="6"/>
      <c r="O52" s="6"/>
    </row>
    <row r="53" spans="1:15" ht="29.25" customHeight="1">
      <c r="A53" s="6"/>
      <c r="B53" s="91" t="s">
        <v>6</v>
      </c>
      <c r="C53" s="92"/>
      <c r="D53" s="92"/>
      <c r="E53" s="93"/>
      <c r="F53" s="14">
        <v>1</v>
      </c>
      <c r="G53" s="29"/>
      <c r="H53" s="28"/>
      <c r="I53" s="28"/>
      <c r="J53" s="28"/>
      <c r="K53" s="28"/>
      <c r="L53" s="28"/>
      <c r="M53" s="28"/>
      <c r="N53" s="28"/>
      <c r="O53" s="6"/>
    </row>
    <row r="54" spans="1:15" ht="27" customHeight="1">
      <c r="A54" s="6"/>
      <c r="B54" s="91" t="s">
        <v>75</v>
      </c>
      <c r="C54" s="92"/>
      <c r="D54" s="92"/>
      <c r="E54" s="93"/>
      <c r="F54" s="14">
        <f>COUNTIF(F55:F58,"x")</f>
        <v>0</v>
      </c>
      <c r="G54" s="29"/>
      <c r="H54" s="28"/>
      <c r="I54" s="28"/>
      <c r="J54" s="28"/>
      <c r="K54" s="28"/>
      <c r="L54" s="28"/>
      <c r="M54" s="28"/>
      <c r="N54" s="28"/>
      <c r="O54" s="6"/>
    </row>
    <row r="55" spans="1:15" ht="137.25" customHeight="1">
      <c r="A55" s="6">
        <v>75</v>
      </c>
      <c r="B55" s="33" t="s">
        <v>76</v>
      </c>
      <c r="C55" s="13" t="s">
        <v>2</v>
      </c>
      <c r="D55" s="33" t="s">
        <v>77</v>
      </c>
      <c r="E55" s="13" t="s">
        <v>2</v>
      </c>
      <c r="F55" s="13"/>
      <c r="G55" s="33" t="s">
        <v>140</v>
      </c>
      <c r="H55" s="26"/>
      <c r="I55" s="26" t="s">
        <v>18</v>
      </c>
      <c r="J55" s="26" t="s">
        <v>124</v>
      </c>
      <c r="K55" s="32" t="s">
        <v>155</v>
      </c>
      <c r="L55" s="32" t="s">
        <v>155</v>
      </c>
      <c r="M55" s="32" t="s">
        <v>155</v>
      </c>
      <c r="N55" s="32" t="s">
        <v>155</v>
      </c>
      <c r="O55" s="6"/>
    </row>
    <row r="56" spans="1:15" ht="169.5" customHeight="1">
      <c r="A56" s="107">
        <v>80</v>
      </c>
      <c r="B56" s="104" t="s">
        <v>78</v>
      </c>
      <c r="C56" s="70" t="s">
        <v>0</v>
      </c>
      <c r="D56" s="104" t="s">
        <v>79</v>
      </c>
      <c r="E56" s="70" t="s">
        <v>2</v>
      </c>
      <c r="F56" s="70"/>
      <c r="G56" s="31" t="s">
        <v>200</v>
      </c>
      <c r="H56" s="26"/>
      <c r="I56" s="26" t="s">
        <v>18</v>
      </c>
      <c r="J56" s="26" t="s">
        <v>124</v>
      </c>
      <c r="K56" s="32" t="s">
        <v>152</v>
      </c>
      <c r="L56" s="32" t="s">
        <v>152</v>
      </c>
      <c r="M56" s="32" t="s">
        <v>152</v>
      </c>
      <c r="N56" s="32" t="s">
        <v>152</v>
      </c>
      <c r="O56" s="6"/>
    </row>
    <row r="57" spans="1:15" ht="52.5" customHeight="1">
      <c r="A57" s="109"/>
      <c r="B57" s="106"/>
      <c r="C57" s="71"/>
      <c r="D57" s="106"/>
      <c r="E57" s="71"/>
      <c r="F57" s="71"/>
      <c r="G57" s="31" t="s">
        <v>193</v>
      </c>
      <c r="H57" s="26"/>
      <c r="I57" s="26" t="s">
        <v>18</v>
      </c>
      <c r="J57" s="26" t="s">
        <v>124</v>
      </c>
      <c r="K57" s="6"/>
      <c r="L57" s="6"/>
      <c r="M57" s="6" t="s">
        <v>156</v>
      </c>
      <c r="N57" s="6"/>
      <c r="O57" s="6"/>
    </row>
    <row r="58" spans="1:15" ht="136.5" customHeight="1">
      <c r="A58" s="6">
        <v>87</v>
      </c>
      <c r="B58" s="30" t="s">
        <v>80</v>
      </c>
      <c r="C58" s="5" t="s">
        <v>0</v>
      </c>
      <c r="D58" s="30" t="s">
        <v>81</v>
      </c>
      <c r="E58" s="13" t="s">
        <v>2</v>
      </c>
      <c r="F58" s="13"/>
      <c r="G58" s="31" t="s">
        <v>126</v>
      </c>
      <c r="H58" s="39"/>
      <c r="I58" s="26" t="s">
        <v>18</v>
      </c>
      <c r="J58" s="26" t="s">
        <v>124</v>
      </c>
      <c r="K58" s="6"/>
      <c r="L58" s="6" t="s">
        <v>153</v>
      </c>
      <c r="M58" s="6"/>
      <c r="N58" s="6" t="s">
        <v>153</v>
      </c>
      <c r="O58" s="6"/>
    </row>
    <row r="59" spans="1:15" ht="27" customHeight="1">
      <c r="A59" s="6"/>
      <c r="B59" s="91" t="s">
        <v>82</v>
      </c>
      <c r="C59" s="92"/>
      <c r="D59" s="92"/>
      <c r="E59" s="93"/>
      <c r="F59" s="14">
        <f>COUNTIF(F60:F63,"x")</f>
        <v>0</v>
      </c>
      <c r="G59" s="29"/>
      <c r="H59" s="28"/>
      <c r="I59" s="28"/>
      <c r="J59" s="28"/>
      <c r="K59" s="28"/>
      <c r="L59" s="28"/>
      <c r="M59" s="28"/>
      <c r="N59" s="28"/>
      <c r="O59" s="6"/>
    </row>
    <row r="60" spans="1:15" ht="227.25" customHeight="1">
      <c r="A60" s="34">
        <v>91</v>
      </c>
      <c r="B60" s="30" t="s">
        <v>83</v>
      </c>
      <c r="C60" s="5" t="s">
        <v>2</v>
      </c>
      <c r="D60" s="30" t="s">
        <v>84</v>
      </c>
      <c r="E60" s="15" t="s">
        <v>2</v>
      </c>
      <c r="F60" s="13"/>
      <c r="G60" s="31" t="s">
        <v>141</v>
      </c>
      <c r="H60" s="30"/>
      <c r="I60" s="26" t="s">
        <v>18</v>
      </c>
      <c r="J60" s="26" t="s">
        <v>124</v>
      </c>
      <c r="K60" s="6" t="s">
        <v>153</v>
      </c>
      <c r="L60" s="6"/>
      <c r="M60" s="6" t="s">
        <v>153</v>
      </c>
      <c r="N60" s="6"/>
      <c r="O60" s="6"/>
    </row>
    <row r="61" spans="1:15" ht="66" customHeight="1">
      <c r="A61" s="107">
        <v>95</v>
      </c>
      <c r="B61" s="104" t="s">
        <v>85</v>
      </c>
      <c r="C61" s="70" t="s">
        <v>0</v>
      </c>
      <c r="D61" s="104" t="s">
        <v>86</v>
      </c>
      <c r="E61" s="70" t="s">
        <v>2</v>
      </c>
      <c r="F61" s="70"/>
      <c r="G61" s="49" t="s">
        <v>194</v>
      </c>
      <c r="H61" s="30"/>
      <c r="I61" s="26" t="s">
        <v>18</v>
      </c>
      <c r="J61" s="26" t="s">
        <v>124</v>
      </c>
      <c r="K61" s="6" t="s">
        <v>156</v>
      </c>
      <c r="L61" s="6"/>
      <c r="M61" s="6"/>
      <c r="N61" s="6"/>
      <c r="O61" s="6"/>
    </row>
    <row r="62" spans="1:15" ht="75" customHeight="1">
      <c r="A62" s="108"/>
      <c r="B62" s="105"/>
      <c r="C62" s="72"/>
      <c r="D62" s="105"/>
      <c r="E62" s="72"/>
      <c r="F62" s="72"/>
      <c r="G62" s="49" t="s">
        <v>195</v>
      </c>
      <c r="H62" s="30"/>
      <c r="I62" s="26" t="s">
        <v>18</v>
      </c>
      <c r="J62" s="26" t="s">
        <v>124</v>
      </c>
      <c r="K62" s="6"/>
      <c r="L62" s="6" t="s">
        <v>156</v>
      </c>
      <c r="M62" s="6"/>
      <c r="N62" s="6"/>
      <c r="O62" s="6"/>
    </row>
    <row r="63" spans="1:15" ht="77.25" customHeight="1">
      <c r="A63" s="109"/>
      <c r="B63" s="106"/>
      <c r="C63" s="71"/>
      <c r="D63" s="106"/>
      <c r="E63" s="71"/>
      <c r="F63" s="71"/>
      <c r="G63" s="49" t="s">
        <v>196</v>
      </c>
      <c r="H63" s="26" t="s">
        <v>87</v>
      </c>
      <c r="I63" s="26" t="s">
        <v>18</v>
      </c>
      <c r="J63" s="26" t="s">
        <v>124</v>
      </c>
      <c r="K63" s="6"/>
      <c r="L63" s="6"/>
      <c r="M63" s="6"/>
      <c r="N63" s="6" t="s">
        <v>156</v>
      </c>
      <c r="O63" s="6"/>
    </row>
    <row r="64" spans="1:15" ht="23.25" customHeight="1">
      <c r="A64" s="6"/>
      <c r="B64" s="91" t="s">
        <v>88</v>
      </c>
      <c r="C64" s="92"/>
      <c r="D64" s="92"/>
      <c r="E64" s="93"/>
      <c r="F64" s="14">
        <f>COUNTIF(F65:F66,"x")</f>
        <v>1</v>
      </c>
      <c r="G64" s="29"/>
      <c r="H64" s="37"/>
      <c r="I64" s="28"/>
      <c r="J64" s="28"/>
      <c r="K64" s="28"/>
      <c r="L64" s="28"/>
      <c r="M64" s="28"/>
      <c r="N64" s="28"/>
      <c r="O64" s="6"/>
    </row>
    <row r="65" spans="1:15" ht="149.25" customHeight="1">
      <c r="A65" s="6">
        <v>105</v>
      </c>
      <c r="B65" s="30" t="s">
        <v>89</v>
      </c>
      <c r="C65" s="5" t="s">
        <v>2</v>
      </c>
      <c r="D65" s="30" t="s">
        <v>90</v>
      </c>
      <c r="E65" s="13" t="s">
        <v>2</v>
      </c>
      <c r="F65" s="14"/>
      <c r="G65" s="68" t="s">
        <v>221</v>
      </c>
      <c r="H65" s="26"/>
      <c r="I65" s="26" t="s">
        <v>18</v>
      </c>
      <c r="J65" s="26" t="s">
        <v>124</v>
      </c>
      <c r="K65" s="32" t="s">
        <v>150</v>
      </c>
      <c r="L65" s="32" t="s">
        <v>150</v>
      </c>
      <c r="M65" s="32" t="s">
        <v>150</v>
      </c>
      <c r="N65" s="32" t="s">
        <v>150</v>
      </c>
      <c r="O65" s="6"/>
    </row>
    <row r="66" spans="1:15" ht="100.5" customHeight="1">
      <c r="A66" s="62">
        <v>106</v>
      </c>
      <c r="B66" s="63" t="s">
        <v>91</v>
      </c>
      <c r="C66" s="19" t="s">
        <v>3</v>
      </c>
      <c r="D66" s="63" t="s">
        <v>92</v>
      </c>
      <c r="E66" s="19" t="s">
        <v>3</v>
      </c>
      <c r="F66" s="64" t="s">
        <v>7</v>
      </c>
      <c r="G66" s="31" t="s">
        <v>127</v>
      </c>
      <c r="H66" s="30"/>
      <c r="I66" s="26" t="s">
        <v>18</v>
      </c>
      <c r="J66" s="26" t="s">
        <v>124</v>
      </c>
      <c r="K66" s="32" t="s">
        <v>155</v>
      </c>
      <c r="L66" s="32" t="s">
        <v>155</v>
      </c>
      <c r="M66" s="32" t="s">
        <v>155</v>
      </c>
      <c r="N66" s="32" t="s">
        <v>155</v>
      </c>
      <c r="O66" s="6"/>
    </row>
    <row r="67" spans="1:15" ht="45.75" customHeight="1">
      <c r="A67" s="6"/>
      <c r="B67" s="91" t="s">
        <v>93</v>
      </c>
      <c r="C67" s="92"/>
      <c r="D67" s="92"/>
      <c r="E67" s="93"/>
      <c r="F67" s="14">
        <f>SUM(F68,F71,F78)</f>
        <v>1</v>
      </c>
      <c r="G67" s="29"/>
      <c r="H67" s="28"/>
      <c r="I67" s="28"/>
      <c r="J67" s="28"/>
      <c r="K67" s="28"/>
      <c r="L67" s="28"/>
      <c r="M67" s="28"/>
      <c r="N67" s="28"/>
      <c r="O67" s="6"/>
    </row>
    <row r="68" spans="1:15" ht="32.25" customHeight="1">
      <c r="A68" s="6"/>
      <c r="B68" s="91" t="s">
        <v>94</v>
      </c>
      <c r="C68" s="92"/>
      <c r="D68" s="92"/>
      <c r="E68" s="93"/>
      <c r="F68" s="14">
        <f>SUM(F69:F70)</f>
        <v>0</v>
      </c>
      <c r="G68" s="29"/>
      <c r="H68" s="28"/>
      <c r="I68" s="28"/>
      <c r="J68" s="28"/>
      <c r="K68" s="28"/>
      <c r="L68" s="28"/>
      <c r="M68" s="28"/>
      <c r="N68" s="28"/>
      <c r="O68" s="6"/>
    </row>
    <row r="69" spans="1:15" ht="32.25" customHeight="1">
      <c r="A69" s="6"/>
      <c r="B69" s="91" t="s">
        <v>95</v>
      </c>
      <c r="C69" s="92"/>
      <c r="D69" s="92"/>
      <c r="E69" s="93"/>
      <c r="F69" s="14">
        <f>COUNTIF(F70:F70,"x")</f>
        <v>0</v>
      </c>
      <c r="G69" s="29"/>
      <c r="H69" s="28"/>
      <c r="I69" s="28"/>
      <c r="J69" s="28"/>
      <c r="K69" s="28"/>
      <c r="L69" s="28"/>
      <c r="M69" s="28"/>
      <c r="N69" s="28"/>
      <c r="O69" s="6"/>
    </row>
    <row r="70" spans="1:15" ht="117" customHeight="1">
      <c r="A70" s="6">
        <v>110</v>
      </c>
      <c r="B70" s="33" t="s">
        <v>96</v>
      </c>
      <c r="C70" s="13" t="s">
        <v>2</v>
      </c>
      <c r="D70" s="33" t="s">
        <v>97</v>
      </c>
      <c r="E70" s="13" t="s">
        <v>2</v>
      </c>
      <c r="F70" s="13"/>
      <c r="G70" s="31" t="s">
        <v>147</v>
      </c>
      <c r="H70" s="26"/>
      <c r="I70" s="26" t="s">
        <v>18</v>
      </c>
      <c r="J70" s="26" t="s">
        <v>124</v>
      </c>
      <c r="K70" s="32" t="s">
        <v>153</v>
      </c>
      <c r="L70" s="32"/>
      <c r="M70" s="32"/>
      <c r="N70" s="32" t="s">
        <v>153</v>
      </c>
      <c r="O70" s="6"/>
    </row>
    <row r="71" spans="1:15" ht="24" customHeight="1">
      <c r="A71" s="6"/>
      <c r="B71" s="91" t="s">
        <v>98</v>
      </c>
      <c r="C71" s="92"/>
      <c r="D71" s="92"/>
      <c r="E71" s="93"/>
      <c r="F71" s="14">
        <f>SUM(F72+F75)</f>
        <v>0</v>
      </c>
      <c r="G71" s="29"/>
      <c r="H71" s="28"/>
      <c r="I71" s="28"/>
      <c r="J71" s="28"/>
      <c r="K71" s="28"/>
      <c r="L71" s="28"/>
      <c r="M71" s="28"/>
      <c r="N71" s="28"/>
      <c r="O71" s="6"/>
    </row>
    <row r="72" spans="1:15" ht="36.75" customHeight="1">
      <c r="A72" s="6"/>
      <c r="B72" s="91" t="s">
        <v>99</v>
      </c>
      <c r="C72" s="92"/>
      <c r="D72" s="92"/>
      <c r="E72" s="93"/>
      <c r="F72" s="14">
        <f>COUNTIF(F74:F74,"x")</f>
        <v>0</v>
      </c>
      <c r="G72" s="29"/>
      <c r="H72" s="28"/>
      <c r="I72" s="28"/>
      <c r="J72" s="28"/>
      <c r="K72" s="28"/>
      <c r="L72" s="28"/>
      <c r="M72" s="28"/>
      <c r="N72" s="28"/>
      <c r="O72" s="6"/>
    </row>
    <row r="73" spans="1:15" ht="48" customHeight="1">
      <c r="A73" s="107">
        <v>113</v>
      </c>
      <c r="B73" s="104" t="s">
        <v>100</v>
      </c>
      <c r="C73" s="70" t="s">
        <v>0</v>
      </c>
      <c r="D73" s="104" t="s">
        <v>101</v>
      </c>
      <c r="E73" s="70" t="s">
        <v>0</v>
      </c>
      <c r="F73" s="52"/>
      <c r="G73" s="31" t="s">
        <v>197</v>
      </c>
      <c r="H73" s="28"/>
      <c r="I73" s="26" t="s">
        <v>18</v>
      </c>
      <c r="J73" s="26" t="s">
        <v>124</v>
      </c>
      <c r="K73" s="28"/>
      <c r="L73" s="32" t="s">
        <v>149</v>
      </c>
      <c r="M73" s="28"/>
      <c r="N73" s="28"/>
      <c r="O73" s="6"/>
    </row>
    <row r="74" spans="1:15" ht="151.5" customHeight="1">
      <c r="A74" s="109"/>
      <c r="B74" s="106"/>
      <c r="C74" s="71"/>
      <c r="D74" s="106"/>
      <c r="E74" s="71"/>
      <c r="F74" s="54"/>
      <c r="G74" s="68" t="s">
        <v>198</v>
      </c>
      <c r="H74" s="28"/>
      <c r="I74" s="26" t="s">
        <v>18</v>
      </c>
      <c r="J74" s="26" t="s">
        <v>124</v>
      </c>
      <c r="K74" s="32" t="s">
        <v>150</v>
      </c>
      <c r="L74" s="32" t="s">
        <v>150</v>
      </c>
      <c r="M74" s="32" t="s">
        <v>150</v>
      </c>
      <c r="N74" s="32" t="s">
        <v>150</v>
      </c>
      <c r="O74" s="6"/>
    </row>
    <row r="75" spans="1:15" ht="34.5" customHeight="1">
      <c r="A75" s="6"/>
      <c r="B75" s="91" t="s">
        <v>102</v>
      </c>
      <c r="C75" s="92"/>
      <c r="D75" s="92"/>
      <c r="E75" s="93"/>
      <c r="F75" s="14">
        <f>COUNTIF(F76:F77,"x")</f>
        <v>0</v>
      </c>
      <c r="G75" s="29"/>
      <c r="H75" s="28"/>
      <c r="I75" s="28"/>
      <c r="J75" s="28"/>
      <c r="K75" s="28"/>
      <c r="L75" s="28"/>
      <c r="M75" s="28"/>
      <c r="N75" s="28"/>
      <c r="O75" s="6"/>
    </row>
    <row r="76" spans="1:15" ht="153.75" customHeight="1">
      <c r="A76" s="6">
        <v>118</v>
      </c>
      <c r="B76" s="30" t="s">
        <v>103</v>
      </c>
      <c r="C76" s="5" t="s">
        <v>0</v>
      </c>
      <c r="D76" s="30" t="s">
        <v>104</v>
      </c>
      <c r="E76" s="13" t="s">
        <v>2</v>
      </c>
      <c r="F76" s="18"/>
      <c r="G76" s="31" t="s">
        <v>214</v>
      </c>
      <c r="H76" s="26"/>
      <c r="I76" s="36" t="s">
        <v>18</v>
      </c>
      <c r="J76" s="26" t="s">
        <v>124</v>
      </c>
      <c r="K76" s="32" t="s">
        <v>153</v>
      </c>
      <c r="L76" s="32"/>
      <c r="M76" s="32" t="s">
        <v>215</v>
      </c>
      <c r="N76" s="32" t="s">
        <v>215</v>
      </c>
      <c r="O76" s="6"/>
    </row>
    <row r="77" spans="1:15" ht="301.5" customHeight="1">
      <c r="A77" s="6">
        <v>119</v>
      </c>
      <c r="B77" s="33" t="s">
        <v>105</v>
      </c>
      <c r="C77" s="13" t="s">
        <v>0</v>
      </c>
      <c r="D77" s="33" t="s">
        <v>106</v>
      </c>
      <c r="E77" s="13" t="s">
        <v>0</v>
      </c>
      <c r="F77" s="13"/>
      <c r="G77" s="68" t="s">
        <v>146</v>
      </c>
      <c r="H77" s="26"/>
      <c r="I77" s="26" t="s">
        <v>18</v>
      </c>
      <c r="J77" s="26" t="s">
        <v>118</v>
      </c>
      <c r="K77" s="32" t="s">
        <v>150</v>
      </c>
      <c r="L77" s="32" t="s">
        <v>150</v>
      </c>
      <c r="M77" s="32" t="s">
        <v>150</v>
      </c>
      <c r="N77" s="32" t="s">
        <v>150</v>
      </c>
      <c r="O77" s="6"/>
    </row>
    <row r="78" spans="1:15" ht="43.5" customHeight="1">
      <c r="A78" s="6"/>
      <c r="B78" s="91" t="s">
        <v>107</v>
      </c>
      <c r="C78" s="92"/>
      <c r="D78" s="92"/>
      <c r="E78" s="93"/>
      <c r="F78" s="14">
        <f>SUM(F79+F85)</f>
        <v>1</v>
      </c>
      <c r="G78" s="29"/>
      <c r="H78" s="28"/>
      <c r="I78" s="28"/>
      <c r="J78" s="28"/>
      <c r="K78" s="28"/>
      <c r="L78" s="28"/>
      <c r="M78" s="28"/>
      <c r="N78" s="28"/>
      <c r="O78" s="6"/>
    </row>
    <row r="79" spans="1:15" ht="37.5" customHeight="1">
      <c r="A79" s="6"/>
      <c r="B79" s="91" t="s">
        <v>108</v>
      </c>
      <c r="C79" s="92"/>
      <c r="D79" s="92"/>
      <c r="E79" s="93"/>
      <c r="F79" s="14">
        <f>COUNTIF(F84:F84,"x")</f>
        <v>0</v>
      </c>
      <c r="G79" s="29"/>
      <c r="H79" s="28"/>
      <c r="I79" s="28"/>
      <c r="J79" s="28"/>
      <c r="K79" s="28"/>
      <c r="L79" s="28"/>
      <c r="M79" s="28"/>
      <c r="N79" s="28"/>
      <c r="O79" s="6"/>
    </row>
    <row r="80" spans="1:15" ht="61.5" customHeight="1">
      <c r="A80" s="107">
        <v>123</v>
      </c>
      <c r="B80" s="104" t="s">
        <v>109</v>
      </c>
      <c r="C80" s="70" t="s">
        <v>0</v>
      </c>
      <c r="D80" s="104" t="s">
        <v>110</v>
      </c>
      <c r="E80" s="70" t="s">
        <v>2</v>
      </c>
      <c r="F80" s="52"/>
      <c r="G80" s="31" t="s">
        <v>216</v>
      </c>
      <c r="H80" s="28"/>
      <c r="I80" s="26" t="s">
        <v>18</v>
      </c>
      <c r="J80" s="26" t="s">
        <v>124</v>
      </c>
      <c r="K80" s="32"/>
      <c r="L80" s="32" t="s">
        <v>156</v>
      </c>
      <c r="M80" s="32"/>
      <c r="N80" s="32"/>
      <c r="O80" s="6"/>
    </row>
    <row r="81" spans="1:15" ht="61.5" customHeight="1">
      <c r="A81" s="108"/>
      <c r="B81" s="105"/>
      <c r="C81" s="72"/>
      <c r="D81" s="105"/>
      <c r="E81" s="72"/>
      <c r="F81" s="53"/>
      <c r="G81" s="31" t="s">
        <v>209</v>
      </c>
      <c r="H81" s="28"/>
      <c r="I81" s="26" t="s">
        <v>18</v>
      </c>
      <c r="J81" s="26" t="s">
        <v>124</v>
      </c>
      <c r="K81" s="32" t="s">
        <v>156</v>
      </c>
      <c r="L81" s="32"/>
      <c r="M81" s="32"/>
      <c r="N81" s="32"/>
      <c r="O81" s="6"/>
    </row>
    <row r="82" spans="1:15" ht="61.5" customHeight="1">
      <c r="A82" s="108"/>
      <c r="B82" s="105"/>
      <c r="C82" s="72"/>
      <c r="D82" s="105"/>
      <c r="E82" s="72"/>
      <c r="F82" s="53"/>
      <c r="G82" s="31" t="s">
        <v>199</v>
      </c>
      <c r="H82" s="28"/>
      <c r="I82" s="26" t="s">
        <v>18</v>
      </c>
      <c r="J82" s="26" t="s">
        <v>124</v>
      </c>
      <c r="K82" s="32"/>
      <c r="L82" s="32"/>
      <c r="M82" s="32"/>
      <c r="N82" s="32" t="s">
        <v>156</v>
      </c>
      <c r="O82" s="6"/>
    </row>
    <row r="83" spans="1:15" ht="61.5" customHeight="1">
      <c r="A83" s="108"/>
      <c r="B83" s="105"/>
      <c r="C83" s="72"/>
      <c r="D83" s="105"/>
      <c r="E83" s="72"/>
      <c r="F83" s="53"/>
      <c r="G83" s="31" t="s">
        <v>210</v>
      </c>
      <c r="H83" s="28"/>
      <c r="I83" s="26" t="s">
        <v>18</v>
      </c>
      <c r="J83" s="26" t="s">
        <v>124</v>
      </c>
      <c r="K83" s="32"/>
      <c r="L83" s="32"/>
      <c r="M83" s="32" t="s">
        <v>156</v>
      </c>
      <c r="N83" s="32"/>
      <c r="O83" s="6"/>
    </row>
    <row r="84" spans="1:15" ht="142.5" customHeight="1">
      <c r="A84" s="109"/>
      <c r="B84" s="106"/>
      <c r="C84" s="71"/>
      <c r="D84" s="106"/>
      <c r="E84" s="71"/>
      <c r="F84" s="54"/>
      <c r="G84" s="31" t="s">
        <v>222</v>
      </c>
      <c r="H84" s="26" t="s">
        <v>111</v>
      </c>
      <c r="I84" s="26" t="s">
        <v>18</v>
      </c>
      <c r="J84" s="26" t="s">
        <v>119</v>
      </c>
      <c r="K84" s="6" t="s">
        <v>157</v>
      </c>
      <c r="L84" s="6" t="s">
        <v>157</v>
      </c>
      <c r="M84" s="6" t="s">
        <v>157</v>
      </c>
      <c r="N84" s="6" t="s">
        <v>157</v>
      </c>
      <c r="O84" s="6"/>
    </row>
    <row r="85" spans="1:15" ht="31.5" customHeight="1">
      <c r="A85" s="6"/>
      <c r="B85" s="91" t="s">
        <v>112</v>
      </c>
      <c r="C85" s="92"/>
      <c r="D85" s="92"/>
      <c r="E85" s="93"/>
      <c r="F85" s="14">
        <f>COUNTIF(F86:F93,"x")</f>
        <v>1</v>
      </c>
      <c r="G85" s="29"/>
      <c r="H85" s="28"/>
      <c r="I85" s="28"/>
      <c r="J85" s="28"/>
      <c r="K85" s="28"/>
      <c r="L85" s="28"/>
      <c r="M85" s="28"/>
      <c r="N85" s="28"/>
      <c r="O85" s="6"/>
    </row>
    <row r="86" spans="1:15" ht="73.5" customHeight="1">
      <c r="A86" s="6">
        <v>130</v>
      </c>
      <c r="B86" s="30" t="s">
        <v>113</v>
      </c>
      <c r="C86" s="5" t="s">
        <v>0</v>
      </c>
      <c r="D86" s="30" t="s">
        <v>114</v>
      </c>
      <c r="E86" s="13" t="s">
        <v>2</v>
      </c>
      <c r="F86" s="13"/>
      <c r="G86" s="68" t="s">
        <v>145</v>
      </c>
      <c r="H86" s="26"/>
      <c r="I86" s="26" t="s">
        <v>18</v>
      </c>
      <c r="J86" s="26" t="s">
        <v>124</v>
      </c>
      <c r="K86" s="6" t="s">
        <v>150</v>
      </c>
      <c r="L86" s="6" t="s">
        <v>150</v>
      </c>
      <c r="M86" s="6" t="s">
        <v>150</v>
      </c>
      <c r="N86" s="6" t="s">
        <v>150</v>
      </c>
      <c r="O86" s="6"/>
    </row>
    <row r="87" spans="1:15" ht="80.25" customHeight="1">
      <c r="A87" s="107">
        <v>132</v>
      </c>
      <c r="B87" s="104" t="s">
        <v>115</v>
      </c>
      <c r="C87" s="70" t="s">
        <v>0</v>
      </c>
      <c r="D87" s="104" t="s">
        <v>144</v>
      </c>
      <c r="E87" s="70" t="s">
        <v>2</v>
      </c>
      <c r="F87" s="20"/>
      <c r="G87" s="31" t="s">
        <v>201</v>
      </c>
      <c r="H87" s="26"/>
      <c r="I87" s="26" t="s">
        <v>18</v>
      </c>
      <c r="J87" s="26" t="s">
        <v>124</v>
      </c>
      <c r="K87" s="6"/>
      <c r="L87" s="6"/>
      <c r="M87" s="6"/>
      <c r="N87" s="6" t="s">
        <v>149</v>
      </c>
      <c r="O87" s="6"/>
    </row>
    <row r="88" spans="1:15" ht="80.25" customHeight="1">
      <c r="A88" s="108"/>
      <c r="B88" s="105"/>
      <c r="C88" s="72"/>
      <c r="D88" s="105"/>
      <c r="E88" s="72"/>
      <c r="F88" s="50"/>
      <c r="G88" s="31" t="s">
        <v>202</v>
      </c>
      <c r="H88" s="26"/>
      <c r="I88" s="26" t="s">
        <v>18</v>
      </c>
      <c r="J88" s="26" t="s">
        <v>124</v>
      </c>
      <c r="K88" s="6" t="s">
        <v>149</v>
      </c>
      <c r="L88" s="6"/>
      <c r="M88" s="6"/>
      <c r="N88" s="6"/>
      <c r="O88" s="6"/>
    </row>
    <row r="89" spans="1:15" ht="125.25" customHeight="1">
      <c r="A89" s="109"/>
      <c r="B89" s="106"/>
      <c r="C89" s="71"/>
      <c r="D89" s="106"/>
      <c r="E89" s="71"/>
      <c r="F89" s="51"/>
      <c r="G89" s="31" t="s">
        <v>223</v>
      </c>
      <c r="H89" s="26"/>
      <c r="I89" s="26" t="s">
        <v>18</v>
      </c>
      <c r="J89" s="26" t="s">
        <v>124</v>
      </c>
      <c r="K89" s="6"/>
      <c r="L89" s="6"/>
      <c r="M89" s="6" t="s">
        <v>150</v>
      </c>
      <c r="N89" s="6" t="s">
        <v>150</v>
      </c>
      <c r="O89" s="6"/>
    </row>
    <row r="90" spans="1:15" ht="45" customHeight="1">
      <c r="A90" s="107">
        <v>141</v>
      </c>
      <c r="B90" s="104" t="s">
        <v>116</v>
      </c>
      <c r="C90" s="70" t="s">
        <v>0</v>
      </c>
      <c r="D90" s="104" t="s">
        <v>143</v>
      </c>
      <c r="E90" s="70" t="s">
        <v>2</v>
      </c>
      <c r="F90" s="20"/>
      <c r="G90" s="31" t="s">
        <v>203</v>
      </c>
      <c r="H90" s="26"/>
      <c r="I90" s="26" t="s">
        <v>18</v>
      </c>
      <c r="J90" s="26" t="s">
        <v>124</v>
      </c>
      <c r="K90" s="6"/>
      <c r="L90" s="6" t="s">
        <v>149</v>
      </c>
      <c r="M90" s="6"/>
      <c r="N90" s="6"/>
      <c r="O90" s="6"/>
    </row>
    <row r="91" spans="1:15" ht="45" customHeight="1">
      <c r="A91" s="108"/>
      <c r="B91" s="105"/>
      <c r="C91" s="72"/>
      <c r="D91" s="105"/>
      <c r="E91" s="72"/>
      <c r="F91" s="50"/>
      <c r="G91" s="31" t="s">
        <v>204</v>
      </c>
      <c r="H91" s="26"/>
      <c r="I91" s="26" t="s">
        <v>18</v>
      </c>
      <c r="J91" s="26" t="s">
        <v>124</v>
      </c>
      <c r="K91" s="6"/>
      <c r="L91" s="6"/>
      <c r="M91" s="6" t="s">
        <v>149</v>
      </c>
      <c r="N91" s="6"/>
      <c r="O91" s="6"/>
    </row>
    <row r="92" spans="1:15" ht="94.5" customHeight="1">
      <c r="A92" s="109"/>
      <c r="B92" s="106"/>
      <c r="C92" s="71"/>
      <c r="D92" s="106"/>
      <c r="E92" s="71"/>
      <c r="F92" s="51"/>
      <c r="G92" s="68" t="s">
        <v>213</v>
      </c>
      <c r="H92" s="26"/>
      <c r="I92" s="26" t="s">
        <v>18</v>
      </c>
      <c r="J92" s="26" t="s">
        <v>124</v>
      </c>
      <c r="K92" s="6" t="s">
        <v>150</v>
      </c>
      <c r="L92" s="6" t="s">
        <v>150</v>
      </c>
      <c r="M92" s="6" t="s">
        <v>150</v>
      </c>
      <c r="N92" s="6"/>
      <c r="O92" s="6"/>
    </row>
    <row r="93" spans="1:15" ht="54.75" customHeight="1">
      <c r="A93" s="6">
        <v>142</v>
      </c>
      <c r="B93" s="58" t="s">
        <v>117</v>
      </c>
      <c r="C93" s="60" t="s">
        <v>3</v>
      </c>
      <c r="D93" s="58" t="s">
        <v>142</v>
      </c>
      <c r="E93" s="19" t="s">
        <v>3</v>
      </c>
      <c r="F93" s="13" t="s">
        <v>7</v>
      </c>
      <c r="G93" s="68" t="s">
        <v>172</v>
      </c>
      <c r="H93" s="31"/>
      <c r="I93" s="26" t="s">
        <v>18</v>
      </c>
      <c r="J93" s="26" t="s">
        <v>124</v>
      </c>
      <c r="K93" s="6" t="s">
        <v>150</v>
      </c>
      <c r="L93" s="6" t="s">
        <v>150</v>
      </c>
      <c r="M93" s="6" t="s">
        <v>150</v>
      </c>
      <c r="N93" s="6" t="s">
        <v>150</v>
      </c>
      <c r="O93" s="6"/>
    </row>
    <row r="94" spans="1:15" ht="34.5" customHeight="1">
      <c r="A94" s="6"/>
      <c r="B94" s="110" t="s">
        <v>13</v>
      </c>
      <c r="C94" s="111"/>
      <c r="D94" s="111"/>
      <c r="E94" s="112"/>
      <c r="F94" s="23">
        <f>SUM(F95:F98)</f>
        <v>6</v>
      </c>
      <c r="G94" s="29"/>
      <c r="H94" s="28"/>
      <c r="I94" s="28"/>
      <c r="J94" s="28"/>
      <c r="K94" s="12">
        <f>SUM(K95:K98)</f>
        <v>37</v>
      </c>
      <c r="L94" s="12">
        <f>SUM(L95:L98)</f>
        <v>33</v>
      </c>
      <c r="M94" s="12">
        <f>SUM(M95:M98)</f>
        <v>34</v>
      </c>
      <c r="N94" s="12">
        <f>SUM(N95:N98)</f>
        <v>35</v>
      </c>
      <c r="O94" s="6"/>
    </row>
    <row r="95" spans="1:15" ht="28.5" customHeight="1">
      <c r="A95" s="6"/>
      <c r="B95" s="110" t="s">
        <v>123</v>
      </c>
      <c r="C95" s="111"/>
      <c r="D95" s="111"/>
      <c r="E95" s="112"/>
      <c r="F95" s="4">
        <f>COUNTIF(F5:F35,"x")</f>
        <v>4</v>
      </c>
      <c r="G95" s="65"/>
      <c r="H95" s="40"/>
      <c r="I95" s="40"/>
      <c r="J95" s="40"/>
      <c r="K95" s="6">
        <f>SUM(COUNTIFS(K$5:K$35,{"ĐTT","ĐTT+VS-AN","ĐTT+HĐC","TDS","HĐCĐ","HĐG","HĐNT","VS-AN","HĐC","TQDN","LH","HĐCĐ+HĐC","HĐG+HĐC","HĐCĐ+HĐNT","HĐCĐ+HĐG","HĐC+HĐNT","HĐNT+HĐG","ĐTT+VS-AN","HĐNT+HĐC","SHHN","ĐTT+HĐG"}))</f>
        <v>15</v>
      </c>
      <c r="L95" s="6">
        <f>SUM(COUNTIFS(L$5:L$35,{"ĐTT","ĐTT+VS-AN","ĐTT+HĐC","TDS","HĐCĐ","HĐG","HĐNT","VS-AN","HĐC","TQDN","LH","HĐCĐ+HĐC","HĐG+HĐC","HĐCĐ+HĐNT","HĐCĐ+HĐG","HĐC+HĐNT","HĐNT+HĐG","ĐTT+VS-AN","HĐNT+HĐC","SHHN","ĐTT+HĐG"}))</f>
        <v>13</v>
      </c>
      <c r="M95" s="6">
        <f>SUM(COUNTIFS(M$5:M$35,{"ĐTT","ĐTT+VS-AN","ĐTT+HĐC","TDS","HĐCĐ","HĐG","HĐNT","VS-AN","HĐC","TQDN","LH","HĐCĐ+HĐC","HĐG+HĐC","HĐCĐ+HĐNT","HĐCĐ+HĐG","HĐC+HĐNT","HĐNT+HĐG","ĐTT+VS-AN","HĐNT+HĐC","SHHN","ĐTT+HĐG"}))</f>
        <v>12</v>
      </c>
      <c r="N95" s="6">
        <f>SUM(COUNTIFS(N$5:N$35,{"ĐTT","ĐTT+VS-AN","ĐTT+HĐC","TDS","HĐCĐ","HĐG","HĐNT","VS-AN","HĐC","TQDN","LH","HĐCĐ+HĐC","HĐG+HĐC","HĐCĐ+HĐNT","HĐCĐ+HĐG","HĐC+HĐNT","HĐNT+HĐG","ĐTT+VS-AN","HĐNT+HĐC","SHHN","ĐTT+HĐG"}))</f>
        <v>14</v>
      </c>
      <c r="O95" s="6"/>
    </row>
    <row r="96" spans="1:15" ht="28.5" customHeight="1">
      <c r="A96" s="6"/>
      <c r="B96" s="110" t="s">
        <v>173</v>
      </c>
      <c r="C96" s="111"/>
      <c r="D96" s="111"/>
      <c r="E96" s="112"/>
      <c r="F96" s="4">
        <f>COUNTIF(F36:F52,"x")</f>
        <v>0</v>
      </c>
      <c r="G96" s="65"/>
      <c r="H96" s="40"/>
      <c r="I96" s="40"/>
      <c r="J96" s="40"/>
      <c r="K96" s="6">
        <f>SUM(COUNTIFS(K$36:K$52,{"ĐTT","ĐTT+VS-AN","ĐTT+HĐC","ĐTT+HĐG","ĐTT+VS-AN","TDS","HĐCĐ","HĐG","HĐNT","VS-AN","HĐC","TQDN","LH","HĐCĐ+HĐC","HĐG+HĐC","HĐCĐ+HĐNT","HĐCĐ+HĐG","HĐC+HĐNT","HĐNT+HĐC","HĐNT+HĐG","SHHN"}))</f>
        <v>6</v>
      </c>
      <c r="L96" s="6">
        <f>SUM(COUNTIFS(L$36:L$52,{"ĐTT","ĐTT+VS-AN","ĐTT+HĐC","ĐTT+HĐG","ĐTT+VS-AN","TDS","HĐCĐ","HĐG","HĐNT","VS-AN","HĐC","TQDN","LH","HĐCĐ+HĐC","HĐG+HĐC","HĐCĐ+HĐNT","HĐCĐ+HĐG","HĐC+HĐNT","HĐNT+HĐC","HĐNT+HĐG","SHHN"}))</f>
        <v>5</v>
      </c>
      <c r="M96" s="6">
        <f>SUM(COUNTIFS(M$36:M$52,{"ĐTT","ĐTT+VS-AN","ĐTT+HĐC","ĐTT+HĐG","ĐTT+VS-AN","TDS","HĐCĐ","HĐG","HĐNT","VS-AN","HĐC","TQDN","LH","HĐCĐ+HĐC","HĐG+HĐC","HĐCĐ+HĐNT","HĐCĐ+HĐG","HĐC+HĐNT","HĐNT+HĐC","HĐNT+HĐG","SHHN"}))</f>
        <v>6</v>
      </c>
      <c r="N96" s="6">
        <f>SUM(COUNTIFS(N$36:N$52,{"ĐTT","ĐTT+VS-AN","ĐTT+HĐC","ĐTT+HĐG","ĐTT+VS-AN","TDS","HĐCĐ","HĐG","HĐNT","VS-AN","HĐC","TQDN","LH","HĐCĐ+HĐC","HĐG+HĐC","HĐCĐ+HĐNT","HĐCĐ+HĐG","HĐC+HĐNT","HĐNT+HĐC","HĐNT+HĐG","SHHN"}))</f>
        <v>5</v>
      </c>
      <c r="O96" s="6"/>
    </row>
    <row r="97" spans="1:15" ht="28.5" customHeight="1">
      <c r="A97" s="6"/>
      <c r="B97" s="110" t="s">
        <v>174</v>
      </c>
      <c r="C97" s="111"/>
      <c r="D97" s="111"/>
      <c r="E97" s="112"/>
      <c r="F97" s="4">
        <f>COUNTIF(F53:F66,"x")</f>
        <v>1</v>
      </c>
      <c r="G97" s="65"/>
      <c r="H97" s="40"/>
      <c r="I97" s="40"/>
      <c r="J97" s="40"/>
      <c r="K97" s="6">
        <f>SUM(COUNTIFS(K$53:K$66,{"ĐTT","ĐTT+VS-AN","ĐTT+HĐC","ĐTT+HĐG","TDS","HĐCĐ","HĐG","HĐNT","VS-AN","HĐC","TQDN","LH","HĐCĐ+HĐC","HĐG+HĐC","HĐCĐ+HĐNT","HĐCĐ+HĐG","HĐNT+HĐC","HĐC+HĐNT","HĐNT+HĐG","SHHN"}))</f>
        <v>6</v>
      </c>
      <c r="L97" s="6">
        <f>SUM(COUNTIFS(L$53:L$66,{"ĐTT","ĐTT+VS-AN","ĐTT+HĐC","ĐTT+HĐG","TDS","HĐCĐ","HĐG","HĐNT","VS-AN","HĐC","TQDN","LH","HĐCĐ+HĐC","HĐG+HĐC","HĐCĐ+HĐNT","HĐCĐ+HĐG","HĐNT+HĐC","HĐC+HĐNT","HĐNT+HĐG","SHHN"}))</f>
        <v>6</v>
      </c>
      <c r="M97" s="6">
        <f>SUM(COUNTIFS(M$53:M$66,{"ĐTT","ĐTT+VS-AN","ĐTT+HĐC","ĐTT+HĐG","TDS","HĐCĐ","HĐG","HĐNT","VS-AN","HĐC","TQDN","LH","HĐCĐ+HĐC","HĐG+HĐC","HĐCĐ+HĐNT","HĐCĐ+HĐG","HĐNT+HĐC","HĐC+HĐNT","HĐNT+HĐG","SHHN"}))</f>
        <v>6</v>
      </c>
      <c r="N97" s="6">
        <f>SUM(COUNTIFS(N$53:N$66,{"ĐTT","ĐTT+VS-AN","ĐTT+HĐC","ĐTT+HĐG","TDS","HĐCĐ","HĐG","HĐNT","VS-AN","HĐC","TQDN","LH","HĐCĐ+HĐC","HĐG+HĐC","HĐCĐ+HĐNT","HĐCĐ+HĐG","HĐNT+HĐC","HĐC+HĐNT","HĐNT+HĐG","SHHN"}))</f>
        <v>6</v>
      </c>
      <c r="O97" s="6"/>
    </row>
    <row r="98" spans="1:15" ht="28.5" customHeight="1">
      <c r="A98" s="6"/>
      <c r="B98" s="110" t="s">
        <v>175</v>
      </c>
      <c r="C98" s="111"/>
      <c r="D98" s="111"/>
      <c r="E98" s="112"/>
      <c r="F98" s="4">
        <f>COUNTIF(F67:F93,"x")</f>
        <v>1</v>
      </c>
      <c r="G98" s="65"/>
      <c r="H98" s="40"/>
      <c r="I98" s="40"/>
      <c r="J98" s="40"/>
      <c r="K98" s="6">
        <f>SUM(COUNTIFS(K$67:K$93,{"ĐTT","ĐTT+VS-AN","ĐTT+HĐC","ĐTT+HĐG","TDS","HĐCĐ","HĐG","HĐNT","VS-AN","HĐC","TQDN","LH","HĐCĐ+HĐC","HĐG+HĐC","HĐCĐ+HĐNT","HĐCĐ+HĐG","HĐC+HĐNT","HĐNT+HĐC","HĐNT+HĐG","SHHN"}))</f>
        <v>10</v>
      </c>
      <c r="L98" s="6">
        <f>SUM(COUNTIFS(L$67:L$93,{"ĐTT","ĐTT+VS-AN","ĐTT+HĐC","ĐTT+HĐG","TDS","HĐCĐ","HĐG","HĐNT","VS-AN","HĐC","TQDN","LH","HĐCĐ+HĐC","HĐG+HĐC","HĐCĐ+HĐNT","HĐCĐ+HĐG","HĐC+HĐNT","HĐNT+HĐC","HĐNT+HĐG","SHHN"}))</f>
        <v>9</v>
      </c>
      <c r="M98" s="6">
        <f>SUM(COUNTIFS(M$67:M$93,{"ĐTT","ĐTT+VS-AN","ĐTT+HĐC","ĐTT+HĐG","TDS","HĐCĐ","HĐG","HĐNT","VS-AN","HĐC","TQDN","LH","HĐCĐ+HĐC","HĐG+HĐC","HĐCĐ+HĐNT","HĐCĐ+HĐG","HĐC+HĐNT","HĐNT+HĐC","HĐNT+HĐG","SHHN"}))</f>
        <v>10</v>
      </c>
      <c r="N98" s="6">
        <f>SUM(COUNTIFS(N$67:N$93,{"ĐTT","ĐTT+VS-AN","ĐTT+HĐC","ĐTT+HĐG","TDS","HĐCĐ","HĐG","HĐNT","VS-AN","HĐC","TQDN","LH","HĐCĐ+HĐC","HĐG+HĐC","HĐCĐ+HĐNT","HĐCĐ+HĐG","HĐC+HĐNT","HĐNT+HĐC","HĐNT+HĐG","SHHN"}))</f>
        <v>10</v>
      </c>
      <c r="O98" s="6"/>
    </row>
    <row r="99" spans="1:15" ht="37.5" customHeight="1">
      <c r="A99" s="21"/>
      <c r="B99" s="82" t="s">
        <v>171</v>
      </c>
      <c r="C99" s="83"/>
      <c r="D99" s="83"/>
      <c r="E99" s="87"/>
      <c r="F99" s="4"/>
      <c r="G99" s="66"/>
      <c r="H99" s="2"/>
      <c r="I99" s="2"/>
      <c r="J99" s="22"/>
      <c r="K99" s="1">
        <f>SUM(K100:K109)</f>
        <v>40</v>
      </c>
      <c r="L99" s="1">
        <f>SUM(L100:L109)</f>
        <v>36</v>
      </c>
      <c r="M99" s="1">
        <f>SUM(M100:M109)</f>
        <v>38</v>
      </c>
      <c r="N99" s="1">
        <f>SUM(N100:N109)</f>
        <v>39</v>
      </c>
      <c r="O99" s="6"/>
    </row>
    <row r="100" spans="1:15" ht="24.75" customHeight="1">
      <c r="A100" s="21"/>
      <c r="B100" s="78" t="s">
        <v>160</v>
      </c>
      <c r="C100" s="79"/>
      <c r="D100" s="79"/>
      <c r="E100" s="86"/>
      <c r="F100" s="4"/>
      <c r="G100" s="66"/>
      <c r="H100" s="2"/>
      <c r="I100" s="2"/>
      <c r="J100" s="22"/>
      <c r="K100" s="9">
        <f>SUM(COUNTIFS(K$5:K$93,{"ĐTT","ĐTT+HĐG","ĐTT+HĐC","ĐTT+VS-AN"}))</f>
        <v>5</v>
      </c>
      <c r="L100" s="9">
        <f>SUM(COUNTIFS(L$5:L$93,{"ĐTT","ĐTT+HĐG","ĐTT+HĐC","ĐTT+VS-AN"}))</f>
        <v>3</v>
      </c>
      <c r="M100" s="9">
        <f>SUM(COUNTIFS(M$5:M$93,{"ĐTT","ĐTT+HĐG","ĐTT+HĐC","ĐTT+VS-AN"}))</f>
        <v>4</v>
      </c>
      <c r="N100" s="9">
        <f>SUM(COUNTIFS(N$5:N$93,{"ĐTT","ĐTT+HĐG","ĐTT+HĐC","ĐTT+VS-AN"}))</f>
        <v>5</v>
      </c>
      <c r="O100" s="6"/>
    </row>
    <row r="101" spans="1:15" ht="24.75" customHeight="1">
      <c r="A101" s="21"/>
      <c r="B101" s="78" t="s">
        <v>161</v>
      </c>
      <c r="C101" s="79"/>
      <c r="D101" s="79"/>
      <c r="E101" s="86"/>
      <c r="F101" s="4"/>
      <c r="G101" s="66"/>
      <c r="H101" s="2"/>
      <c r="I101" s="2"/>
      <c r="J101" s="22"/>
      <c r="K101" s="9">
        <f>COUNTIF(K5:K93,"TDS")</f>
        <v>1</v>
      </c>
      <c r="L101" s="9">
        <f>COUNTIF(L5:L93,"TDS")</f>
        <v>1</v>
      </c>
      <c r="M101" s="9">
        <f>COUNTIF(M5:M93,"TDS")</f>
        <v>1</v>
      </c>
      <c r="N101" s="9">
        <f>COUNTIF(N5:N93,"TDS")</f>
        <v>1</v>
      </c>
      <c r="O101" s="6"/>
    </row>
    <row r="102" spans="1:15" ht="24.75" customHeight="1">
      <c r="A102" s="21"/>
      <c r="B102" s="78" t="s">
        <v>162</v>
      </c>
      <c r="C102" s="79"/>
      <c r="D102" s="79"/>
      <c r="E102" s="86"/>
      <c r="F102" s="4"/>
      <c r="G102" s="66"/>
      <c r="H102" s="2"/>
      <c r="I102" s="2"/>
      <c r="J102" s="22"/>
      <c r="K102" s="9">
        <f>SUM(COUNTIFS(K$5:K$93,{"HĐG","ĐTT+HĐG","HĐNT+HĐG"}))</f>
        <v>16</v>
      </c>
      <c r="L102" s="9">
        <f>SUM(COUNTIFS(L$5:L$93,{"HĐG","ĐTT+HĐG","HĐNT+HĐG"}))</f>
        <v>15</v>
      </c>
      <c r="M102" s="9">
        <f>SUM(COUNTIFS(M$5:M$93,{"HĐG","ĐTT+HĐG","HĐNT+HĐG"}))</f>
        <v>15</v>
      </c>
      <c r="N102" s="9">
        <f>SUM(COUNTIFS(N$5:N$93,{"HĐG","ĐTT+HĐG","HĐNT+HĐG"}))</f>
        <v>14</v>
      </c>
      <c r="O102" s="6"/>
    </row>
    <row r="103" spans="1:15" ht="24.75" customHeight="1">
      <c r="A103" s="21"/>
      <c r="B103" s="78" t="s">
        <v>163</v>
      </c>
      <c r="C103" s="79"/>
      <c r="D103" s="79"/>
      <c r="E103" s="86"/>
      <c r="F103" s="4"/>
      <c r="G103" s="66"/>
      <c r="H103" s="2"/>
      <c r="I103" s="2"/>
      <c r="J103" s="22"/>
      <c r="K103" s="9">
        <f>SUM(COUNTIFS(K$5:K$93,{"HĐNT","HĐNT+HĐC","HĐNT+HĐG"}))</f>
        <v>4</v>
      </c>
      <c r="L103" s="9">
        <f>SUM(COUNTIFS(L$5:L$93,{"HĐNT","HĐNT+HĐC","HĐNT+HĐG"}))</f>
        <v>3</v>
      </c>
      <c r="M103" s="9">
        <f>SUM(COUNTIFS(M$5:M$93,{"HĐNT","HĐNT+HĐC","HĐNT+HĐG"}))</f>
        <v>4</v>
      </c>
      <c r="N103" s="9">
        <f>SUM(COUNTIFS(N$5:N$93,{"HĐNT","HĐNT+HĐC","HĐNT+HĐG"}))</f>
        <v>4</v>
      </c>
      <c r="O103" s="6"/>
    </row>
    <row r="104" spans="1:15" ht="24.75" customHeight="1">
      <c r="A104" s="21"/>
      <c r="B104" s="78" t="s">
        <v>164</v>
      </c>
      <c r="C104" s="79"/>
      <c r="D104" s="79"/>
      <c r="E104" s="86"/>
      <c r="F104" s="4"/>
      <c r="G104" s="66"/>
      <c r="H104" s="2"/>
      <c r="I104" s="2"/>
      <c r="J104" s="22"/>
      <c r="K104" s="9">
        <f>SUM(COUNTIFS(K$5:K$93,{"VS-AN","ĐTT+VS-AN","VS-AN+HĐC"}))</f>
        <v>3</v>
      </c>
      <c r="L104" s="9">
        <f>SUM(COUNTIFS(L$5:L$93,{"VS-AN","ĐTT+VS-AN","VS-AN+HĐC"}))</f>
        <v>3</v>
      </c>
      <c r="M104" s="9">
        <f>SUM(COUNTIFS(M$5:M$93,{"VS-AN","ĐTT+VS-AN","VS-AN+HĐC"}))</f>
        <v>3</v>
      </c>
      <c r="N104" s="9">
        <f>SUM(COUNTIFS(N$5:N$93,{"VS-AN","ĐTT+VS-AN","VS-AN+HĐC"}))</f>
        <v>4</v>
      </c>
      <c r="O104" s="6"/>
    </row>
    <row r="105" spans="1:15" ht="24.75" customHeight="1">
      <c r="A105" s="21"/>
      <c r="B105" s="78" t="s">
        <v>165</v>
      </c>
      <c r="C105" s="79"/>
      <c r="D105" s="79"/>
      <c r="E105" s="86"/>
      <c r="F105" s="4"/>
      <c r="G105" s="66"/>
      <c r="H105" s="2"/>
      <c r="I105" s="2"/>
      <c r="J105" s="22"/>
      <c r="K105" s="9">
        <f>SUM(COUNTIFS(K$5:K$93,{"HĐC","HĐNT+HĐC","HĐCĐ+HĐC","ĐTT+HĐC"}))</f>
        <v>4</v>
      </c>
      <c r="L105" s="9">
        <f>SUM(COUNTIFS(L$5:L$93,{"HĐC","HĐNT+HĐC","HĐCĐ+HĐC","ĐTT+HĐC"}))</f>
        <v>4</v>
      </c>
      <c r="M105" s="9">
        <f>SUM(COUNTIFS(M$5:M$93,{"HĐC","HĐNT+HĐC","HĐCĐ+HĐC","ĐTT+HĐC"}))</f>
        <v>4</v>
      </c>
      <c r="N105" s="9">
        <f>SUM(COUNTIFS(N$5:N$93,{"HĐC","HĐNT+HĐC","HĐCĐ+HĐC","ĐTT+HĐC"}))</f>
        <v>4</v>
      </c>
      <c r="O105" s="6"/>
    </row>
    <row r="106" spans="1:15" ht="24.75" customHeight="1">
      <c r="A106" s="21"/>
      <c r="B106" s="78" t="s">
        <v>166</v>
      </c>
      <c r="C106" s="79"/>
      <c r="D106" s="79"/>
      <c r="E106" s="86"/>
      <c r="F106" s="4"/>
      <c r="G106" s="66"/>
      <c r="H106" s="2"/>
      <c r="I106" s="2"/>
      <c r="J106" s="22"/>
      <c r="K106" s="9">
        <f>COUNTIF(K5:K93,"TQDN")</f>
        <v>0</v>
      </c>
      <c r="L106" s="9">
        <f>COUNTIF(L5:L93,"TQDN")</f>
        <v>0</v>
      </c>
      <c r="M106" s="9">
        <f>COUNTIF(M5:M93,"TQDN")</f>
        <v>0</v>
      </c>
      <c r="N106" s="9">
        <f>COUNTIF(N5:N93,"TQDN")</f>
        <v>0</v>
      </c>
      <c r="O106" s="6"/>
    </row>
    <row r="107" spans="1:15" ht="24.75" customHeight="1">
      <c r="A107" s="21"/>
      <c r="B107" s="80" t="s">
        <v>167</v>
      </c>
      <c r="C107" s="81"/>
      <c r="D107" s="81"/>
      <c r="E107" s="85"/>
      <c r="F107" s="4"/>
      <c r="G107" s="66"/>
      <c r="H107" s="2"/>
      <c r="I107" s="2"/>
      <c r="J107" s="22"/>
      <c r="K107" s="9">
        <f>COUNTIF(K5:K93,"LH")</f>
        <v>0</v>
      </c>
      <c r="L107" s="9">
        <f>COUNTIF(L5:L93,"LH")</f>
        <v>0</v>
      </c>
      <c r="M107" s="9">
        <f>COUNTIF(M5:M93,"LH")</f>
        <v>0</v>
      </c>
      <c r="N107" s="9">
        <f>COUNTIF(N5:N93,"LH")</f>
        <v>0</v>
      </c>
      <c r="O107" s="6"/>
    </row>
    <row r="108" spans="1:15" ht="24.75" customHeight="1">
      <c r="A108" s="21"/>
      <c r="B108" s="80" t="s">
        <v>168</v>
      </c>
      <c r="C108" s="81"/>
      <c r="D108" s="81"/>
      <c r="E108" s="85"/>
      <c r="F108" s="4"/>
      <c r="G108" s="66"/>
      <c r="H108" s="2"/>
      <c r="I108" s="2"/>
      <c r="J108" s="22"/>
      <c r="K108" s="9">
        <f>COUNTIF(K5:K93,"SHHN")</f>
        <v>2</v>
      </c>
      <c r="L108" s="9">
        <f>COUNTIF(L5:L93,"SHHN")</f>
        <v>2</v>
      </c>
      <c r="M108" s="9">
        <f>COUNTIF(M5:M93,"SHHN")</f>
        <v>2</v>
      </c>
      <c r="N108" s="9">
        <f>COUNTIF(N5:N93,"SHHN")</f>
        <v>2</v>
      </c>
      <c r="O108" s="6"/>
    </row>
    <row r="109" spans="1:15" ht="24.75" customHeight="1">
      <c r="A109" s="21"/>
      <c r="B109" s="82" t="s">
        <v>169</v>
      </c>
      <c r="C109" s="83"/>
      <c r="D109" s="83"/>
      <c r="E109" s="87"/>
      <c r="F109" s="4"/>
      <c r="G109" s="66"/>
      <c r="H109" s="2"/>
      <c r="I109" s="2"/>
      <c r="J109" s="22"/>
      <c r="K109" s="1">
        <f>SUM(K110:K113)</f>
        <v>5</v>
      </c>
      <c r="L109" s="1">
        <f>SUM(L110:L113)</f>
        <v>5</v>
      </c>
      <c r="M109" s="1">
        <f>SUM(M110:M113)</f>
        <v>5</v>
      </c>
      <c r="N109" s="1">
        <f>SUM(N110:N113)</f>
        <v>5</v>
      </c>
      <c r="O109" s="6"/>
    </row>
    <row r="110" spans="1:15" ht="24.75" customHeight="1">
      <c r="A110" s="21"/>
      <c r="B110" s="76" t="s">
        <v>158</v>
      </c>
      <c r="C110" s="77"/>
      <c r="D110" s="77"/>
      <c r="E110" s="84"/>
      <c r="F110" s="4"/>
      <c r="G110" s="66"/>
      <c r="H110" s="2"/>
      <c r="I110" s="2"/>
      <c r="J110" s="22"/>
      <c r="K110" s="11">
        <f>SUM(COUNTIFS(K$5:K$35,{"HĐCĐ","HĐCĐ+HĐC"}))</f>
        <v>1</v>
      </c>
      <c r="L110" s="11">
        <f>SUM(COUNTIFS(L$5:L$35,{"HĐCĐ","HĐCĐ+HĐC"}))</f>
        <v>1</v>
      </c>
      <c r="M110" s="11">
        <f>SUM(COUNTIFS(M$5:M$35,{"HĐCĐ","HĐCĐ+HĐC"}))</f>
        <v>1</v>
      </c>
      <c r="N110" s="11">
        <f>SUM(COUNTIFS(N$5:N$35,{"HĐCĐ","HĐCĐ+HĐC"}))</f>
        <v>1</v>
      </c>
      <c r="O110" s="6"/>
    </row>
    <row r="111" spans="1:15" ht="24.75" customHeight="1">
      <c r="A111" s="21"/>
      <c r="B111" s="76" t="s">
        <v>206</v>
      </c>
      <c r="C111" s="77"/>
      <c r="D111" s="77"/>
      <c r="E111" s="84"/>
      <c r="F111" s="4"/>
      <c r="G111" s="66"/>
      <c r="H111" s="2"/>
      <c r="I111" s="2"/>
      <c r="J111" s="22"/>
      <c r="K111" s="11">
        <f>SUM(COUNTIFS(K$36:K$52,{"HĐCĐ","HĐCĐ+HĐC"}))</f>
        <v>1</v>
      </c>
      <c r="L111" s="11">
        <f>SUM(COUNTIFS(L$36:L$52,{"HĐCĐ","HĐCĐ+HĐC"}))</f>
        <v>0</v>
      </c>
      <c r="M111" s="11">
        <f>SUM(COUNTIFS(M$36:M$52,{"HĐCĐ","HĐCĐ+HĐC"}))</f>
        <v>1</v>
      </c>
      <c r="N111" s="11">
        <f>SUM(COUNTIFS(N$36:N$52,{"HĐCĐ","HĐCĐ+HĐC"}))</f>
        <v>1</v>
      </c>
      <c r="O111" s="6"/>
    </row>
    <row r="112" spans="1:15" ht="24.75" customHeight="1">
      <c r="A112" s="21"/>
      <c r="B112" s="76" t="s">
        <v>159</v>
      </c>
      <c r="C112" s="77"/>
      <c r="D112" s="77"/>
      <c r="E112" s="84"/>
      <c r="F112" s="4"/>
      <c r="G112" s="66"/>
      <c r="H112" s="2"/>
      <c r="I112" s="2"/>
      <c r="J112" s="22"/>
      <c r="K112" s="11">
        <f>SUM(COUNTIFS(K$53:K$66,{"HĐCĐ","HĐCĐ+HĐC"}))</f>
        <v>1</v>
      </c>
      <c r="L112" s="11">
        <f>SUM(COUNTIFS(L$53:L$66,{"HĐCĐ","HĐCĐ+HĐC"}))</f>
        <v>1</v>
      </c>
      <c r="M112" s="11">
        <f>SUM(COUNTIFS(M$53:M$66,{"HĐCĐ","HĐCĐ+HĐC"}))</f>
        <v>1</v>
      </c>
      <c r="N112" s="11">
        <f>SUM(COUNTIFS(N$53:N$66,{"HĐCĐ","HĐCĐ+HĐC"}))</f>
        <v>1</v>
      </c>
      <c r="O112" s="6"/>
    </row>
    <row r="113" spans="1:15" ht="24.75" customHeight="1">
      <c r="A113" s="21"/>
      <c r="B113" s="76" t="s">
        <v>205</v>
      </c>
      <c r="C113" s="77"/>
      <c r="D113" s="77"/>
      <c r="E113" s="84"/>
      <c r="F113" s="4"/>
      <c r="G113" s="66"/>
      <c r="H113" s="2"/>
      <c r="I113" s="2"/>
      <c r="J113" s="22"/>
      <c r="K113" s="11">
        <f>SUM(COUNTIFS(K$67:K$93,{"HĐCĐ","HĐCĐ+HĐC"}))</f>
        <v>2</v>
      </c>
      <c r="L113" s="11">
        <f>SUM(COUNTIFS(L$67:L$93,{"HĐCĐ","HĐCĐ+HĐC"}))</f>
        <v>3</v>
      </c>
      <c r="M113" s="11">
        <f>SUM(COUNTIFS(M$67:M$93,{"HĐCĐ","HĐCĐ+HĐC"}))</f>
        <v>2</v>
      </c>
      <c r="N113" s="11">
        <f>SUM(COUNTIFS(N$67:N$93,{"HĐCĐ","HĐCĐ+HĐC"}))</f>
        <v>2</v>
      </c>
      <c r="O113" s="6"/>
    </row>
    <row r="114" spans="1:15">
      <c r="A114" s="3"/>
      <c r="B114" s="41"/>
      <c r="C114" s="46"/>
      <c r="D114" s="41"/>
      <c r="E114" s="55"/>
      <c r="F114" s="47"/>
      <c r="G114" s="67"/>
      <c r="H114" s="43"/>
      <c r="I114" s="43"/>
      <c r="J114" s="43"/>
      <c r="K114" s="42"/>
      <c r="L114" s="42"/>
      <c r="M114" s="42"/>
      <c r="N114" s="42"/>
      <c r="O114" s="3"/>
    </row>
    <row r="115" spans="1:15">
      <c r="A115" s="3"/>
      <c r="B115" s="41"/>
      <c r="C115" s="46"/>
      <c r="D115" s="41"/>
      <c r="E115" s="55"/>
      <c r="F115" s="47"/>
      <c r="G115" s="67"/>
      <c r="H115" s="43"/>
      <c r="I115" s="43"/>
      <c r="J115" s="43"/>
      <c r="K115" s="42"/>
      <c r="L115" s="42"/>
      <c r="M115" s="42"/>
      <c r="N115" s="42"/>
      <c r="O115" s="3"/>
    </row>
    <row r="116" spans="1:15">
      <c r="A116" s="3"/>
      <c r="B116" s="41"/>
      <c r="C116" s="46"/>
      <c r="D116" s="41"/>
      <c r="E116" s="55"/>
      <c r="F116" s="47"/>
      <c r="G116" s="67"/>
      <c r="H116" s="43"/>
      <c r="I116" s="43"/>
      <c r="J116" s="43"/>
      <c r="K116" s="42"/>
      <c r="L116" s="42"/>
      <c r="M116" s="42"/>
      <c r="N116" s="42"/>
      <c r="O116" s="3"/>
    </row>
    <row r="117" spans="1:15">
      <c r="A117" s="3"/>
      <c r="B117" s="41"/>
      <c r="C117" s="46"/>
      <c r="D117" s="41"/>
      <c r="E117" s="55"/>
      <c r="F117" s="47"/>
      <c r="G117" s="67"/>
      <c r="H117" s="43"/>
      <c r="I117" s="43"/>
      <c r="J117" s="43"/>
      <c r="K117" s="42"/>
      <c r="L117" s="42"/>
      <c r="M117" s="42"/>
      <c r="N117" s="42"/>
      <c r="O117" s="3"/>
    </row>
  </sheetData>
  <autoFilter ref="N1:N117" xr:uid="{00000000-0009-0000-0000-000005000000}"/>
  <mergeCells count="110">
    <mergeCell ref="B113:E113"/>
    <mergeCell ref="F41:F44"/>
    <mergeCell ref="B108:E108"/>
    <mergeCell ref="B109:E109"/>
    <mergeCell ref="B110:E110"/>
    <mergeCell ref="B111:E111"/>
    <mergeCell ref="B112:E112"/>
    <mergeCell ref="B103:E103"/>
    <mergeCell ref="B104:E104"/>
    <mergeCell ref="B105:E105"/>
    <mergeCell ref="B106:E106"/>
    <mergeCell ref="B107:E107"/>
    <mergeCell ref="B98:E98"/>
    <mergeCell ref="B99:E99"/>
    <mergeCell ref="B100:E100"/>
    <mergeCell ref="B101:E101"/>
    <mergeCell ref="B102:E102"/>
    <mergeCell ref="E90:E92"/>
    <mergeCell ref="B94:E94"/>
    <mergeCell ref="B95:E95"/>
    <mergeCell ref="B96:E96"/>
    <mergeCell ref="B97:E97"/>
    <mergeCell ref="B69:E69"/>
    <mergeCell ref="B71:E71"/>
    <mergeCell ref="A90:A92"/>
    <mergeCell ref="B90:B92"/>
    <mergeCell ref="C90:C92"/>
    <mergeCell ref="D90:D92"/>
    <mergeCell ref="B85:E85"/>
    <mergeCell ref="B87:B89"/>
    <mergeCell ref="D87:D89"/>
    <mergeCell ref="E87:E89"/>
    <mergeCell ref="C87:C89"/>
    <mergeCell ref="B75:E75"/>
    <mergeCell ref="B78:E78"/>
    <mergeCell ref="B79:E79"/>
    <mergeCell ref="B80:B84"/>
    <mergeCell ref="D80:D84"/>
    <mergeCell ref="E80:E84"/>
    <mergeCell ref="C80:C84"/>
    <mergeCell ref="A80:A84"/>
    <mergeCell ref="A87:A89"/>
    <mergeCell ref="B72:E72"/>
    <mergeCell ref="B73:B74"/>
    <mergeCell ref="D73:D74"/>
    <mergeCell ref="C73:C74"/>
    <mergeCell ref="E73:E74"/>
    <mergeCell ref="A61:A63"/>
    <mergeCell ref="F61:F63"/>
    <mergeCell ref="B64:E64"/>
    <mergeCell ref="B67:E67"/>
    <mergeCell ref="B68:E68"/>
    <mergeCell ref="A73:A74"/>
    <mergeCell ref="B59:E59"/>
    <mergeCell ref="B61:B63"/>
    <mergeCell ref="D61:D63"/>
    <mergeCell ref="E61:E63"/>
    <mergeCell ref="C61:C63"/>
    <mergeCell ref="F50:F52"/>
    <mergeCell ref="A50:A52"/>
    <mergeCell ref="B56:B57"/>
    <mergeCell ref="C56:C57"/>
    <mergeCell ref="D56:D57"/>
    <mergeCell ref="E56:E57"/>
    <mergeCell ref="F56:F57"/>
    <mergeCell ref="A56:A57"/>
    <mergeCell ref="B53:E53"/>
    <mergeCell ref="B54:E54"/>
    <mergeCell ref="B50:B52"/>
    <mergeCell ref="C50:C52"/>
    <mergeCell ref="D50:D52"/>
    <mergeCell ref="E50:E52"/>
    <mergeCell ref="B45:E45"/>
    <mergeCell ref="B47:E47"/>
    <mergeCell ref="B49:E49"/>
    <mergeCell ref="B36:E36"/>
    <mergeCell ref="B37:E37"/>
    <mergeCell ref="B39:E39"/>
    <mergeCell ref="B40:E40"/>
    <mergeCell ref="B26:E26"/>
    <mergeCell ref="B27:E27"/>
    <mergeCell ref="B29:E29"/>
    <mergeCell ref="B31:E31"/>
    <mergeCell ref="B34:E34"/>
    <mergeCell ref="B9:E9"/>
    <mergeCell ref="B10:E10"/>
    <mergeCell ref="B13:E13"/>
    <mergeCell ref="B16:E16"/>
    <mergeCell ref="B18:E18"/>
    <mergeCell ref="D41:D44"/>
    <mergeCell ref="E41:E44"/>
    <mergeCell ref="A41:A44"/>
    <mergeCell ref="B41:B44"/>
    <mergeCell ref="C41:C44"/>
    <mergeCell ref="B6:E6"/>
    <mergeCell ref="B5:E5"/>
    <mergeCell ref="B7:E7"/>
    <mergeCell ref="A1:O1"/>
    <mergeCell ref="A2:A4"/>
    <mergeCell ref="B2:B4"/>
    <mergeCell ref="C2:C4"/>
    <mergeCell ref="D2:D4"/>
    <mergeCell ref="E2:E4"/>
    <mergeCell ref="F2:F4"/>
    <mergeCell ref="G2:G4"/>
    <mergeCell ref="H2:H4"/>
    <mergeCell ref="I2:I4"/>
    <mergeCell ref="J2:J4"/>
    <mergeCell ref="K2:N2"/>
    <mergeCell ref="O2:O4"/>
  </mergeCells>
  <dataValidations count="8">
    <dataValidation type="list" allowBlank="1" showInputMessage="1" showErrorMessage="1" sqref="I73:I74 I11:I12 I8 I14:I15 I17 I19:I25 I28 I30 I32:I33 I35 I38 I46 I48 I50:I52 I55:I58 I65:I66 I70 I76:I77 I41:I44 I80:I84 I60:I63 I86:I93" xr:uid="{00000000-0002-0000-0500-000000000000}">
      <formula1>"Lớp, Tổ"</formula1>
    </dataValidation>
    <dataValidation type="list" allowBlank="1" showInputMessage="1" showErrorMessage="1" sqref="J73:J74 J11:J12 J8 J14:J15 J17 J19:J25 J28 J30 J32:J33 J35 J38 J60:J63 J46 J41:J44 J48:J52 J55:J58 J65:J66 J70 J76:J77 J86:J93" xr:uid="{00000000-0002-0000-0500-000001000000}">
      <formula1>"Lớp học, Lớp học+ sân chơi, phòng chức năng,ngoài nhà trường, sân chơi"</formula1>
    </dataValidation>
    <dataValidation allowBlank="1" showInputMessage="1" showErrorMessage="1" promptTitle="x" sqref="H15 H23 F23 F35" xr:uid="{00000000-0002-0000-0500-000002000000}"/>
    <dataValidation type="list" allowBlank="1" showInputMessage="1" showErrorMessage="1" sqref="H33 H38 H11:H12 H35 H65:H66 E11:F12 C11:C12 E77:F77 C73 E73 H14 E8 C14:C15 E14:E15 C17 E17 H21 E20:E25 C20:C25 H24:H25 E28 C28 H28 H30 E30:F30 C30 C32:C33 E32:E33 E35 C35 E38 C38 C93 E41:E42 E46 C46 H48 E48 C48 H52 C41:C42 C58 E58 C50 H55:H58 E55:F56 H63 C65:C66 E65:E66 H70 E70:F70 C70 E76 C76:C77 H76:H77 H84 C80 H86:H88 H92 E80 E93 C55:C56 E60:E61 E50 E86:E87 C60:C61 C90 C86:C87 E90" xr:uid="{00000000-0002-0000-0500-000003000000}">
      <formula1>"KQMĐ, NDCT, TLHD, BC, ĐP"</formula1>
    </dataValidation>
    <dataValidation type="list" allowBlank="1" showInputMessage="1" showErrorMessage="1" promptTitle="x" sqref="F66 F93" xr:uid="{00000000-0002-0000-0500-000004000000}">
      <formula1>"x"</formula1>
    </dataValidation>
    <dataValidation type="list" allowBlank="1" showInputMessage="1" showErrorMessage="1" sqref="F32:F33" xr:uid="{00000000-0002-0000-0500-000005000000}">
      <formula1>"KQMĐ, NDCT, TLHD, BC, ĐP,x"</formula1>
    </dataValidation>
    <dataValidation type="list" allowBlank="1" showInputMessage="1" showErrorMessage="1" sqref="J80:J84" xr:uid="{00000000-0002-0000-0500-000006000000}">
      <formula1>"Lớp học, Lớp học+ sân chơi, Phòng chức năng, Ngoài nhà trường, sân chơi"</formula1>
    </dataValidation>
    <dataValidation type="list" allowBlank="1" showInputMessage="1" showErrorMessage="1" sqref="K84:N84" xr:uid="{00000000-0002-0000-0500-000007000000}">
      <formula1>"ĐTT,TDS,HĐCĐ,HĐG,HĐNT,HĐNT+HĐG,VS-AN,HĐC,SHHN,TQDN,LH"</formula1>
    </dataValidation>
  </dataValidations>
  <pageMargins left="0.55118110236220474" right="0.35433070866141736" top="0.74803149606299213" bottom="0.74803149606299213" header="0.31496062992125984" footer="0.31496062992125984"/>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GIA ĐÌNH</vt:lpstr>
      <vt:lpstr>'GIA ĐÌNH'!Print_Titles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Thao</dc:creator>
  <cp:lastModifiedBy>Admin</cp:lastModifiedBy>
  <cp:lastPrinted>2025-05-06T02:54:32Z</cp:lastPrinted>
  <dcterms:created xsi:type="dcterms:W3CDTF">2019-07-05T03:48:23Z</dcterms:created>
  <dcterms:modified xsi:type="dcterms:W3CDTF">2025-05-15T09:04:34Z</dcterms:modified>
</cp:coreProperties>
</file>