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86327B5E-60EF-409C-8FAC-67721F300BCB}"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ĐỘNG VẬT" sheetId="62" r:id="rId2"/>
  </sheets>
  <definedNames>
    <definedName name="_xlnm._FilterDatabase" localSheetId="1" hidden="1">'ĐỘNG VẬT'!$K$1:$K$116</definedName>
    <definedName name="_xlnm.Print_Titles" localSheetId="1">'ĐỘNG VẬT'!$2:$4</definedName>
  </definedNames>
  <calcPr calcId="191029" iterateCount="1"/>
</workbook>
</file>

<file path=xl/calcChain.xml><?xml version="1.0" encoding="utf-8"?>
<calcChain xmlns="http://schemas.openxmlformats.org/spreadsheetml/2006/main">
  <c r="P111" i="62" l="1"/>
  <c r="O111" i="62"/>
  <c r="N111" i="62"/>
  <c r="M111" i="62"/>
  <c r="L111" i="62"/>
  <c r="K111" i="62"/>
  <c r="P110" i="62"/>
  <c r="O110" i="62"/>
  <c r="N110" i="62"/>
  <c r="M110" i="62"/>
  <c r="L110" i="62"/>
  <c r="K110" i="62"/>
  <c r="P109" i="62"/>
  <c r="O109" i="62"/>
  <c r="N109" i="62"/>
  <c r="M109" i="62"/>
  <c r="L109" i="62"/>
  <c r="K109" i="62"/>
  <c r="P108" i="62"/>
  <c r="O108" i="62"/>
  <c r="N108" i="62"/>
  <c r="M108" i="62"/>
  <c r="L108" i="62"/>
  <c r="K108" i="62"/>
  <c r="P107" i="62"/>
  <c r="O107" i="62"/>
  <c r="N107" i="62"/>
  <c r="M107" i="62"/>
  <c r="L107" i="62"/>
  <c r="K107" i="62"/>
  <c r="P106" i="62"/>
  <c r="O106" i="62"/>
  <c r="N106" i="62"/>
  <c r="M106" i="62"/>
  <c r="L106" i="62"/>
  <c r="K106" i="62"/>
  <c r="P105" i="62"/>
  <c r="O105" i="62"/>
  <c r="N105" i="62"/>
  <c r="M105" i="62"/>
  <c r="L105" i="62"/>
  <c r="K105" i="62"/>
  <c r="P104" i="62"/>
  <c r="O104" i="62"/>
  <c r="N104" i="62"/>
  <c r="M104" i="62"/>
  <c r="L104" i="62"/>
  <c r="K104" i="62"/>
  <c r="P103" i="62"/>
  <c r="O103" i="62"/>
  <c r="N103" i="62"/>
  <c r="M103" i="62"/>
  <c r="L103" i="62"/>
  <c r="K103" i="62"/>
  <c r="L98" i="62" l="1"/>
  <c r="M98" i="62"/>
  <c r="N98" i="62"/>
  <c r="O98" i="62"/>
  <c r="P98" i="62"/>
  <c r="L99" i="62"/>
  <c r="M99" i="62"/>
  <c r="N99" i="62"/>
  <c r="O99" i="62"/>
  <c r="P99" i="62"/>
  <c r="L100" i="62"/>
  <c r="M100" i="62"/>
  <c r="N100" i="62"/>
  <c r="O100" i="62"/>
  <c r="P100" i="62"/>
  <c r="L101" i="62"/>
  <c r="M101" i="62"/>
  <c r="N101" i="62"/>
  <c r="O101" i="62"/>
  <c r="P101" i="62"/>
  <c r="L113" i="62"/>
  <c r="M113" i="62"/>
  <c r="N113" i="62"/>
  <c r="O113" i="62"/>
  <c r="P113" i="62"/>
  <c r="L114" i="62"/>
  <c r="M114" i="62"/>
  <c r="N114" i="62"/>
  <c r="O114" i="62"/>
  <c r="P114" i="62"/>
  <c r="L115" i="62"/>
  <c r="M115" i="62"/>
  <c r="N115" i="62"/>
  <c r="O115" i="62"/>
  <c r="P115" i="62"/>
  <c r="L116" i="62"/>
  <c r="M116" i="62"/>
  <c r="N116" i="62"/>
  <c r="O116" i="62"/>
  <c r="P116" i="62"/>
  <c r="K116" i="62"/>
  <c r="K115" i="62"/>
  <c r="K114" i="62"/>
  <c r="K113" i="62"/>
  <c r="K101" i="62"/>
  <c r="K100" i="62"/>
  <c r="K99" i="62"/>
  <c r="K98" i="62"/>
  <c r="M112" i="62" l="1"/>
  <c r="M102" i="62" s="1"/>
  <c r="P112" i="62"/>
  <c r="P102" i="62" s="1"/>
  <c r="L112" i="62"/>
  <c r="L102" i="62" s="1"/>
  <c r="M97" i="62"/>
  <c r="N112" i="62"/>
  <c r="N102" i="62" s="1"/>
  <c r="P97" i="62"/>
  <c r="L97" i="62"/>
  <c r="O97" i="62"/>
  <c r="O112" i="62"/>
  <c r="O102" i="62" s="1"/>
  <c r="N97" i="62"/>
  <c r="K97" i="62"/>
  <c r="K112" i="62"/>
  <c r="K102" i="62" s="1"/>
  <c r="F87" i="62"/>
  <c r="F77" i="62"/>
  <c r="F71" i="62"/>
  <c r="F66" i="62"/>
  <c r="F58" i="62"/>
  <c r="F54" i="62"/>
  <c r="F50" i="62"/>
  <c r="F48" i="62"/>
  <c r="F43" i="62"/>
  <c r="F40" i="62"/>
  <c r="F37" i="62"/>
  <c r="F35" i="62"/>
  <c r="F33" i="62"/>
  <c r="F21" i="62"/>
  <c r="F19" i="62"/>
  <c r="F16" i="62"/>
  <c r="F12" i="62"/>
  <c r="F10" i="62"/>
  <c r="F7" i="62"/>
  <c r="F6" i="62" l="1"/>
  <c r="F39" i="62"/>
  <c r="F99" i="62" s="1"/>
  <c r="F76" i="62"/>
  <c r="F100" i="62"/>
  <c r="F5" i="62" l="1"/>
  <c r="F98" i="62" s="1"/>
  <c r="F101" i="62"/>
  <c r="F97" i="62" l="1"/>
</calcChain>
</file>

<file path=xl/sharedStrings.xml><?xml version="1.0" encoding="utf-8"?>
<sst xmlns="http://schemas.openxmlformats.org/spreadsheetml/2006/main" count="631" uniqueCount="234">
  <si>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</si>
  <si>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</si>
  <si>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</si>
  <si>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</si>
  <si>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</si>
  <si>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</si>
  <si>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</si>
  <si>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</si>
  <si>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</si>
  <si>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</si>
  <si>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 Vận động: tung, ném, bắt</t>
  </si>
  <si>
    <t>Mục tiêu năm</t>
  </si>
  <si>
    <t>Nội dung năm</t>
  </si>
  <si>
    <t>Nguồn</t>
  </si>
  <si>
    <t>CỘNG TỔNG SỐ NỘI DUNG TRONG NĂM HỌC PHÂN BỔ THEO ĐỘ TUỔI</t>
  </si>
  <si>
    <t>Hoạt động chủ đề</t>
  </si>
  <si>
    <t>Địa điểm tổ chức</t>
  </si>
  <si>
    <t>Phạm vi thực hiện</t>
  </si>
  <si>
    <t>Lớp</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</si>
  <si>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</si>
  <si>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</si>
  <si>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</si>
  <si>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</si>
  <si>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</si>
  <si>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 Vận động: đi, chạy</t>
  </si>
  <si>
    <t>Giữ được thăng bằng trong vận động đi/chạy có thay đổi tốc độ nhanh/chậm theo hiệu lệnh của cô</t>
  </si>
  <si>
    <t>Đi/chạy theo hướng thẳng có thay đổi tốc độ nhanh/chậm theo hiệu lệnh của cô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</si>
  <si>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</si>
  <si>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</si>
  <si>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</si>
  <si>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</si>
  <si>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 xml:space="preserve">Biết thực hiện phối hợp vận động tay - mắt: Ném bóng vào đích xa ở phía trước với khoảng cách 1 - 1,2m </t>
  </si>
  <si>
    <t xml:space="preserve">Ném bóng vào đích xa ở phía trước với khoảng cách 1 - 1,2m </t>
  </si>
  <si>
    <t>Thể hiện sức mạnh của cơ bắp trong vận động ném xa lên phía trước bằng một tay (tối thiểu 1,5m)</t>
  </si>
  <si>
    <t>Ném xa lên phía trước bằng một tay (tối thiểu 1,5m)</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</si>
  <si>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</si>
  <si>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</si>
  <si>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</si>
  <si>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</si>
  <si>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</si>
  <si>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</si>
  <si>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</si>
  <si>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</si>
  <si>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</si>
  <si>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</si>
  <si>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</si>
  <si>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</si>
  <si>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</si>
  <si>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</si>
  <si>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</si>
  <si>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Biết chắp ghép các hình vào đúng vị trí cho trước, theo mẫu</t>
  </si>
  <si>
    <t>Chắp ghép hình</t>
  </si>
  <si>
    <t>Chồng, xếp được 6 - 8 khối không đổ</t>
  </si>
  <si>
    <t>Chồng, xếp 6 - 8 khối</t>
  </si>
  <si>
    <t>Bước đầu được làm quen với bút, tập cầm bút tô, vẽ nguệch ngoạc theo ý thích</t>
  </si>
  <si>
    <t>Tập cầm bút tô, vẽ</t>
  </si>
  <si>
    <t>1. Có một số nề nếp, thói quen tốt trong sinh hoạt</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</si>
  <si>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</si>
  <si>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</si>
  <si>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</si>
  <si>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</si>
  <si>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</si>
  <si>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</si>
  <si>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không tự ý chạy ra khỏi nhà, cổng trường.</t>
  </si>
  <si>
    <t>Không chạy ta khỏi nhà, cổng trường.</t>
  </si>
  <si>
    <t>1. Khám phá thế giới xung quanh bằng các giác quan</t>
  </si>
  <si>
    <t>Có khả năng nghe và nhận biết âm thanh của một tiếng kêu của một số con vật quen thuộc</t>
  </si>
  <si>
    <t>Nghe và nhận biết âm thanh tiếng kêu của một số con vật quen thuộc</t>
  </si>
  <si>
    <t>2. Thể hiện sự hiểu biết về các sự vật, hiện tượng gần gũi</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</si>
  <si>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</si>
  <si>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</si>
  <si>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</si>
  <si>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</si>
  <si>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</si>
  <si>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Chỉ/nói tên hoặc lấy/cất đúng đồ chơi màu đỏ /vàng/xanh theo yêu cầu</t>
  </si>
  <si>
    <t>Màu đỏ, vàng, xanh</t>
  </si>
  <si>
    <t>Xác định được vị trí trong không gian (trên-dưới, trước - sau) so với bản thân trẻ</t>
  </si>
  <si>
    <t>Vị trí trong không gian (trên-dưới, trước - sau) so với bản thân trẻ</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</si>
  <si>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</si>
  <si>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</si>
  <si>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https://www.youtube.com/watch?v=TCf2BpnXkKE</t>
  </si>
  <si>
    <t>2. Nghe, nhắc lại các âm, các tiếng và các câu</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</si>
  <si>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</si>
  <si>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</si>
  <si>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</si>
  <si>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</si>
  <si>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</si>
  <si>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 xml:space="preserve">Đọc các đoạn thơ, bài thơ ngắn có câu 3 - 4 tiếng về chủ đề: "Động vật" </t>
  </si>
  <si>
    <t>https://www.youtube.com/watch?v=-e-dAqzels8</t>
  </si>
  <si>
    <t>4. Làm quen với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</si>
  <si>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</si>
  <si>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</si>
  <si>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</si>
  <si>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</si>
  <si>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</si>
  <si>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</si>
  <si>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</si>
  <si>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</si>
  <si>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</si>
  <si>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một số con vật quen thuộc / gần gũi: bắt chước tiếng kêu, gọi</t>
  </si>
  <si>
    <t>Quan tâm đến con vật</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</si>
  <si>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</si>
  <si>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</si>
  <si>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</si>
  <si>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Động vật"</t>
  </si>
  <si>
    <t>https://www.youtube.com/watch?v=Xaye9C44ig4</t>
  </si>
  <si>
    <t>* Vẽ, nặn, xé dán, xếp hình, xem tranh</t>
  </si>
  <si>
    <t>Thích chơi với đất nặn tạo ra sản phẩm đơn giản theo sự hướng dẫn của cô</t>
  </si>
  <si>
    <t>Làm quen với màu nước</t>
  </si>
  <si>
    <t>Lớp học+ sân chơi</t>
  </si>
  <si>
    <t>Phòng chức năng</t>
  </si>
  <si>
    <t>Có khả năng xé vụn giấy, vo, vò, dán trang trí hình, xếp hình.</t>
  </si>
  <si>
    <t>TN
học
liệu</t>
  </si>
  <si>
    <t>Thích chơi các trò chơi vận động. Biết luật chơi, cách chơi, phối hợp chơi với bạn vui vẻ</t>
  </si>
  <si>
    <t>PTCT</t>
  </si>
  <si>
    <t>Xé vụn, vo, vò, dán trang trí hình, xếp hình chủ đề: "Động vật"</t>
  </si>
  <si>
    <t xml:space="preserve">Trong đó: - Lĩnh vực thể chất </t>
  </si>
  <si>
    <t>Lớp học</t>
  </si>
  <si>
    <t>1. Thực hiện các động tác phát triển các nhóm cơ và hô hấp (TDS)</t>
  </si>
  <si>
    <t>HĐCĐ: Nhận biết con cá</t>
  </si>
  <si>
    <t>Nghe các bài thơ, đồng dao, ca dao, truyện kể đơn giản về chủ đề "Động vật"</t>
  </si>
  <si>
    <t>HĐCĐ: Chạy trong đường hẹp</t>
  </si>
  <si>
    <t>HĐCĐ: Chạy theo hướng thẳng (khoảng 5-7m)</t>
  </si>
  <si>
    <t>HĐCĐ: Ném xa lên phía trước bằng một tay (tối thiểu 1,5m)</t>
  </si>
  <si>
    <t xml:space="preserve">HĐCĐ: Ném bóng vào đích xa ở phía trước với khoảng cách 1 - 1,2m </t>
  </si>
  <si>
    <t>HĐG: Trò chơi: Xoáy mở nắp chai</t>
  </si>
  <si>
    <t>HĐG: Xâu dây các con vật</t>
  </si>
  <si>
    <t>HĐG: Chắp ghép hình</t>
  </si>
  <si>
    <t>HĐG: 
- Xếp chồng đường đi
- Xếp chồng (xếp chuồng trại, bồn cây)</t>
  </si>
  <si>
    <t>HĐG: Chơi với bút sáp màu, chơi với phấn</t>
  </si>
  <si>
    <t>VS-AN: Trò chuyện với trẻ về thói quen uống nước sau khi ăn.</t>
  </si>
  <si>
    <t>ĐTT: Nghe âm thanh đoán tên con vật, đồ vật; Tiếng kêu ở đâu? Tạo dáng, bắt chước tiếng kêu, Tai ai tinh?</t>
  </si>
  <si>
    <t>HĐCĐ: Nhận biết con cua</t>
  </si>
  <si>
    <t>*Nhận biết một số con vật quen thuộc</t>
  </si>
  <si>
    <t>*Nhận biết một số loại hoa, quả quen thuộc</t>
  </si>
  <si>
    <t>HĐG: Chọn các con vật theo màu.
Trò chơi tư duy màu sắc</t>
  </si>
  <si>
    <t xml:space="preserve">Tô màu nước, in bằng màu nước </t>
  </si>
  <si>
    <t xml:space="preserve">Nặn sản phẩm đơn giản về chủ đề </t>
  </si>
  <si>
    <t>HĐCĐ: Nhận biết con gà</t>
  </si>
  <si>
    <t>TDS</t>
  </si>
  <si>
    <t>HĐCĐ</t>
  </si>
  <si>
    <t>HĐG</t>
  </si>
  <si>
    <t>VS-AN</t>
  </si>
  <si>
    <t>HĐC</t>
  </si>
  <si>
    <t>ĐTT</t>
  </si>
  <si>
    <t>HĐNT</t>
  </si>
  <si>
    <t>HĐCĐ+HĐC</t>
  </si>
  <si>
    <t>HĐNT+HĐG</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</si>
  <si>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</si>
  <si>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</si>
  <si>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</si>
  <si>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</si>
  <si>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</si>
  <si>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</si>
  <si>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</si>
  <si>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</si>
  <si>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</si>
  <si>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</si>
  <si>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</si>
  <si>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</si>
  <si>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</si>
  <si>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CỘNG TỔNG SỐ NỘI DUNG PHÂN BỐ VÀO CÁC HOẠT ĐỘNG</t>
  </si>
  <si>
    <t>HĐNT: Quan sát lá sấu non, lá sấu già, chồi non cây mít, cây vú sữa, hoa kế, hoa bưởi, hoa tóc tiên, quả khế, quả bưởi, quả vú sữa, quả mít…</t>
  </si>
  <si>
    <t>HĐG: Nặn những sản phẩm đơn giản về nhánh</t>
  </si>
  <si>
    <t>ĐTT+HĐC</t>
  </si>
  <si>
    <t xml:space="preserve">                  - Lĩnh vực nhận thức </t>
  </si>
  <si>
    <t xml:space="preserve">                  - Lĩnh vực ngôn ngữ</t>
  </si>
  <si>
    <t xml:space="preserve">                  - Lĩnh vực tình cảm kỹ năng xã hội - thẩm mỹ</t>
  </si>
  <si>
    <t>Nhánh 1</t>
  </si>
  <si>
    <t>Nhánh 2</t>
  </si>
  <si>
    <t>Nhánh 3</t>
  </si>
  <si>
    <t>Nhánh 4</t>
  </si>
  <si>
    <t>Ghi chú về các điều chỉnh  (nếu có)</t>
  </si>
  <si>
    <t xml:space="preserve">            + Giờ TCKNXH - TM</t>
  </si>
  <si>
    <t xml:space="preserve">    + Giờ nhận thức</t>
  </si>
  <si>
    <t>ĐTT+VS-AN</t>
  </si>
  <si>
    <t>KẾ HOẠCH CHĂM SÓC GIÁO DỤC TRẺ CHỦ ĐỀ ĐỘNG VẬT
Thời gian thực hiện 6 tuần (từ ngày 02/12 - đến ngày 11/01/2025)</t>
  </si>
  <si>
    <t>Nhánh 5</t>
  </si>
  <si>
    <t>Nhánh 6</t>
  </si>
  <si>
    <t>Con mèo</t>
  </si>
  <si>
    <t>Con gà</t>
  </si>
  <si>
    <t>Con thỏ</t>
  </si>
  <si>
    <t>Con voi</t>
  </si>
  <si>
    <t>Con cua</t>
  </si>
  <si>
    <t>Con cá</t>
  </si>
  <si>
    <t>HĐG:
-Trò chơi: Đóng cọc bàn gỗ
TC: Búa bi 2 tầng</t>
  </si>
  <si>
    <t>HĐCĐ/HĐC: Bài thơ: 
- Con cua</t>
  </si>
  <si>
    <t>HĐCĐ/HĐC: Đọc diễn cảm bài thơ:
- Con voi</t>
  </si>
  <si>
    <t>HĐCĐ/HĐC: Bài thơ: 
- Chú thỏ con</t>
  </si>
  <si>
    <t>HĐCĐ: 
- Truyện:  Cá và chim</t>
  </si>
  <si>
    <t xml:space="preserve"> HĐCĐ: Thỏ con dễ thương</t>
  </si>
  <si>
    <t xml:space="preserve"> HĐCĐ: Mèo con đáng yêu.</t>
  </si>
  <si>
    <t xml:space="preserve"> HĐNT: Thực hành cách chăm sóc vật nuôi trong trường: Cho thỏ ăn, mèo ăn, gọi thỏ, mèo</t>
  </si>
  <si>
    <t>HĐCĐ/HĐC:
+ VĐ Bài hát:
Con gà trống</t>
  </si>
  <si>
    <t>HĐCĐ/HĐC:
+ Bài hát:
- Chú thỏ con</t>
  </si>
  <si>
    <t>HĐCĐ/HĐC:
+ Bài hát:
Con voi</t>
  </si>
  <si>
    <t>HĐNT/HĐG: 
- Hát,vận động và sử dụng dụng cụ âm nhạc đơn giản
- Nghe âm thanh của gáo dừa, xắc xô, trống.</t>
  </si>
  <si>
    <t>HĐCĐ/HĐC:
+ Bài hát:
- Con Cua</t>
  </si>
  <si>
    <t>HĐCĐ:
 - Dán tai thỏ</t>
  </si>
  <si>
    <t>HĐCĐ:
- Dán vảy cá</t>
  </si>
  <si>
    <t>HĐCĐ: 
Tô màu con voi</t>
  </si>
  <si>
    <t>HĐCĐ: 
Tô màu con cua</t>
  </si>
  <si>
    <t>HĐCĐ: 
Tô màu con mèo</t>
  </si>
  <si>
    <t>CHỦ ĐỀ: ĐỘNG VẬT</t>
  </si>
  <si>
    <t>https://drive.google.com/file/d/11o-</t>
  </si>
  <si>
    <t>VS-AN: Trẻ bất chước các thao tác rửa tay theo cô.</t>
  </si>
  <si>
    <t>https://www.youtube.com/w</t>
  </si>
  <si>
    <t>HĐCĐ/HĐC: Nhận biết phía trước phía sau so với bản thân trẻ.
Ôn nhận biết phía (Trước-sau)so với bản thân trẻ</t>
  </si>
  <si>
    <t>HĐCĐ/HĐC: Bài thơ: 
- Gà gáy.</t>
  </si>
  <si>
    <t>HĐCĐ: 
 In hình con gà</t>
  </si>
  <si>
    <t>HĐG: Tạo tình huống và cho trẻ thực hành nói chuyện với người khác.
TC: Nghe điện thoại; Bế em, ru em ngủ, cho em ăn, rót nước cho em; Chọn thực phẩm, chế biến thực phẩm; Cho em búp bê đi chơi</t>
  </si>
  <si>
    <t>TDS: Bài 4:
- Hô hấp: Gà gáy
- ĐT 1: Tay : 2 tay đưa đưa sang ngang, hạ xuống
-  ĐT 2:  Lưng, bụng: Cúi người xuống, đứng thẳng người lên
 - ĐT 3: Chân : Bật nhảy tại chỗ</t>
  </si>
  <si>
    <t>HĐG:
Tập xoay cuộn cổ tay.
Tập VĐ múa kết hợp lời bài hát: Rửa mặt như mèo, Con gà trống…..</t>
  </si>
  <si>
    <t>HĐG: Trò chơi:  Vẽ ổ gà, nặn quả trứng.</t>
  </si>
  <si>
    <t>HĐG:
- Xé thức ăn cho gà.
- Xé dán trang trí con vật
- Dán tai thỏ
- Dán vảy cá
- Xếp bể cá. 
- Xếp chuồng gà.</t>
  </si>
  <si>
    <t>VS-AN: Trẻ hào hứng hát, vận động theo bài: Mời bạn ăn, Rửa tay..</t>
  </si>
  <si>
    <t>HĐCĐ: Đi trong đường hẹp có mang vật trên tay</t>
  </si>
  <si>
    <t>HĐCĐ: Bò trườn qua vật cản, bò tiếp khoảng 2m.</t>
  </si>
  <si>
    <t xml:space="preserve"> ĐTT/HĐC: Giáo dục trẻ không chạy ra khỏi nhà, cổng trường.</t>
  </si>
  <si>
    <t>ĐTT/HĐC: Trẻ nhắc lại các từ chỉ con vật, đặc điểm, hành động quen thuộc trong giao tiếp</t>
  </si>
  <si>
    <t>HĐC: Trẻ biết đề nghị người khác, cho trẻ nghe và mở sách cho trẻ xem.</t>
  </si>
  <si>
    <t>HĐCĐ/HĐC:
- Truyện:  Món quà của mèo.</t>
  </si>
  <si>
    <t>HĐCĐ/HĐC:
+ Bài hát:
Ai cũng yêu chú mèo.</t>
  </si>
  <si>
    <t>ĐTT+VS-AN: Cô cho trẻ xem tranh, ảnh, video và trò chuyện với trẻ về các con vật với các câu hỏi "Con gì?", "Làm gì?", "Ở đâu?", "Thế nào?" "Để làm gì?", " Tại sao?"</t>
  </si>
  <si>
    <t>HĐG: Chơi với sách, xem tranh, ablum về chủ đề.</t>
  </si>
  <si>
    <t>HĐCĐ/HĐC: Bài hát: Cá vàng bơi</t>
  </si>
  <si>
    <t>HĐG: Vo giấy  thành quả.
Tập rót nước
Tập nấu ăn (Khuấy, đảo)</t>
  </si>
  <si>
    <t>HĐC: 
- Nghe thơ: Chú mèo con, Con mèo, Con mèo trèo cây cau; Đàn gà con; Gà gáy; Voi và cá voi; Con cá vàng; Rong và cá; Con cua mà có 2 càng; Con thỏ.
- Truyện: Thỏ con không vâng lời; Voi con đáng yêu; Đôi bạn nhỏ; Ông lão đánh cá và con cá vàng.
- Đồng dao: Con voi, Con cua.</t>
  </si>
  <si>
    <t>HĐC: Bài thơ: 
- Chú mèo con; 
- Đàn gà con;
- Gà gáy; 
- Con cá vàng; 
- Con cua...</t>
  </si>
  <si>
    <t>HĐC: 
- Hát,vận động các bài hát, sử dụng dụng cụ âm nhạc đơn giản bài hát: Gà con sợ nước; Đàn gà trong sân; Là con mèo; Gọi thỏ; Cá vàng bơi; Chú voi con ở Bản Đôn.
- Vỗ tay theo nhịp "Ai cũng yêu chú mèo"</t>
  </si>
  <si>
    <t>HĐG 
- In hình con vật 
- Tô tranh màu nước các con vật (mèo, thỏ, voi, cá..)</t>
  </si>
  <si>
    <t>HĐNT: Quan sát một số  con vật: Con mèo, con gà, con thỏ; thức ăn của một số con vật….
HĐG:  Tìm bóng cho tôi; Ghép thẻ các con vật; Bé xâu các con vật; Bé chơi bảng núm gỗ các con vật; Ghép tranh con cua, mèo, cá, thỏ, voi…; So hình; Phân biệt con vật to - nhỏ; Con gì biến mất, con gì xuất hiện...</t>
  </si>
  <si>
    <t>HĐNT: TCVĐ:
Gà tìm chuồng; Con gì biến mất; Con vỏi con voi; Voi mẹ voi con; Gà mẹ và gà con; Cắp cua bỏ giỏ; Cáo và thỏ; Trời nắng trời mưa; Cá bơi; Mèo đuổi chuột; Dung dăng dung dẻ; Đá bóng; Về đúng nhà; Chi chi chành chành.</t>
  </si>
  <si>
    <t>HĐG:
- Kéo chun tay
- Chơi với túi cát
- Trò chơi xe đẩy
- Bé chơi quả tạ
- Chơi với gậy, vòng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</si>
</sst>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31">
    <font>
      <sz val="11"/>
      <color theme="1"/>
      <name val="Calibri"/>
      <family val="2"/>
      <scheme val="minor"/>
    </font>
    <font>
      <sz val="11"/>
      <color theme="1"/>
      <name val="Calibri"/>
      <family val="2"/>
      <charset val="163"/>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4"/>
      <color theme="1"/>
      <name val="Times New Roman"/>
      <family val="1"/>
    </font>
    <font>
      <sz val="14"/>
      <color theme="1"/>
      <name val="Times New Roman"/>
      <family val="1"/>
    </font>
    <font>
      <b/>
      <sz val="12"/>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8"/>
      <color theme="1"/>
      <name val="Times New Roman"/>
      <family val="1"/>
    </font>
    <font>
      <i/>
      <sz val="11"/>
      <color theme="1"/>
      <name val="Times New Roman"/>
      <family val="1"/>
    </font>
    <font>
      <sz val="8"/>
      <color theme="1"/>
      <name val="Calibri"/>
      <family val="2"/>
      <scheme val="minor"/>
    </font>
    <font>
      <u/>
      <sz val="11"/>
      <color theme="1"/>
      <name val="Calibri"/>
      <family val="2"/>
      <scheme val="minor"/>
    </font>
    <font>
      <sz val="8"/>
      <name val="Calibri"/>
      <family val="2"/>
      <scheme val="minor"/>
    </font>
    <font>
      <sz val="11"/>
      <color theme="1"/>
      <name val="Times New Roman"/>
      <family val="1"/>
      <charset val="163"/>
    </font>
    <font>
      <sz val="12"/>
      <color theme="1"/>
      <name val="Times New Roman"/>
      <family val="1"/>
      <charset val="163"/>
    </font>
    <font>
      <i/>
      <sz val="11"/>
      <color theme="1"/>
      <name val="Times New Roman"/>
      <family val="1"/>
      <charset val="163"/>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16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41" fontId="8" fillId="0" borderId="0" applyFont="0" applyFill="0" applyBorder="0" applyAlignment="0" applyProtection="0"/>
    <xf numFmtId="43" fontId="8" fillId="0" borderId="0" applyFont="0" applyFill="0" applyBorder="0" applyAlignment="0" applyProtection="0"/>
    <xf numFmtId="170" fontId="9" fillId="0" borderId="0" applyFont="0" applyFill="0" applyBorder="0" applyAlignment="0" applyProtection="0"/>
    <xf numFmtId="165"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0" fontId="10" fillId="0" borderId="0"/>
    <xf numFmtId="166" fontId="8" fillId="0" borderId="0" applyFont="0" applyFill="0" applyBorder="0" applyAlignment="0" applyProtection="0"/>
    <xf numFmtId="167" fontId="8" fillId="0" borderId="0" applyFont="0" applyFill="0" applyBorder="0" applyAlignment="0" applyProtection="0"/>
    <xf numFmtId="0" fontId="13" fillId="0" borderId="0" applyNumberFormat="0" applyFill="0" applyBorder="0" applyAlignment="0" applyProtection="0"/>
    <xf numFmtId="0" fontId="3" fillId="0" borderId="0"/>
  </cellStyleXfs>
  <cellXfs count="123">
    <xf numFmtId="0" fontId="0" fillId="0" borderId="0" xfId="0"/>
    <xf numFmtId="0" fontId="14"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19" fillId="2" borderId="3" xfId="0" applyFont="1" applyFill="1" applyBorder="1" applyAlignment="1">
      <alignment horizontal="center" vertical="center"/>
    </xf>
    <xf numFmtId="1" fontId="14" fillId="2" borderId="3" xfId="0" applyNumberFormat="1" applyFont="1" applyFill="1" applyBorder="1" applyAlignment="1">
      <alignment vertical="center" wrapText="1"/>
    </xf>
    <xf numFmtId="1" fontId="14" fillId="2" borderId="3" xfId="0" applyNumberFormat="1" applyFont="1" applyFill="1" applyBorder="1" applyAlignment="1">
      <alignment horizontal="left" vertical="center" wrapText="1"/>
    </xf>
    <xf numFmtId="0" fontId="15" fillId="2" borderId="3" xfId="0" applyFont="1" applyFill="1" applyBorder="1" applyAlignment="1">
      <alignment horizontal="left" vertical="center" wrapText="1"/>
    </xf>
    <xf numFmtId="49" fontId="15" fillId="2" borderId="3" xfId="0" applyNumberFormat="1" applyFont="1" applyFill="1" applyBorder="1" applyAlignment="1">
      <alignment vertical="center"/>
    </xf>
    <xf numFmtId="1" fontId="19" fillId="2" borderId="3" xfId="0" applyNumberFormat="1" applyFont="1" applyFill="1" applyBorder="1" applyAlignment="1">
      <alignment horizontal="left" vertical="center"/>
    </xf>
    <xf numFmtId="1" fontId="19" fillId="2" borderId="3" xfId="0" applyNumberFormat="1" applyFont="1" applyFill="1" applyBorder="1" applyAlignment="1">
      <alignment horizontal="center" vertical="center"/>
    </xf>
    <xf numFmtId="0" fontId="15" fillId="2" borderId="3" xfId="0" applyFont="1" applyFill="1" applyBorder="1" applyAlignment="1">
      <alignment vertical="center"/>
    </xf>
    <xf numFmtId="49" fontId="21" fillId="2" borderId="3" xfId="0" applyNumberFormat="1" applyFont="1" applyFill="1" applyBorder="1" applyAlignment="1">
      <alignment vertical="center" wrapText="1"/>
    </xf>
    <xf numFmtId="0" fontId="12" fillId="2" borderId="3" xfId="0" applyFont="1" applyFill="1" applyBorder="1" applyAlignment="1">
      <alignment horizontal="center" vertical="center" wrapText="1"/>
    </xf>
    <xf numFmtId="49" fontId="15" fillId="2" borderId="6" xfId="0" applyNumberFormat="1" applyFont="1" applyFill="1" applyBorder="1" applyAlignment="1">
      <alignment vertical="center" wrapText="1"/>
    </xf>
    <xf numFmtId="49" fontId="21" fillId="2" borderId="6" xfId="0" applyNumberFormat="1" applyFont="1" applyFill="1" applyBorder="1" applyAlignment="1">
      <alignment vertical="center" wrapText="1"/>
    </xf>
    <xf numFmtId="0" fontId="0" fillId="2" borderId="0" xfId="0" applyFill="1"/>
    <xf numFmtId="0" fontId="15" fillId="2" borderId="3" xfId="0" applyFont="1" applyFill="1" applyBorder="1" applyAlignment="1">
      <alignment horizontal="center" vertical="center" wrapText="1"/>
    </xf>
    <xf numFmtId="0" fontId="25" fillId="2" borderId="0" xfId="0" applyFont="1" applyFill="1"/>
    <xf numFmtId="0" fontId="0" fillId="2" borderId="0" xfId="0" applyFill="1" applyAlignment="1">
      <alignment horizontal="center"/>
    </xf>
    <xf numFmtId="0" fontId="18" fillId="2" borderId="5" xfId="0"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0" fontId="15" fillId="2" borderId="3" xfId="0" applyFont="1" applyFill="1" applyBorder="1" applyAlignment="1">
      <alignment horizontal="center" vertical="center"/>
    </xf>
    <xf numFmtId="1" fontId="15"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xf>
    <xf numFmtId="0" fontId="14" fillId="2" borderId="3" xfId="0" applyFont="1" applyFill="1" applyBorder="1" applyAlignment="1">
      <alignment horizontal="center" vertical="center"/>
    </xf>
    <xf numFmtId="49" fontId="15"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49" fontId="21" fillId="2" borderId="6"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0" fillId="2" borderId="3" xfId="0" applyFill="1" applyBorder="1"/>
    <xf numFmtId="0" fontId="15" fillId="2" borderId="3" xfId="0" applyFont="1" applyFill="1" applyBorder="1" applyAlignment="1">
      <alignment vertical="center" wrapText="1"/>
    </xf>
    <xf numFmtId="49" fontId="15" fillId="2" borderId="3" xfId="0" quotePrefix="1"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xf>
    <xf numFmtId="1" fontId="26" fillId="2" borderId="3" xfId="3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49" fontId="23" fillId="2" borderId="3" xfId="0" applyNumberFormat="1" applyFont="1" applyFill="1" applyBorder="1" applyAlignment="1">
      <alignment vertical="center"/>
    </xf>
    <xf numFmtId="49" fontId="19" fillId="2" borderId="3" xfId="0" applyNumberFormat="1" applyFont="1" applyFill="1" applyBorder="1" applyAlignment="1" applyProtection="1">
      <alignment vertical="center" wrapText="1"/>
      <protection locked="0"/>
    </xf>
    <xf numFmtId="49" fontId="22" fillId="2" borderId="3" xfId="0" applyNumberFormat="1" applyFont="1" applyFill="1" applyBorder="1" applyAlignment="1">
      <alignment vertical="center" wrapText="1"/>
    </xf>
    <xf numFmtId="49" fontId="21" fillId="2" borderId="3" xfId="0" applyNumberFormat="1" applyFont="1" applyFill="1" applyBorder="1" applyAlignment="1">
      <alignmen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0" fontId="16" fillId="2" borderId="3" xfId="0" applyFont="1" applyFill="1" applyBorder="1" applyAlignment="1">
      <alignment horizontal="center" vertical="center" wrapText="1"/>
    </xf>
    <xf numFmtId="0" fontId="17" fillId="2" borderId="3" xfId="0" applyFont="1" applyFill="1" applyBorder="1" applyAlignment="1">
      <alignment vertical="center"/>
    </xf>
    <xf numFmtId="0" fontId="17" fillId="2" borderId="3" xfId="0" applyFont="1" applyFill="1" applyBorder="1" applyAlignment="1">
      <alignment horizontal="center" vertical="center"/>
    </xf>
    <xf numFmtId="0" fontId="16" fillId="2" borderId="3" xfId="0" applyFont="1" applyFill="1" applyBorder="1" applyAlignment="1">
      <alignment horizontal="center" vertical="top" wrapText="1"/>
    </xf>
    <xf numFmtId="0" fontId="17" fillId="2" borderId="3" xfId="0" applyFont="1" applyFill="1" applyBorder="1" applyAlignment="1">
      <alignment horizontal="center" vertical="center" wrapText="1"/>
    </xf>
    <xf numFmtId="49" fontId="15" fillId="2" borderId="0" xfId="0" applyNumberFormat="1" applyFont="1" applyFill="1" applyAlignment="1">
      <alignment horizontal="center" vertical="center" wrapText="1"/>
    </xf>
    <xf numFmtId="0" fontId="16" fillId="2" borderId="3" xfId="0" applyFont="1" applyFill="1" applyBorder="1" applyAlignment="1">
      <alignment vertical="center"/>
    </xf>
    <xf numFmtId="0" fontId="16" fillId="2" borderId="3" xfId="0" applyFont="1" applyFill="1" applyBorder="1" applyAlignment="1">
      <alignment vertical="top"/>
    </xf>
    <xf numFmtId="0" fontId="24" fillId="2" borderId="3" xfId="0" applyFont="1" applyFill="1" applyBorder="1" applyAlignment="1">
      <alignment horizontal="center" vertical="center"/>
    </xf>
    <xf numFmtId="49" fontId="24"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0" fontId="29" fillId="2" borderId="3" xfId="0"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0" fontId="28"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1" fillId="2" borderId="0" xfId="0" applyFont="1" applyFill="1"/>
    <xf numFmtId="49" fontId="15" fillId="2" borderId="4" xfId="0" applyNumberFormat="1" applyFont="1" applyFill="1" applyBorder="1" applyAlignment="1">
      <alignment horizontal="left" vertical="center" wrapText="1"/>
    </xf>
    <xf numFmtId="0" fontId="15" fillId="2" borderId="4" xfId="0"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xf>
    <xf numFmtId="1" fontId="14" fillId="2" borderId="4" xfId="0" applyNumberFormat="1" applyFont="1" applyFill="1" applyBorder="1" applyAlignment="1">
      <alignment vertical="center" wrapText="1"/>
    </xf>
    <xf numFmtId="1" fontId="14" fillId="2" borderId="5" xfId="0" applyNumberFormat="1" applyFont="1" applyFill="1" applyBorder="1" applyAlignment="1">
      <alignment vertical="center" wrapText="1"/>
    </xf>
    <xf numFmtId="0" fontId="16"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1" fontId="14" fillId="2" borderId="3" xfId="0" applyNumberFormat="1" applyFont="1" applyFill="1" applyBorder="1" applyAlignment="1">
      <alignment horizontal="center" vertical="center" wrapText="1"/>
    </xf>
    <xf numFmtId="49" fontId="21" fillId="2" borderId="6"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4" fillId="2" borderId="3" xfId="0" applyNumberFormat="1" applyFont="1" applyFill="1" applyBorder="1" applyAlignment="1">
      <alignment horizontal="left" vertical="center"/>
    </xf>
    <xf numFmtId="0" fontId="20" fillId="2" borderId="3"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5" fillId="2" borderId="7" xfId="0" applyFont="1" applyFill="1" applyBorder="1" applyAlignment="1">
      <alignment horizontal="left" vertical="center"/>
    </xf>
    <xf numFmtId="0" fontId="15" fillId="2" borderId="2" xfId="0" applyFont="1" applyFill="1" applyBorder="1" applyAlignment="1">
      <alignment horizontal="left" vertical="center"/>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49" fontId="19" fillId="2" borderId="6" xfId="0" applyNumberFormat="1" applyFont="1" applyFill="1" applyBorder="1" applyAlignment="1">
      <alignment horizontal="left" vertical="center" wrapText="1"/>
    </xf>
    <xf numFmtId="49" fontId="19" fillId="2" borderId="5" xfId="0" applyNumberFormat="1" applyFont="1" applyFill="1" applyBorder="1" applyAlignment="1">
      <alignment horizontal="left" vertical="center" wrapText="1"/>
    </xf>
    <xf numFmtId="49" fontId="22" fillId="2" borderId="6"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0" fontId="24" fillId="2" borderId="8"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14" fillId="2" borderId="8" xfId="0" applyFont="1" applyFill="1" applyBorder="1" applyAlignment="1">
      <alignment horizontal="left"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49" fontId="19" fillId="2" borderId="4" xfId="0" applyNumberFormat="1" applyFont="1" applyFill="1" applyBorder="1" applyAlignment="1">
      <alignment horizontal="left" vertical="center" wrapText="1"/>
    </xf>
    <xf numFmtId="49" fontId="15" fillId="2" borderId="4" xfId="0" applyNumberFormat="1"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1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6"/>
  <sheetViews>
    <sheetView tabSelected="1" topLeftCell="A118" zoomScale="73" zoomScaleNormal="73" workbookViewId="0">
      <selection activeCell="M109" sqref="M109"/>
    </sheetView>
  </sheetViews>
  <sheetFormatPr defaultRowHeight="15"/>
  <cols>
    <col min="1" max="1" width="4.7109375" style="18" customWidth="1"/>
    <col min="2" max="2" width="16.85546875" style="15" customWidth="1"/>
    <col min="3" max="3" width="5.5703125" style="17" customWidth="1"/>
    <col min="4" max="4" width="17" style="15" customWidth="1"/>
    <col min="5" max="5" width="6" style="18" customWidth="1"/>
    <col min="6" max="6" width="5.28515625" style="18" customWidth="1"/>
    <col min="7" max="7" width="18.28515625" style="15" customWidth="1"/>
    <col min="8" max="8" width="5.7109375" style="15" customWidth="1"/>
    <col min="9" max="10" width="5.85546875" style="15" customWidth="1"/>
    <col min="11" max="16" width="7.140625" style="65" customWidth="1"/>
    <col min="17" max="17" width="7.28515625" style="15" customWidth="1"/>
    <col min="18" max="16384" width="9.140625" style="15"/>
  </cols>
  <sheetData>
    <row r="1" spans="1:20" ht="41.25" customHeight="1">
      <c r="A1" s="73" t="s">
        <v>176</v>
      </c>
      <c r="B1" s="73"/>
      <c r="C1" s="73"/>
      <c r="D1" s="73"/>
      <c r="E1" s="73"/>
      <c r="F1" s="73"/>
      <c r="G1" s="73"/>
      <c r="H1" s="73"/>
      <c r="I1" s="73"/>
      <c r="J1" s="73"/>
      <c r="K1" s="73"/>
      <c r="L1" s="73"/>
      <c r="M1" s="73"/>
      <c r="N1" s="73"/>
      <c r="O1" s="73"/>
      <c r="P1" s="73"/>
      <c r="Q1" s="73"/>
    </row>
    <row r="2" spans="1:20" ht="20.25" customHeight="1">
      <c r="A2" s="76" t="s">
        <v>160</v>
      </c>
      <c r="B2" s="76" t="s">
        <v>11</v>
      </c>
      <c r="C2" s="96" t="s">
        <v>13</v>
      </c>
      <c r="D2" s="76" t="s">
        <v>12</v>
      </c>
      <c r="E2" s="96" t="s">
        <v>13</v>
      </c>
      <c r="F2" s="96" t="s">
        <v>114</v>
      </c>
      <c r="G2" s="76" t="s">
        <v>15</v>
      </c>
      <c r="H2" s="76" t="s">
        <v>112</v>
      </c>
      <c r="I2" s="76" t="s">
        <v>17</v>
      </c>
      <c r="J2" s="76" t="s">
        <v>16</v>
      </c>
      <c r="K2" s="122" t="s">
        <v>203</v>
      </c>
      <c r="L2" s="122"/>
      <c r="M2" s="122"/>
      <c r="N2" s="122"/>
      <c r="O2" s="122"/>
      <c r="P2" s="122"/>
      <c r="Q2" s="89" t="s">
        <v>172</v>
      </c>
    </row>
    <row r="3" spans="1:20" ht="37.5" customHeight="1">
      <c r="A3" s="76"/>
      <c r="B3" s="76"/>
      <c r="C3" s="96"/>
      <c r="D3" s="76"/>
      <c r="E3" s="96"/>
      <c r="F3" s="96"/>
      <c r="G3" s="76"/>
      <c r="H3" s="76"/>
      <c r="I3" s="76"/>
      <c r="J3" s="76"/>
      <c r="K3" s="40" t="s">
        <v>168</v>
      </c>
      <c r="L3" s="40" t="s">
        <v>169</v>
      </c>
      <c r="M3" s="40" t="s">
        <v>170</v>
      </c>
      <c r="N3" s="40" t="s">
        <v>171</v>
      </c>
      <c r="O3" s="40" t="s">
        <v>177</v>
      </c>
      <c r="P3" s="40" t="s">
        <v>178</v>
      </c>
      <c r="Q3" s="90"/>
    </row>
    <row r="4" spans="1:20" ht="46.5" customHeight="1">
      <c r="A4" s="76"/>
      <c r="B4" s="76"/>
      <c r="C4" s="96"/>
      <c r="D4" s="76"/>
      <c r="E4" s="96"/>
      <c r="F4" s="96"/>
      <c r="G4" s="76"/>
      <c r="H4" s="76"/>
      <c r="I4" s="76"/>
      <c r="J4" s="76"/>
      <c r="K4" s="41" t="s">
        <v>179</v>
      </c>
      <c r="L4" s="41" t="s">
        <v>180</v>
      </c>
      <c r="M4" s="41" t="s">
        <v>181</v>
      </c>
      <c r="N4" s="41" t="s">
        <v>182</v>
      </c>
      <c r="O4" s="68" t="s">
        <v>183</v>
      </c>
      <c r="P4" s="68" t="s">
        <v>184</v>
      </c>
      <c r="Q4" s="91"/>
    </row>
    <row r="5" spans="1:20" ht="30" customHeight="1">
      <c r="A5" s="16"/>
      <c r="B5" s="79" t="s">
        <v>4</v>
      </c>
      <c r="C5" s="79"/>
      <c r="D5" s="79"/>
      <c r="E5" s="28"/>
      <c r="F5" s="24">
        <f>SUM(F6,F32)</f>
        <v>3</v>
      </c>
      <c r="G5" s="5"/>
      <c r="H5" s="33"/>
      <c r="I5" s="33"/>
      <c r="J5" s="33"/>
      <c r="K5" s="62"/>
      <c r="L5" s="62"/>
      <c r="M5" s="62"/>
      <c r="N5" s="62"/>
      <c r="O5" s="62"/>
      <c r="P5" s="62"/>
      <c r="Q5" s="16"/>
    </row>
    <row r="6" spans="1:20" ht="23.25" customHeight="1">
      <c r="A6" s="16"/>
      <c r="B6" s="79" t="s">
        <v>8</v>
      </c>
      <c r="C6" s="79"/>
      <c r="D6" s="79"/>
      <c r="E6" s="28"/>
      <c r="F6" s="24">
        <f>SUM(F7,F9,F21)</f>
        <v>2</v>
      </c>
      <c r="G6" s="5"/>
      <c r="H6" s="33"/>
      <c r="I6" s="33"/>
      <c r="J6" s="33"/>
      <c r="K6" s="62"/>
      <c r="L6" s="62"/>
      <c r="M6" s="62"/>
      <c r="N6" s="62"/>
      <c r="O6" s="62"/>
      <c r="P6" s="62"/>
      <c r="Q6" s="16"/>
    </row>
    <row r="7" spans="1:20" ht="29.25" customHeight="1">
      <c r="A7" s="16"/>
      <c r="B7" s="79" t="s">
        <v>118</v>
      </c>
      <c r="C7" s="79"/>
      <c r="D7" s="79"/>
      <c r="E7" s="28"/>
      <c r="F7" s="24">
        <f>COUNTIF(F8:F8,"x")</f>
        <v>0</v>
      </c>
      <c r="G7" s="5"/>
      <c r="H7" s="33"/>
      <c r="I7" s="33"/>
      <c r="J7" s="33"/>
      <c r="K7" s="62"/>
      <c r="L7" s="62"/>
      <c r="M7" s="62"/>
      <c r="N7" s="62"/>
      <c r="O7" s="62"/>
      <c r="P7" s="62"/>
      <c r="Q7" s="16"/>
    </row>
    <row r="8" spans="1:20" ht="240" customHeight="1">
      <c r="A8" s="22">
        <v>1</v>
      </c>
      <c r="B8" s="21" t="s">
        <v>19</v>
      </c>
      <c r="C8" s="25"/>
      <c r="D8" s="21" t="s">
        <v>19</v>
      </c>
      <c r="E8" s="20" t="s">
        <v>2</v>
      </c>
      <c r="F8" s="24"/>
      <c r="G8" s="6" t="s">
        <v>211</v>
      </c>
      <c r="H8" s="27"/>
      <c r="I8" s="27" t="s">
        <v>18</v>
      </c>
      <c r="J8" s="27" t="s">
        <v>117</v>
      </c>
      <c r="K8" s="63" t="s">
        <v>139</v>
      </c>
      <c r="L8" s="63" t="s">
        <v>139</v>
      </c>
      <c r="M8" s="63" t="s">
        <v>139</v>
      </c>
      <c r="N8" s="63" t="s">
        <v>139</v>
      </c>
      <c r="O8" s="63" t="s">
        <v>139</v>
      </c>
      <c r="P8" s="63" t="s">
        <v>139</v>
      </c>
      <c r="Q8" s="16"/>
    </row>
    <row r="9" spans="1:20" ht="31.5" customHeight="1">
      <c r="A9" s="16"/>
      <c r="B9" s="79" t="s">
        <v>20</v>
      </c>
      <c r="C9" s="79"/>
      <c r="D9" s="79"/>
      <c r="E9" s="28"/>
      <c r="F9" s="24">
        <v>0</v>
      </c>
      <c r="G9" s="5"/>
      <c r="H9" s="33"/>
      <c r="I9" s="33"/>
      <c r="J9" s="33"/>
      <c r="K9" s="62"/>
      <c r="L9" s="62"/>
      <c r="M9" s="62"/>
      <c r="N9" s="62"/>
      <c r="O9" s="62"/>
      <c r="P9" s="62"/>
      <c r="Q9" s="16"/>
    </row>
    <row r="10" spans="1:20" ht="20.25" customHeight="1">
      <c r="A10" s="16"/>
      <c r="B10" s="79" t="s">
        <v>21</v>
      </c>
      <c r="C10" s="79"/>
      <c r="D10" s="79"/>
      <c r="E10" s="28"/>
      <c r="F10" s="24">
        <f>COUNTIF(F11:F11,"x")</f>
        <v>0</v>
      </c>
      <c r="G10" s="5"/>
      <c r="H10" s="33"/>
      <c r="I10" s="33"/>
      <c r="J10" s="33"/>
      <c r="K10" s="62"/>
      <c r="L10" s="62"/>
      <c r="M10" s="62"/>
      <c r="N10" s="62"/>
      <c r="O10" s="62"/>
      <c r="P10" s="62"/>
      <c r="Q10" s="16"/>
    </row>
    <row r="11" spans="1:20" ht="153" customHeight="1">
      <c r="A11" s="16">
        <v>5</v>
      </c>
      <c r="B11" s="2" t="s">
        <v>22</v>
      </c>
      <c r="C11" s="11" t="s">
        <v>1</v>
      </c>
      <c r="D11" s="36" t="s">
        <v>23</v>
      </c>
      <c r="E11" s="20" t="s">
        <v>2</v>
      </c>
      <c r="F11" s="27"/>
      <c r="G11" s="6" t="s">
        <v>217</v>
      </c>
      <c r="H11" s="27"/>
      <c r="I11" s="27" t="s">
        <v>18</v>
      </c>
      <c r="J11" s="27" t="s">
        <v>117</v>
      </c>
      <c r="K11" s="62"/>
      <c r="L11" s="62"/>
      <c r="M11" s="62"/>
      <c r="N11" s="62" t="s">
        <v>140</v>
      </c>
      <c r="O11" s="62"/>
      <c r="P11" s="62"/>
      <c r="Q11" s="16"/>
      <c r="T11" s="27"/>
    </row>
    <row r="12" spans="1:20" ht="24" customHeight="1">
      <c r="A12" s="16"/>
      <c r="B12" s="95" t="s">
        <v>24</v>
      </c>
      <c r="C12" s="95"/>
      <c r="D12" s="95"/>
      <c r="E12" s="28"/>
      <c r="F12" s="24">
        <f>COUNTIF(F13:F15,"x")</f>
        <v>0</v>
      </c>
      <c r="G12" s="5"/>
      <c r="H12" s="33"/>
      <c r="I12" s="33"/>
      <c r="J12" s="33"/>
      <c r="K12" s="62"/>
      <c r="L12" s="62"/>
      <c r="M12" s="62"/>
      <c r="N12" s="62"/>
      <c r="O12" s="62"/>
      <c r="P12" s="62"/>
      <c r="Q12" s="16"/>
    </row>
    <row r="13" spans="1:20" ht="111.75" customHeight="1">
      <c r="A13" s="16">
        <v>6</v>
      </c>
      <c r="B13" s="2" t="s">
        <v>25</v>
      </c>
      <c r="C13" s="11" t="s">
        <v>0</v>
      </c>
      <c r="D13" s="2" t="s">
        <v>26</v>
      </c>
      <c r="E13" s="20" t="s">
        <v>2</v>
      </c>
      <c r="F13" s="27"/>
      <c r="G13" s="21" t="s">
        <v>121</v>
      </c>
      <c r="H13" s="27"/>
      <c r="I13" s="27" t="s">
        <v>18</v>
      </c>
      <c r="J13" s="27" t="s">
        <v>117</v>
      </c>
      <c r="K13" s="62"/>
      <c r="L13" s="62"/>
      <c r="M13" s="62" t="s">
        <v>140</v>
      </c>
      <c r="N13" s="62"/>
      <c r="O13" s="62"/>
      <c r="P13" s="62"/>
      <c r="Q13" s="16"/>
    </row>
    <row r="14" spans="1:20" ht="125.25" customHeight="1">
      <c r="A14" s="16">
        <v>9</v>
      </c>
      <c r="B14" s="21" t="s">
        <v>27</v>
      </c>
      <c r="C14" s="20" t="s">
        <v>0</v>
      </c>
      <c r="D14" s="21" t="s">
        <v>28</v>
      </c>
      <c r="E14" s="25" t="s">
        <v>2</v>
      </c>
      <c r="F14" s="30"/>
      <c r="G14" s="21" t="s">
        <v>216</v>
      </c>
      <c r="H14" s="39" t="s">
        <v>204</v>
      </c>
      <c r="I14" s="27" t="s">
        <v>18</v>
      </c>
      <c r="J14" s="27" t="s">
        <v>109</v>
      </c>
      <c r="K14" s="62" t="s">
        <v>140</v>
      </c>
      <c r="L14" s="62"/>
      <c r="M14" s="62"/>
      <c r="N14" s="62"/>
      <c r="O14" s="62"/>
      <c r="P14" s="62"/>
      <c r="Q14" s="16"/>
    </row>
    <row r="15" spans="1:20" ht="90" customHeight="1">
      <c r="A15" s="16">
        <v>10</v>
      </c>
      <c r="B15" s="21" t="s">
        <v>29</v>
      </c>
      <c r="C15" s="20" t="s">
        <v>2</v>
      </c>
      <c r="D15" s="21" t="s">
        <v>30</v>
      </c>
      <c r="E15" s="20" t="s">
        <v>2</v>
      </c>
      <c r="F15" s="27"/>
      <c r="G15" s="21" t="s">
        <v>122</v>
      </c>
      <c r="H15" s="27"/>
      <c r="I15" s="27" t="s">
        <v>18</v>
      </c>
      <c r="J15" s="27" t="s">
        <v>109</v>
      </c>
      <c r="K15" s="62"/>
      <c r="L15" s="62" t="s">
        <v>140</v>
      </c>
      <c r="M15" s="62"/>
      <c r="N15" s="62"/>
      <c r="O15" s="62"/>
      <c r="P15" s="62"/>
      <c r="Q15" s="16"/>
    </row>
    <row r="16" spans="1:20" ht="24" customHeight="1">
      <c r="A16" s="16"/>
      <c r="B16" s="79" t="s">
        <v>10</v>
      </c>
      <c r="C16" s="79"/>
      <c r="D16" s="79"/>
      <c r="E16" s="28"/>
      <c r="F16" s="24">
        <f>COUNTIF(F17:F18,"x")</f>
        <v>0</v>
      </c>
      <c r="G16" s="5"/>
      <c r="H16" s="33"/>
      <c r="I16" s="33"/>
      <c r="J16" s="33"/>
      <c r="K16" s="62"/>
      <c r="L16" s="62"/>
      <c r="M16" s="62"/>
      <c r="N16" s="62"/>
      <c r="O16" s="62"/>
      <c r="P16" s="62"/>
      <c r="Q16" s="16"/>
    </row>
    <row r="17" spans="1:17" ht="141.75" customHeight="1">
      <c r="A17" s="16">
        <v>17</v>
      </c>
      <c r="B17" s="21" t="s">
        <v>31</v>
      </c>
      <c r="C17" s="20" t="s">
        <v>0</v>
      </c>
      <c r="D17" s="21" t="s">
        <v>32</v>
      </c>
      <c r="E17" s="20" t="s">
        <v>2</v>
      </c>
      <c r="F17" s="27"/>
      <c r="G17" s="21" t="s">
        <v>124</v>
      </c>
      <c r="H17" s="27"/>
      <c r="I17" s="27" t="s">
        <v>18</v>
      </c>
      <c r="J17" s="27" t="s">
        <v>109</v>
      </c>
      <c r="K17" s="62"/>
      <c r="L17" s="62"/>
      <c r="M17" s="62"/>
      <c r="N17" s="62"/>
      <c r="O17" s="62"/>
      <c r="P17" s="62" t="s">
        <v>140</v>
      </c>
      <c r="Q17" s="16"/>
    </row>
    <row r="18" spans="1:17" ht="132" customHeight="1">
      <c r="A18" s="16">
        <v>18</v>
      </c>
      <c r="B18" s="21" t="s">
        <v>33</v>
      </c>
      <c r="C18" s="20" t="s">
        <v>0</v>
      </c>
      <c r="D18" s="21" t="s">
        <v>34</v>
      </c>
      <c r="E18" s="20" t="s">
        <v>2</v>
      </c>
      <c r="F18" s="27"/>
      <c r="G18" s="21" t="s">
        <v>123</v>
      </c>
      <c r="H18" s="27"/>
      <c r="I18" s="27" t="s">
        <v>18</v>
      </c>
      <c r="J18" s="27" t="s">
        <v>109</v>
      </c>
      <c r="K18" s="62"/>
      <c r="L18" s="62"/>
      <c r="M18" s="62"/>
      <c r="N18" s="62"/>
      <c r="O18" s="62" t="s">
        <v>140</v>
      </c>
      <c r="P18" s="62"/>
      <c r="Q18" s="16"/>
    </row>
    <row r="19" spans="1:17" ht="27" customHeight="1">
      <c r="A19" s="16"/>
      <c r="B19" s="79" t="s">
        <v>35</v>
      </c>
      <c r="C19" s="79"/>
      <c r="D19" s="79"/>
      <c r="E19" s="28"/>
      <c r="F19" s="24">
        <f>COUNTIF(F20:F20,"x")</f>
        <v>0</v>
      </c>
      <c r="G19" s="5"/>
      <c r="H19" s="24"/>
      <c r="I19" s="24"/>
      <c r="J19" s="24"/>
      <c r="K19" s="62"/>
      <c r="L19" s="62"/>
      <c r="M19" s="62"/>
      <c r="N19" s="62"/>
      <c r="O19" s="62"/>
      <c r="P19" s="62"/>
      <c r="Q19" s="16"/>
    </row>
    <row r="20" spans="1:17" ht="239.25" customHeight="1">
      <c r="A20" s="16">
        <v>19</v>
      </c>
      <c r="B20" s="2" t="s">
        <v>113</v>
      </c>
      <c r="C20" s="11" t="s">
        <v>3</v>
      </c>
      <c r="D20" s="2" t="s">
        <v>36</v>
      </c>
      <c r="E20" s="20" t="s">
        <v>1</v>
      </c>
      <c r="F20" s="33"/>
      <c r="G20" s="37" t="s">
        <v>232</v>
      </c>
      <c r="H20" s="33"/>
      <c r="I20" s="27" t="s">
        <v>18</v>
      </c>
      <c r="J20" s="27" t="s">
        <v>109</v>
      </c>
      <c r="K20" s="62" t="s">
        <v>145</v>
      </c>
      <c r="L20" s="62" t="s">
        <v>145</v>
      </c>
      <c r="M20" s="62" t="s">
        <v>145</v>
      </c>
      <c r="N20" s="62" t="s">
        <v>145</v>
      </c>
      <c r="O20" s="62" t="s">
        <v>145</v>
      </c>
      <c r="P20" s="62" t="s">
        <v>145</v>
      </c>
      <c r="Q20" s="16"/>
    </row>
    <row r="21" spans="1:17" ht="35.25" customHeight="1">
      <c r="A21" s="16"/>
      <c r="B21" s="79" t="s">
        <v>37</v>
      </c>
      <c r="C21" s="79"/>
      <c r="D21" s="79"/>
      <c r="E21" s="28"/>
      <c r="F21" s="24">
        <f>COUNTIF(F22:F31,"x")</f>
        <v>2</v>
      </c>
      <c r="G21" s="5"/>
      <c r="H21" s="24"/>
      <c r="I21" s="24"/>
      <c r="J21" s="24"/>
      <c r="K21" s="62"/>
      <c r="L21" s="62"/>
      <c r="M21" s="62"/>
      <c r="N21" s="62"/>
      <c r="O21" s="62"/>
      <c r="P21" s="62"/>
      <c r="Q21" s="16"/>
    </row>
    <row r="22" spans="1:17" ht="140.25" customHeight="1">
      <c r="A22" s="16">
        <v>20</v>
      </c>
      <c r="B22" s="2" t="s">
        <v>38</v>
      </c>
      <c r="C22" s="11" t="s">
        <v>2</v>
      </c>
      <c r="D22" s="2" t="s">
        <v>39</v>
      </c>
      <c r="E22" s="20" t="s">
        <v>2</v>
      </c>
      <c r="F22" s="27"/>
      <c r="G22" s="6" t="s">
        <v>226</v>
      </c>
      <c r="H22" s="23"/>
      <c r="I22" s="27" t="s">
        <v>18</v>
      </c>
      <c r="J22" s="27" t="s">
        <v>117</v>
      </c>
      <c r="K22" s="63" t="s">
        <v>141</v>
      </c>
      <c r="L22" s="63" t="s">
        <v>141</v>
      </c>
      <c r="M22" s="63" t="s">
        <v>141</v>
      </c>
      <c r="N22" s="63" t="s">
        <v>141</v>
      </c>
      <c r="O22" s="63" t="s">
        <v>141</v>
      </c>
      <c r="P22" s="63" t="s">
        <v>141</v>
      </c>
      <c r="Q22" s="16"/>
    </row>
    <row r="23" spans="1:17" ht="108.75" customHeight="1">
      <c r="A23" s="16">
        <v>21</v>
      </c>
      <c r="B23" s="2" t="s">
        <v>40</v>
      </c>
      <c r="C23" s="11" t="s">
        <v>2</v>
      </c>
      <c r="D23" s="2" t="s">
        <v>41</v>
      </c>
      <c r="E23" s="20" t="s">
        <v>2</v>
      </c>
      <c r="F23" s="27"/>
      <c r="G23" s="21" t="s">
        <v>185</v>
      </c>
      <c r="H23" s="27"/>
      <c r="I23" s="27" t="s">
        <v>18</v>
      </c>
      <c r="J23" s="27" t="s">
        <v>117</v>
      </c>
      <c r="K23" s="63" t="s">
        <v>141</v>
      </c>
      <c r="L23" s="63" t="s">
        <v>141</v>
      </c>
      <c r="M23" s="63"/>
      <c r="N23" s="63" t="s">
        <v>141</v>
      </c>
      <c r="O23" s="63"/>
      <c r="P23" s="63" t="s">
        <v>141</v>
      </c>
      <c r="Q23" s="16"/>
    </row>
    <row r="24" spans="1:17" ht="184.5" customHeight="1">
      <c r="A24" s="16">
        <v>23</v>
      </c>
      <c r="B24" s="2" t="s">
        <v>42</v>
      </c>
      <c r="C24" s="11" t="s">
        <v>0</v>
      </c>
      <c r="D24" s="2" t="s">
        <v>43</v>
      </c>
      <c r="E24" s="20" t="s">
        <v>0</v>
      </c>
      <c r="F24" s="27"/>
      <c r="G24" s="21" t="s">
        <v>212</v>
      </c>
      <c r="H24" s="27"/>
      <c r="I24" s="27" t="s">
        <v>18</v>
      </c>
      <c r="J24" s="27" t="s">
        <v>117</v>
      </c>
      <c r="K24" s="63" t="s">
        <v>141</v>
      </c>
      <c r="L24" s="63" t="s">
        <v>141</v>
      </c>
      <c r="M24" s="63"/>
      <c r="N24" s="63"/>
      <c r="O24" s="63"/>
      <c r="P24" s="63"/>
      <c r="Q24" s="16"/>
    </row>
    <row r="25" spans="1:17" ht="123" customHeight="1">
      <c r="A25" s="57">
        <v>24</v>
      </c>
      <c r="B25" s="58" t="s">
        <v>44</v>
      </c>
      <c r="C25" s="31" t="s">
        <v>3</v>
      </c>
      <c r="D25" s="58" t="s">
        <v>44</v>
      </c>
      <c r="E25" s="31" t="s">
        <v>3</v>
      </c>
      <c r="F25" s="59" t="s">
        <v>7</v>
      </c>
      <c r="G25" s="21" t="s">
        <v>233</v>
      </c>
      <c r="H25" s="7"/>
      <c r="I25" s="30" t="s">
        <v>18</v>
      </c>
      <c r="J25" s="27" t="s">
        <v>117</v>
      </c>
      <c r="K25" s="63" t="s">
        <v>141</v>
      </c>
      <c r="L25" s="63" t="s">
        <v>141</v>
      </c>
      <c r="M25" s="63" t="s">
        <v>141</v>
      </c>
      <c r="N25" s="63" t="s">
        <v>141</v>
      </c>
      <c r="O25" s="63" t="s">
        <v>141</v>
      </c>
      <c r="P25" s="63" t="s">
        <v>141</v>
      </c>
      <c r="Q25" s="16"/>
    </row>
    <row r="26" spans="1:17" ht="72" customHeight="1">
      <c r="A26" s="57">
        <v>25</v>
      </c>
      <c r="B26" s="60" t="s">
        <v>45</v>
      </c>
      <c r="C26" s="43" t="s">
        <v>3</v>
      </c>
      <c r="D26" s="60" t="s">
        <v>45</v>
      </c>
      <c r="E26" s="31" t="s">
        <v>3</v>
      </c>
      <c r="F26" s="59" t="s">
        <v>7</v>
      </c>
      <c r="G26" s="21" t="s">
        <v>125</v>
      </c>
      <c r="H26" s="27"/>
      <c r="I26" s="27" t="s">
        <v>18</v>
      </c>
      <c r="J26" s="27" t="s">
        <v>117</v>
      </c>
      <c r="K26" s="63"/>
      <c r="L26" s="63" t="s">
        <v>141</v>
      </c>
      <c r="M26" s="63" t="s">
        <v>141</v>
      </c>
      <c r="N26" s="63" t="s">
        <v>141</v>
      </c>
      <c r="O26" s="63" t="s">
        <v>141</v>
      </c>
      <c r="P26" s="63" t="s">
        <v>141</v>
      </c>
      <c r="Q26" s="16"/>
    </row>
    <row r="27" spans="1:17" ht="134.25" customHeight="1">
      <c r="A27" s="16">
        <v>26</v>
      </c>
      <c r="B27" s="2" t="s">
        <v>46</v>
      </c>
      <c r="C27" s="11" t="s">
        <v>0</v>
      </c>
      <c r="D27" s="2" t="s">
        <v>47</v>
      </c>
      <c r="E27" s="20" t="s">
        <v>2</v>
      </c>
      <c r="F27" s="27"/>
      <c r="G27" s="6" t="s">
        <v>213</v>
      </c>
      <c r="H27" s="27"/>
      <c r="I27" s="27" t="s">
        <v>18</v>
      </c>
      <c r="J27" s="27" t="s">
        <v>117</v>
      </c>
      <c r="K27" s="63"/>
      <c r="L27" s="63" t="s">
        <v>141</v>
      </c>
      <c r="M27" s="63"/>
      <c r="N27" s="63"/>
      <c r="O27" s="63"/>
      <c r="P27" s="63"/>
      <c r="Q27" s="16"/>
    </row>
    <row r="28" spans="1:17" ht="131.25" customHeight="1">
      <c r="A28" s="16">
        <v>27</v>
      </c>
      <c r="B28" s="2" t="s">
        <v>48</v>
      </c>
      <c r="C28" s="11" t="s">
        <v>0</v>
      </c>
      <c r="D28" s="2" t="s">
        <v>49</v>
      </c>
      <c r="E28" s="20" t="s">
        <v>0</v>
      </c>
      <c r="F28" s="27"/>
      <c r="G28" s="21" t="s">
        <v>126</v>
      </c>
      <c r="H28" s="27"/>
      <c r="I28" s="27" t="s">
        <v>18</v>
      </c>
      <c r="J28" s="27" t="s">
        <v>117</v>
      </c>
      <c r="K28" s="63"/>
      <c r="L28" s="63" t="s">
        <v>141</v>
      </c>
      <c r="M28" s="63"/>
      <c r="N28" s="63" t="s">
        <v>141</v>
      </c>
      <c r="O28" s="63"/>
      <c r="P28" s="63" t="s">
        <v>141</v>
      </c>
      <c r="Q28" s="16"/>
    </row>
    <row r="29" spans="1:17" ht="76.5" customHeight="1">
      <c r="A29" s="16">
        <v>29</v>
      </c>
      <c r="B29" s="2" t="s">
        <v>50</v>
      </c>
      <c r="C29" s="46" t="s">
        <v>2</v>
      </c>
      <c r="D29" s="2" t="s">
        <v>51</v>
      </c>
      <c r="E29" s="20" t="s">
        <v>2</v>
      </c>
      <c r="F29" s="27"/>
      <c r="G29" s="21" t="s">
        <v>127</v>
      </c>
      <c r="H29" s="27"/>
      <c r="I29" s="27" t="s">
        <v>18</v>
      </c>
      <c r="J29" s="27" t="s">
        <v>117</v>
      </c>
      <c r="K29" s="63" t="s">
        <v>141</v>
      </c>
      <c r="L29" s="63"/>
      <c r="M29" s="63" t="s">
        <v>141</v>
      </c>
      <c r="N29" s="63"/>
      <c r="O29" s="63" t="s">
        <v>141</v>
      </c>
      <c r="P29" s="63"/>
      <c r="Q29" s="16"/>
    </row>
    <row r="30" spans="1:17" ht="103.5" customHeight="1">
      <c r="A30" s="16">
        <v>30</v>
      </c>
      <c r="B30" s="2" t="s">
        <v>52</v>
      </c>
      <c r="C30" s="11" t="s">
        <v>2</v>
      </c>
      <c r="D30" s="2" t="s">
        <v>53</v>
      </c>
      <c r="E30" s="20" t="s">
        <v>2</v>
      </c>
      <c r="F30" s="27"/>
      <c r="G30" s="21" t="s">
        <v>128</v>
      </c>
      <c r="H30" s="27"/>
      <c r="I30" s="27" t="s">
        <v>18</v>
      </c>
      <c r="J30" s="27" t="s">
        <v>117</v>
      </c>
      <c r="K30" s="63" t="s">
        <v>141</v>
      </c>
      <c r="L30" s="63" t="s">
        <v>141</v>
      </c>
      <c r="M30" s="63" t="s">
        <v>141</v>
      </c>
      <c r="N30" s="63" t="s">
        <v>141</v>
      </c>
      <c r="O30" s="63" t="s">
        <v>141</v>
      </c>
      <c r="P30" s="63" t="s">
        <v>141</v>
      </c>
      <c r="Q30" s="16"/>
    </row>
    <row r="31" spans="1:17" ht="97.5" customHeight="1">
      <c r="A31" s="16">
        <v>31</v>
      </c>
      <c r="B31" s="2" t="s">
        <v>54</v>
      </c>
      <c r="C31" s="11" t="s">
        <v>2</v>
      </c>
      <c r="D31" s="2" t="s">
        <v>55</v>
      </c>
      <c r="E31" s="20" t="s">
        <v>2</v>
      </c>
      <c r="F31" s="27"/>
      <c r="G31" s="6" t="s">
        <v>129</v>
      </c>
      <c r="H31" s="27"/>
      <c r="I31" s="27" t="s">
        <v>18</v>
      </c>
      <c r="J31" s="27" t="s">
        <v>117</v>
      </c>
      <c r="K31" s="63" t="s">
        <v>141</v>
      </c>
      <c r="L31" s="63" t="s">
        <v>141</v>
      </c>
      <c r="M31" s="63" t="s">
        <v>141</v>
      </c>
      <c r="N31" s="63" t="s">
        <v>141</v>
      </c>
      <c r="O31" s="63" t="s">
        <v>141</v>
      </c>
      <c r="P31" s="63" t="s">
        <v>141</v>
      </c>
      <c r="Q31" s="16"/>
    </row>
    <row r="32" spans="1:17" ht="22.5" customHeight="1">
      <c r="A32" s="16"/>
      <c r="B32" s="79" t="s">
        <v>9</v>
      </c>
      <c r="C32" s="79"/>
      <c r="D32" s="79"/>
      <c r="E32" s="28"/>
      <c r="F32" s="24">
        <v>1</v>
      </c>
      <c r="G32" s="5"/>
      <c r="H32" s="24"/>
      <c r="I32" s="24"/>
      <c r="J32" s="24"/>
      <c r="K32" s="62"/>
      <c r="L32" s="62"/>
      <c r="M32" s="62"/>
      <c r="N32" s="62"/>
      <c r="O32" s="62"/>
      <c r="P32" s="62"/>
      <c r="Q32" s="16"/>
    </row>
    <row r="33" spans="1:19" ht="30.75" customHeight="1">
      <c r="A33" s="16"/>
      <c r="B33" s="79" t="s">
        <v>56</v>
      </c>
      <c r="C33" s="79"/>
      <c r="D33" s="79"/>
      <c r="E33" s="28"/>
      <c r="F33" s="24">
        <f>COUNTIF(F34:F34,"x")</f>
        <v>0</v>
      </c>
      <c r="G33" s="5"/>
      <c r="H33" s="24"/>
      <c r="I33" s="24"/>
      <c r="J33" s="24"/>
      <c r="K33" s="62"/>
      <c r="L33" s="62"/>
      <c r="M33" s="62"/>
      <c r="N33" s="62"/>
      <c r="O33" s="62"/>
      <c r="P33" s="62"/>
      <c r="Q33" s="16"/>
    </row>
    <row r="34" spans="1:19" ht="127.5" customHeight="1">
      <c r="A34" s="16">
        <v>36</v>
      </c>
      <c r="B34" s="2" t="s">
        <v>57</v>
      </c>
      <c r="C34" s="11" t="s">
        <v>2</v>
      </c>
      <c r="D34" s="2" t="s">
        <v>58</v>
      </c>
      <c r="E34" s="20" t="s">
        <v>2</v>
      </c>
      <c r="F34" s="27"/>
      <c r="G34" s="21" t="s">
        <v>130</v>
      </c>
      <c r="H34" s="27"/>
      <c r="I34" s="27" t="s">
        <v>18</v>
      </c>
      <c r="J34" s="27" t="s">
        <v>117</v>
      </c>
      <c r="K34" s="62" t="s">
        <v>142</v>
      </c>
      <c r="L34" s="62" t="s">
        <v>142</v>
      </c>
      <c r="M34" s="62" t="s">
        <v>142</v>
      </c>
      <c r="N34" s="62" t="s">
        <v>142</v>
      </c>
      <c r="O34" s="62" t="s">
        <v>142</v>
      </c>
      <c r="P34" s="62" t="s">
        <v>142</v>
      </c>
      <c r="Q34" s="16"/>
    </row>
    <row r="35" spans="1:19" ht="33.75" customHeight="1">
      <c r="A35" s="16"/>
      <c r="B35" s="79" t="s">
        <v>59</v>
      </c>
      <c r="C35" s="79"/>
      <c r="D35" s="79"/>
      <c r="E35" s="28"/>
      <c r="F35" s="24">
        <f>COUNTIF(F36:F36,"x")</f>
        <v>0</v>
      </c>
      <c r="G35" s="5"/>
      <c r="H35" s="24"/>
      <c r="I35" s="24"/>
      <c r="J35" s="24"/>
      <c r="K35" s="62"/>
      <c r="L35" s="62"/>
      <c r="M35" s="62"/>
      <c r="N35" s="62"/>
      <c r="O35" s="62"/>
      <c r="P35" s="62"/>
      <c r="Q35" s="16"/>
    </row>
    <row r="36" spans="1:19" ht="96" customHeight="1">
      <c r="A36" s="16">
        <v>46</v>
      </c>
      <c r="B36" s="2" t="s">
        <v>60</v>
      </c>
      <c r="C36" s="11" t="s">
        <v>2</v>
      </c>
      <c r="D36" s="2" t="s">
        <v>61</v>
      </c>
      <c r="E36" s="20" t="s">
        <v>2</v>
      </c>
      <c r="F36" s="27"/>
      <c r="G36" s="21" t="s">
        <v>205</v>
      </c>
      <c r="H36" s="27"/>
      <c r="I36" s="27" t="s">
        <v>18</v>
      </c>
      <c r="J36" s="27" t="s">
        <v>117</v>
      </c>
      <c r="K36" s="62" t="s">
        <v>142</v>
      </c>
      <c r="L36" s="62" t="s">
        <v>142</v>
      </c>
      <c r="M36" s="62" t="s">
        <v>142</v>
      </c>
      <c r="N36" s="62" t="s">
        <v>142</v>
      </c>
      <c r="O36" s="62" t="s">
        <v>142</v>
      </c>
      <c r="P36" s="62" t="s">
        <v>142</v>
      </c>
      <c r="Q36" s="16"/>
    </row>
    <row r="37" spans="1:19" ht="27.75" customHeight="1">
      <c r="A37" s="16"/>
      <c r="B37" s="79" t="s">
        <v>62</v>
      </c>
      <c r="C37" s="79"/>
      <c r="D37" s="79"/>
      <c r="E37" s="28"/>
      <c r="F37" s="24">
        <f>COUNTIF(F38:F38,"x")</f>
        <v>1</v>
      </c>
      <c r="G37" s="5"/>
      <c r="H37" s="24"/>
      <c r="I37" s="24"/>
      <c r="J37" s="24"/>
      <c r="K37" s="62"/>
      <c r="L37" s="62"/>
      <c r="M37" s="62"/>
      <c r="N37" s="62"/>
      <c r="O37" s="62"/>
      <c r="P37" s="62"/>
      <c r="Q37" s="16"/>
    </row>
    <row r="38" spans="1:19" ht="62.25" customHeight="1">
      <c r="A38" s="16">
        <v>49</v>
      </c>
      <c r="B38" s="60" t="s">
        <v>63</v>
      </c>
      <c r="C38" s="43" t="s">
        <v>3</v>
      </c>
      <c r="D38" s="60" t="s">
        <v>64</v>
      </c>
      <c r="E38" s="31" t="s">
        <v>3</v>
      </c>
      <c r="F38" s="59" t="s">
        <v>7</v>
      </c>
      <c r="G38" s="21" t="s">
        <v>218</v>
      </c>
      <c r="H38" s="27"/>
      <c r="I38" s="27" t="s">
        <v>18</v>
      </c>
      <c r="J38" s="27" t="s">
        <v>117</v>
      </c>
      <c r="K38" s="62" t="s">
        <v>164</v>
      </c>
      <c r="L38" s="62" t="s">
        <v>164</v>
      </c>
      <c r="M38" s="62" t="s">
        <v>164</v>
      </c>
      <c r="N38" s="62" t="s">
        <v>164</v>
      </c>
      <c r="O38" s="62" t="s">
        <v>164</v>
      </c>
      <c r="P38" s="62" t="s">
        <v>164</v>
      </c>
      <c r="Q38" s="16"/>
    </row>
    <row r="39" spans="1:19" ht="32.25" customHeight="1">
      <c r="A39" s="16"/>
      <c r="B39" s="79" t="s">
        <v>5</v>
      </c>
      <c r="C39" s="79"/>
      <c r="D39" s="79"/>
      <c r="E39" s="28"/>
      <c r="F39" s="24">
        <f>SUM(F40+F42)</f>
        <v>0</v>
      </c>
      <c r="G39" s="5"/>
      <c r="H39" s="4"/>
      <c r="I39" s="24"/>
      <c r="J39" s="24"/>
      <c r="K39" s="62"/>
      <c r="L39" s="62"/>
      <c r="M39" s="62"/>
      <c r="N39" s="62"/>
      <c r="O39" s="62"/>
      <c r="P39" s="62"/>
      <c r="Q39" s="16"/>
    </row>
    <row r="40" spans="1:19" ht="30.75" customHeight="1">
      <c r="A40" s="16"/>
      <c r="B40" s="79" t="s">
        <v>65</v>
      </c>
      <c r="C40" s="79"/>
      <c r="D40" s="79"/>
      <c r="E40" s="28"/>
      <c r="F40" s="24">
        <f>COUNTIF(F41:F41,"x")</f>
        <v>0</v>
      </c>
      <c r="G40" s="5"/>
      <c r="H40" s="4"/>
      <c r="I40" s="24"/>
      <c r="J40" s="24"/>
      <c r="K40" s="62"/>
      <c r="L40" s="62"/>
      <c r="M40" s="62"/>
      <c r="N40" s="62"/>
      <c r="O40" s="62"/>
      <c r="P40" s="62"/>
      <c r="Q40" s="16"/>
    </row>
    <row r="41" spans="1:19" ht="113.25" customHeight="1">
      <c r="A41" s="16">
        <v>53</v>
      </c>
      <c r="B41" s="21" t="s">
        <v>66</v>
      </c>
      <c r="C41" s="20" t="s">
        <v>2</v>
      </c>
      <c r="D41" s="21" t="s">
        <v>67</v>
      </c>
      <c r="E41" s="20" t="s">
        <v>2</v>
      </c>
      <c r="F41" s="27"/>
      <c r="G41" s="6" t="s">
        <v>131</v>
      </c>
      <c r="H41" s="69" t="s">
        <v>206</v>
      </c>
      <c r="I41" s="27" t="s">
        <v>18</v>
      </c>
      <c r="J41" s="27" t="s">
        <v>117</v>
      </c>
      <c r="K41" s="62" t="s">
        <v>144</v>
      </c>
      <c r="L41" s="62" t="s">
        <v>144</v>
      </c>
      <c r="M41" s="62" t="s">
        <v>144</v>
      </c>
      <c r="N41" s="62" t="s">
        <v>144</v>
      </c>
      <c r="O41" s="62" t="s">
        <v>144</v>
      </c>
      <c r="P41" s="62" t="s">
        <v>144</v>
      </c>
      <c r="Q41" s="16"/>
      <c r="S41" s="54"/>
    </row>
    <row r="42" spans="1:19" ht="30" customHeight="1">
      <c r="A42" s="16"/>
      <c r="B42" s="79" t="s">
        <v>68</v>
      </c>
      <c r="C42" s="79"/>
      <c r="D42" s="79"/>
      <c r="E42" s="28"/>
      <c r="F42" s="24">
        <v>0</v>
      </c>
      <c r="G42" s="5"/>
      <c r="H42" s="24"/>
      <c r="I42" s="24"/>
      <c r="J42" s="24"/>
      <c r="K42" s="62"/>
      <c r="L42" s="62"/>
      <c r="M42" s="62"/>
      <c r="N42" s="62"/>
      <c r="O42" s="62"/>
      <c r="P42" s="62"/>
      <c r="Q42" s="16"/>
    </row>
    <row r="43" spans="1:19" ht="24" customHeight="1">
      <c r="A43" s="16"/>
      <c r="B43" s="79" t="s">
        <v>133</v>
      </c>
      <c r="C43" s="79"/>
      <c r="D43" s="79"/>
      <c r="E43" s="28"/>
      <c r="F43" s="24">
        <f>COUNTIF(F44:F47,"x")</f>
        <v>0</v>
      </c>
      <c r="G43" s="5"/>
      <c r="H43" s="24"/>
      <c r="I43" s="24"/>
      <c r="J43" s="24"/>
      <c r="K43" s="62"/>
      <c r="L43" s="62"/>
      <c r="M43" s="62"/>
      <c r="N43" s="62"/>
      <c r="O43" s="62"/>
      <c r="P43" s="62"/>
      <c r="Q43" s="16"/>
    </row>
    <row r="44" spans="1:19" ht="40.5" customHeight="1">
      <c r="A44" s="74">
        <v>61</v>
      </c>
      <c r="B44" s="77" t="s">
        <v>69</v>
      </c>
      <c r="C44" s="78" t="s">
        <v>0</v>
      </c>
      <c r="D44" s="77" t="s">
        <v>70</v>
      </c>
      <c r="E44" s="78" t="s">
        <v>2</v>
      </c>
      <c r="F44" s="75"/>
      <c r="G44" s="6" t="s">
        <v>138</v>
      </c>
      <c r="H44" s="24"/>
      <c r="I44" s="27" t="s">
        <v>18</v>
      </c>
      <c r="J44" s="27" t="s">
        <v>117</v>
      </c>
      <c r="K44" s="62"/>
      <c r="L44" s="62" t="s">
        <v>140</v>
      </c>
      <c r="M44" s="62"/>
      <c r="N44" s="62"/>
      <c r="O44" s="62"/>
      <c r="P44" s="62"/>
      <c r="Q44" s="16"/>
    </row>
    <row r="45" spans="1:19" ht="40.5" customHeight="1">
      <c r="A45" s="74"/>
      <c r="B45" s="77"/>
      <c r="C45" s="78"/>
      <c r="D45" s="77"/>
      <c r="E45" s="78"/>
      <c r="F45" s="75"/>
      <c r="G45" s="6" t="s">
        <v>132</v>
      </c>
      <c r="H45" s="27"/>
      <c r="I45" s="27" t="s">
        <v>18</v>
      </c>
      <c r="J45" s="27" t="s">
        <v>117</v>
      </c>
      <c r="K45" s="62"/>
      <c r="L45" s="62"/>
      <c r="M45" s="62"/>
      <c r="N45" s="62"/>
      <c r="O45" s="62" t="s">
        <v>140</v>
      </c>
      <c r="P45" s="62"/>
      <c r="Q45" s="16"/>
    </row>
    <row r="46" spans="1:19" ht="40.5" customHeight="1">
      <c r="A46" s="74"/>
      <c r="B46" s="77"/>
      <c r="C46" s="78"/>
      <c r="D46" s="77"/>
      <c r="E46" s="78"/>
      <c r="F46" s="75"/>
      <c r="G46" s="6" t="s">
        <v>119</v>
      </c>
      <c r="H46" s="24"/>
      <c r="I46" s="27" t="s">
        <v>18</v>
      </c>
      <c r="J46" s="27" t="s">
        <v>117</v>
      </c>
      <c r="K46" s="62"/>
      <c r="L46" s="62"/>
      <c r="M46" s="62"/>
      <c r="N46" s="62"/>
      <c r="O46" s="62"/>
      <c r="P46" s="62" t="s">
        <v>140</v>
      </c>
      <c r="Q46" s="16"/>
    </row>
    <row r="47" spans="1:19" ht="294" customHeight="1">
      <c r="A47" s="74"/>
      <c r="B47" s="77"/>
      <c r="C47" s="78"/>
      <c r="D47" s="77"/>
      <c r="E47" s="78"/>
      <c r="F47" s="75"/>
      <c r="G47" s="6" t="s">
        <v>231</v>
      </c>
      <c r="H47" s="27"/>
      <c r="I47" s="27" t="s">
        <v>18</v>
      </c>
      <c r="J47" s="27" t="s">
        <v>109</v>
      </c>
      <c r="K47" s="62" t="s">
        <v>147</v>
      </c>
      <c r="L47" s="62" t="s">
        <v>147</v>
      </c>
      <c r="M47" s="62" t="s">
        <v>147</v>
      </c>
      <c r="N47" s="62" t="s">
        <v>147</v>
      </c>
      <c r="O47" s="62" t="s">
        <v>147</v>
      </c>
      <c r="P47" s="62" t="s">
        <v>147</v>
      </c>
      <c r="Q47" s="16"/>
    </row>
    <row r="48" spans="1:19" ht="21" customHeight="1">
      <c r="A48" s="16"/>
      <c r="B48" s="79" t="s">
        <v>134</v>
      </c>
      <c r="C48" s="79"/>
      <c r="D48" s="79"/>
      <c r="E48" s="28"/>
      <c r="F48" s="24">
        <f>COUNTIF(F49:F49,"x")</f>
        <v>0</v>
      </c>
      <c r="G48" s="5"/>
      <c r="H48" s="24"/>
      <c r="I48" s="24"/>
      <c r="J48" s="24"/>
      <c r="K48" s="62"/>
      <c r="L48" s="62"/>
      <c r="M48" s="62"/>
      <c r="N48" s="62"/>
      <c r="O48" s="62"/>
      <c r="P48" s="62"/>
      <c r="Q48" s="16"/>
    </row>
    <row r="49" spans="1:17" ht="168.75" customHeight="1">
      <c r="A49" s="34">
        <v>62</v>
      </c>
      <c r="B49" s="13" t="s">
        <v>71</v>
      </c>
      <c r="C49" s="14" t="s">
        <v>0</v>
      </c>
      <c r="D49" s="13" t="s">
        <v>72</v>
      </c>
      <c r="E49" s="32" t="s">
        <v>2</v>
      </c>
      <c r="F49" s="27"/>
      <c r="G49" s="6" t="s">
        <v>162</v>
      </c>
      <c r="H49" s="27"/>
      <c r="I49" s="27" t="s">
        <v>18</v>
      </c>
      <c r="J49" s="27" t="s">
        <v>109</v>
      </c>
      <c r="K49" s="62" t="s">
        <v>145</v>
      </c>
      <c r="L49" s="62" t="s">
        <v>145</v>
      </c>
      <c r="M49" s="62" t="s">
        <v>145</v>
      </c>
      <c r="N49" s="62" t="s">
        <v>145</v>
      </c>
      <c r="O49" s="62" t="s">
        <v>145</v>
      </c>
      <c r="P49" s="62" t="s">
        <v>145</v>
      </c>
      <c r="Q49" s="16"/>
    </row>
    <row r="50" spans="1:17" ht="31.5" customHeight="1">
      <c r="A50" s="16"/>
      <c r="B50" s="79" t="s">
        <v>73</v>
      </c>
      <c r="C50" s="79"/>
      <c r="D50" s="79"/>
      <c r="E50" s="28"/>
      <c r="F50" s="24">
        <f>COUNTIF(F51:F52,"x")</f>
        <v>0</v>
      </c>
      <c r="G50" s="5"/>
      <c r="H50" s="24"/>
      <c r="I50" s="24"/>
      <c r="J50" s="24"/>
      <c r="K50" s="62"/>
      <c r="L50" s="62"/>
      <c r="M50" s="62"/>
      <c r="N50" s="62"/>
      <c r="O50" s="62"/>
      <c r="P50" s="62"/>
      <c r="Q50" s="16"/>
    </row>
    <row r="51" spans="1:17" ht="84" customHeight="1">
      <c r="A51" s="16">
        <v>68</v>
      </c>
      <c r="B51" s="2" t="s">
        <v>74</v>
      </c>
      <c r="C51" s="11" t="s">
        <v>0</v>
      </c>
      <c r="D51" s="2" t="s">
        <v>75</v>
      </c>
      <c r="E51" s="20" t="s">
        <v>2</v>
      </c>
      <c r="F51" s="27"/>
      <c r="G51" s="6" t="s">
        <v>135</v>
      </c>
      <c r="H51" s="27"/>
      <c r="I51" s="27" t="s">
        <v>18</v>
      </c>
      <c r="J51" s="27" t="s">
        <v>117</v>
      </c>
      <c r="K51" s="63" t="s">
        <v>141</v>
      </c>
      <c r="L51" s="63"/>
      <c r="M51" s="63" t="s">
        <v>141</v>
      </c>
      <c r="N51" s="63" t="s">
        <v>141</v>
      </c>
      <c r="O51" s="63"/>
      <c r="P51" s="63" t="s">
        <v>141</v>
      </c>
      <c r="Q51" s="16"/>
    </row>
    <row r="52" spans="1:17" ht="107.25" customHeight="1">
      <c r="A52" s="16">
        <v>70</v>
      </c>
      <c r="B52" s="21" t="s">
        <v>76</v>
      </c>
      <c r="C52" s="20" t="s">
        <v>2</v>
      </c>
      <c r="D52" s="21" t="s">
        <v>77</v>
      </c>
      <c r="E52" s="20" t="s">
        <v>2</v>
      </c>
      <c r="F52" s="27"/>
      <c r="G52" s="6" t="s">
        <v>207</v>
      </c>
      <c r="H52" s="27" t="s">
        <v>206</v>
      </c>
      <c r="I52" s="27" t="s">
        <v>18</v>
      </c>
      <c r="J52" s="27" t="s">
        <v>117</v>
      </c>
      <c r="K52" s="63"/>
      <c r="L52" s="63"/>
      <c r="M52" s="63"/>
      <c r="N52" s="63" t="s">
        <v>146</v>
      </c>
      <c r="O52" s="63"/>
      <c r="P52" s="63"/>
      <c r="Q52" s="16"/>
    </row>
    <row r="53" spans="1:17" ht="29.25" customHeight="1">
      <c r="A53" s="16"/>
      <c r="B53" s="79" t="s">
        <v>6</v>
      </c>
      <c r="C53" s="79"/>
      <c r="D53" s="79"/>
      <c r="E53" s="28"/>
      <c r="F53" s="24">
        <v>1</v>
      </c>
      <c r="G53" s="5"/>
      <c r="H53" s="24"/>
      <c r="I53" s="24"/>
      <c r="J53" s="24"/>
      <c r="K53" s="62"/>
      <c r="L53" s="62"/>
      <c r="M53" s="62"/>
      <c r="N53" s="62"/>
      <c r="O53" s="62"/>
      <c r="P53" s="62"/>
      <c r="Q53" s="16"/>
    </row>
    <row r="54" spans="1:17" ht="23.25" customHeight="1">
      <c r="A54" s="16"/>
      <c r="B54" s="79" t="s">
        <v>78</v>
      </c>
      <c r="C54" s="79"/>
      <c r="D54" s="79"/>
      <c r="E54" s="28"/>
      <c r="F54" s="24">
        <f>COUNTIF(F57:F57,"x")</f>
        <v>0</v>
      </c>
      <c r="G54" s="5"/>
      <c r="H54" s="24"/>
      <c r="I54" s="24"/>
      <c r="J54" s="24"/>
      <c r="K54" s="62"/>
      <c r="L54" s="62"/>
      <c r="M54" s="62"/>
      <c r="N54" s="62"/>
      <c r="O54" s="62"/>
      <c r="P54" s="62"/>
      <c r="Q54" s="16"/>
    </row>
    <row r="55" spans="1:17" ht="57.75" customHeight="1">
      <c r="A55" s="92">
        <v>83</v>
      </c>
      <c r="B55" s="86" t="s">
        <v>79</v>
      </c>
      <c r="C55" s="78" t="s">
        <v>0</v>
      </c>
      <c r="D55" s="77" t="s">
        <v>120</v>
      </c>
      <c r="E55" s="78" t="s">
        <v>2</v>
      </c>
      <c r="F55" s="80"/>
      <c r="G55" s="36" t="s">
        <v>221</v>
      </c>
      <c r="H55" s="24"/>
      <c r="I55" s="27" t="s">
        <v>18</v>
      </c>
      <c r="J55" s="27" t="s">
        <v>117</v>
      </c>
      <c r="K55" s="62" t="s">
        <v>146</v>
      </c>
      <c r="L55" s="62"/>
      <c r="M55" s="62"/>
      <c r="N55" s="62"/>
      <c r="O55" s="62"/>
      <c r="P55" s="62"/>
      <c r="Q55" s="16"/>
    </row>
    <row r="56" spans="1:17" ht="53.25" customHeight="1">
      <c r="A56" s="93"/>
      <c r="B56" s="87"/>
      <c r="C56" s="78"/>
      <c r="D56" s="77"/>
      <c r="E56" s="78"/>
      <c r="F56" s="80"/>
      <c r="G56" s="36" t="s">
        <v>189</v>
      </c>
      <c r="H56" s="24"/>
      <c r="I56" s="27" t="s">
        <v>18</v>
      </c>
      <c r="J56" s="27" t="s">
        <v>117</v>
      </c>
      <c r="K56" s="62"/>
      <c r="L56" s="62"/>
      <c r="M56" s="62"/>
      <c r="N56" s="62"/>
      <c r="O56" s="62"/>
      <c r="P56" s="62" t="s">
        <v>146</v>
      </c>
      <c r="Q56" s="16"/>
    </row>
    <row r="57" spans="1:17" ht="252" customHeight="1">
      <c r="A57" s="94"/>
      <c r="B57" s="88"/>
      <c r="C57" s="78"/>
      <c r="D57" s="77"/>
      <c r="E57" s="78"/>
      <c r="F57" s="80"/>
      <c r="G57" s="36" t="s">
        <v>227</v>
      </c>
      <c r="H57" s="27" t="s">
        <v>80</v>
      </c>
      <c r="I57" s="27" t="s">
        <v>18</v>
      </c>
      <c r="J57" s="27" t="s">
        <v>117</v>
      </c>
      <c r="K57" s="63" t="s">
        <v>143</v>
      </c>
      <c r="L57" s="63" t="s">
        <v>143</v>
      </c>
      <c r="M57" s="63" t="s">
        <v>143</v>
      </c>
      <c r="N57" s="63" t="s">
        <v>143</v>
      </c>
      <c r="O57" s="63" t="s">
        <v>143</v>
      </c>
      <c r="P57" s="63" t="s">
        <v>143</v>
      </c>
      <c r="Q57" s="16"/>
    </row>
    <row r="58" spans="1:17" ht="37.5" customHeight="1">
      <c r="A58" s="16"/>
      <c r="B58" s="79" t="s">
        <v>81</v>
      </c>
      <c r="C58" s="79"/>
      <c r="D58" s="79"/>
      <c r="E58" s="28"/>
      <c r="F58" s="24">
        <f>COUNTIF(F59:F65,"x")</f>
        <v>0</v>
      </c>
      <c r="G58" s="5"/>
      <c r="H58" s="24"/>
      <c r="I58" s="24"/>
      <c r="J58" s="24"/>
      <c r="K58" s="62"/>
      <c r="L58" s="62"/>
      <c r="M58" s="62"/>
      <c r="N58" s="62"/>
      <c r="O58" s="62"/>
      <c r="P58" s="62"/>
      <c r="Q58" s="16"/>
    </row>
    <row r="59" spans="1:17" ht="156.75" customHeight="1">
      <c r="A59" s="16">
        <v>90</v>
      </c>
      <c r="B59" s="21" t="s">
        <v>82</v>
      </c>
      <c r="C59" s="20" t="s">
        <v>2</v>
      </c>
      <c r="D59" s="21" t="s">
        <v>83</v>
      </c>
      <c r="E59" s="20" t="s">
        <v>2</v>
      </c>
      <c r="F59" s="27"/>
      <c r="G59" s="6" t="s">
        <v>219</v>
      </c>
      <c r="H59" s="27"/>
      <c r="I59" s="27" t="s">
        <v>18</v>
      </c>
      <c r="J59" s="27" t="s">
        <v>117</v>
      </c>
      <c r="K59" s="63" t="s">
        <v>164</v>
      </c>
      <c r="L59" s="63" t="s">
        <v>164</v>
      </c>
      <c r="M59" s="63" t="s">
        <v>164</v>
      </c>
      <c r="N59" s="63" t="s">
        <v>164</v>
      </c>
      <c r="O59" s="63" t="s">
        <v>144</v>
      </c>
      <c r="P59" s="63" t="s">
        <v>164</v>
      </c>
      <c r="Q59" s="16"/>
    </row>
    <row r="60" spans="1:17" ht="222" customHeight="1">
      <c r="A60" s="22">
        <v>91</v>
      </c>
      <c r="B60" s="2" t="s">
        <v>84</v>
      </c>
      <c r="C60" s="11" t="s">
        <v>2</v>
      </c>
      <c r="D60" s="2" t="s">
        <v>85</v>
      </c>
      <c r="E60" s="25" t="s">
        <v>2</v>
      </c>
      <c r="F60" s="27"/>
      <c r="G60" s="6" t="s">
        <v>223</v>
      </c>
      <c r="H60" s="2"/>
      <c r="I60" s="27" t="s">
        <v>18</v>
      </c>
      <c r="J60" s="27" t="s">
        <v>117</v>
      </c>
      <c r="K60" s="63" t="s">
        <v>175</v>
      </c>
      <c r="L60" s="63" t="s">
        <v>175</v>
      </c>
      <c r="M60" s="63" t="s">
        <v>175</v>
      </c>
      <c r="N60" s="63" t="s">
        <v>175</v>
      </c>
      <c r="O60" s="63" t="s">
        <v>175</v>
      </c>
      <c r="P60" s="63" t="s">
        <v>175</v>
      </c>
      <c r="Q60" s="16"/>
    </row>
    <row r="61" spans="1:17" ht="51.75" customHeight="1">
      <c r="A61" s="92">
        <v>98</v>
      </c>
      <c r="B61" s="86" t="s">
        <v>86</v>
      </c>
      <c r="C61" s="81" t="s">
        <v>0</v>
      </c>
      <c r="D61" s="86" t="s">
        <v>87</v>
      </c>
      <c r="E61" s="81" t="s">
        <v>2</v>
      </c>
      <c r="F61" s="113"/>
      <c r="G61" s="6" t="s">
        <v>208</v>
      </c>
      <c r="H61" s="2"/>
      <c r="I61" s="27" t="s">
        <v>18</v>
      </c>
      <c r="J61" s="27" t="s">
        <v>117</v>
      </c>
      <c r="K61" s="63"/>
      <c r="L61" s="63" t="s">
        <v>146</v>
      </c>
      <c r="M61" s="63"/>
      <c r="N61" s="63"/>
      <c r="O61" s="63"/>
      <c r="P61" s="63"/>
      <c r="Q61" s="16"/>
    </row>
    <row r="62" spans="1:17" ht="51.75" customHeight="1">
      <c r="A62" s="93"/>
      <c r="B62" s="87"/>
      <c r="C62" s="85"/>
      <c r="D62" s="87"/>
      <c r="E62" s="85"/>
      <c r="F62" s="121"/>
      <c r="G62" s="6" t="s">
        <v>187</v>
      </c>
      <c r="H62" s="2"/>
      <c r="I62" s="27" t="s">
        <v>18</v>
      </c>
      <c r="J62" s="27" t="s">
        <v>117</v>
      </c>
      <c r="K62" s="63"/>
      <c r="L62" s="63"/>
      <c r="M62" s="63"/>
      <c r="N62" s="63" t="s">
        <v>146</v>
      </c>
      <c r="O62" s="63"/>
      <c r="P62" s="63"/>
      <c r="Q62" s="16"/>
    </row>
    <row r="63" spans="1:17" ht="51.75" customHeight="1">
      <c r="A63" s="93"/>
      <c r="B63" s="87"/>
      <c r="C63" s="85"/>
      <c r="D63" s="87"/>
      <c r="E63" s="85"/>
      <c r="F63" s="121"/>
      <c r="G63" s="6" t="s">
        <v>186</v>
      </c>
      <c r="H63" s="2"/>
      <c r="I63" s="27" t="s">
        <v>18</v>
      </c>
      <c r="J63" s="27" t="s">
        <v>117</v>
      </c>
      <c r="K63" s="63"/>
      <c r="L63" s="63"/>
      <c r="M63" s="63"/>
      <c r="N63" s="63"/>
      <c r="O63" s="63" t="s">
        <v>146</v>
      </c>
      <c r="P63" s="63"/>
      <c r="Q63" s="16"/>
    </row>
    <row r="64" spans="1:17" ht="51.75" customHeight="1">
      <c r="A64" s="93"/>
      <c r="B64" s="87"/>
      <c r="C64" s="85"/>
      <c r="D64" s="87"/>
      <c r="E64" s="85"/>
      <c r="F64" s="121"/>
      <c r="G64" s="6" t="s">
        <v>188</v>
      </c>
      <c r="H64" s="2"/>
      <c r="I64" s="27" t="s">
        <v>18</v>
      </c>
      <c r="J64" s="27" t="s">
        <v>117</v>
      </c>
      <c r="K64" s="63"/>
      <c r="L64" s="63"/>
      <c r="M64" s="63" t="s">
        <v>146</v>
      </c>
      <c r="N64" s="63"/>
      <c r="O64" s="63"/>
      <c r="P64" s="63"/>
      <c r="Q64" s="16"/>
    </row>
    <row r="65" spans="1:17" ht="180" customHeight="1">
      <c r="A65" s="94"/>
      <c r="B65" s="88"/>
      <c r="C65" s="82"/>
      <c r="D65" s="88"/>
      <c r="E65" s="82"/>
      <c r="F65" s="114"/>
      <c r="G65" s="6" t="s">
        <v>228</v>
      </c>
      <c r="H65" s="27" t="s">
        <v>88</v>
      </c>
      <c r="I65" s="27" t="s">
        <v>18</v>
      </c>
      <c r="J65" s="27" t="s">
        <v>117</v>
      </c>
      <c r="K65" s="63" t="s">
        <v>143</v>
      </c>
      <c r="L65" s="63" t="s">
        <v>143</v>
      </c>
      <c r="M65" s="63" t="s">
        <v>143</v>
      </c>
      <c r="N65" s="63" t="s">
        <v>143</v>
      </c>
      <c r="O65" s="63" t="s">
        <v>143</v>
      </c>
      <c r="P65" s="63" t="s">
        <v>143</v>
      </c>
      <c r="Q65" s="16"/>
    </row>
    <row r="66" spans="1:17" ht="28.5" customHeight="1">
      <c r="A66" s="16"/>
      <c r="B66" s="79" t="s">
        <v>89</v>
      </c>
      <c r="C66" s="79"/>
      <c r="D66" s="79"/>
      <c r="E66" s="28"/>
      <c r="F66" s="24">
        <f>COUNTIF(F67:F68,"x")</f>
        <v>1</v>
      </c>
      <c r="G66" s="5"/>
      <c r="H66" s="4"/>
      <c r="I66" s="24"/>
      <c r="J66" s="24"/>
      <c r="K66" s="62"/>
      <c r="L66" s="62"/>
      <c r="M66" s="62"/>
      <c r="N66" s="62"/>
      <c r="O66" s="62"/>
      <c r="P66" s="62"/>
      <c r="Q66" s="16"/>
    </row>
    <row r="67" spans="1:17" ht="130.5" customHeight="1">
      <c r="A67" s="16">
        <v>106</v>
      </c>
      <c r="B67" s="44" t="s">
        <v>90</v>
      </c>
      <c r="C67" s="45" t="s">
        <v>3</v>
      </c>
      <c r="D67" s="44" t="s">
        <v>91</v>
      </c>
      <c r="E67" s="20" t="s">
        <v>3</v>
      </c>
      <c r="F67" s="38" t="s">
        <v>7</v>
      </c>
      <c r="G67" s="6" t="s">
        <v>220</v>
      </c>
      <c r="H67" s="2"/>
      <c r="I67" s="27" t="s">
        <v>18</v>
      </c>
      <c r="J67" s="27" t="s">
        <v>117</v>
      </c>
      <c r="K67" s="62"/>
      <c r="L67" s="62"/>
      <c r="M67" s="62"/>
      <c r="N67" s="62"/>
      <c r="O67" s="62" t="s">
        <v>143</v>
      </c>
      <c r="P67" s="62" t="s">
        <v>143</v>
      </c>
      <c r="Q67" s="16"/>
    </row>
    <row r="68" spans="1:17" ht="180" customHeight="1">
      <c r="A68" s="16">
        <v>107</v>
      </c>
      <c r="B68" s="2" t="s">
        <v>92</v>
      </c>
      <c r="C68" s="11" t="s">
        <v>2</v>
      </c>
      <c r="D68" s="2" t="s">
        <v>93</v>
      </c>
      <c r="E68" s="20" t="s">
        <v>2</v>
      </c>
      <c r="F68" s="27"/>
      <c r="G68" s="6" t="s">
        <v>224</v>
      </c>
      <c r="H68" s="2"/>
      <c r="I68" s="27" t="s">
        <v>18</v>
      </c>
      <c r="J68" s="27" t="s">
        <v>117</v>
      </c>
      <c r="K68" s="62" t="s">
        <v>141</v>
      </c>
      <c r="L68" s="62"/>
      <c r="M68" s="62" t="s">
        <v>141</v>
      </c>
      <c r="N68" s="62"/>
      <c r="O68" s="62" t="s">
        <v>141</v>
      </c>
      <c r="P68" s="62" t="s">
        <v>141</v>
      </c>
      <c r="Q68" s="16"/>
    </row>
    <row r="69" spans="1:17" ht="39" customHeight="1">
      <c r="A69" s="16"/>
      <c r="B69" s="79" t="s">
        <v>94</v>
      </c>
      <c r="C69" s="79"/>
      <c r="D69" s="79"/>
      <c r="E69" s="28"/>
      <c r="F69" s="24">
        <v>1</v>
      </c>
      <c r="G69" s="5"/>
      <c r="H69" s="24"/>
      <c r="I69" s="24"/>
      <c r="J69" s="24"/>
      <c r="K69" s="62"/>
      <c r="L69" s="62"/>
      <c r="M69" s="62"/>
      <c r="N69" s="62"/>
      <c r="O69" s="62"/>
      <c r="P69" s="62"/>
      <c r="Q69" s="16"/>
    </row>
    <row r="70" spans="1:17" ht="27" customHeight="1">
      <c r="A70" s="16"/>
      <c r="B70" s="79" t="s">
        <v>95</v>
      </c>
      <c r="C70" s="79"/>
      <c r="D70" s="79"/>
      <c r="E70" s="28"/>
      <c r="F70" s="24">
        <v>0</v>
      </c>
      <c r="G70" s="5"/>
      <c r="H70" s="24"/>
      <c r="I70" s="24"/>
      <c r="J70" s="24"/>
      <c r="K70" s="62"/>
      <c r="L70" s="62"/>
      <c r="M70" s="62"/>
      <c r="N70" s="62"/>
      <c r="O70" s="62"/>
      <c r="P70" s="62"/>
      <c r="Q70" s="16"/>
    </row>
    <row r="71" spans="1:17" ht="38.25" customHeight="1">
      <c r="A71" s="16"/>
      <c r="B71" s="79" t="s">
        <v>96</v>
      </c>
      <c r="C71" s="79"/>
      <c r="D71" s="79"/>
      <c r="E71" s="28"/>
      <c r="F71" s="24">
        <f>COUNTIF(F72:F75,"x")</f>
        <v>0</v>
      </c>
      <c r="G71" s="5"/>
      <c r="H71" s="24"/>
      <c r="I71" s="24"/>
      <c r="J71" s="24"/>
      <c r="K71" s="62"/>
      <c r="L71" s="62"/>
      <c r="M71" s="62"/>
      <c r="N71" s="62"/>
      <c r="O71" s="62"/>
      <c r="P71" s="62"/>
      <c r="Q71" s="16"/>
    </row>
    <row r="72" spans="1:17" ht="209.25" customHeight="1">
      <c r="A72" s="16">
        <v>113</v>
      </c>
      <c r="B72" s="21" t="s">
        <v>97</v>
      </c>
      <c r="C72" s="20" t="s">
        <v>0</v>
      </c>
      <c r="D72" s="21" t="s">
        <v>98</v>
      </c>
      <c r="E72" s="20" t="s">
        <v>0</v>
      </c>
      <c r="F72" s="24"/>
      <c r="G72" s="6" t="s">
        <v>210</v>
      </c>
      <c r="H72" s="24"/>
      <c r="I72" s="27" t="s">
        <v>18</v>
      </c>
      <c r="J72" s="27" t="s">
        <v>117</v>
      </c>
      <c r="K72" s="62" t="s">
        <v>141</v>
      </c>
      <c r="L72" s="62" t="s">
        <v>141</v>
      </c>
      <c r="M72" s="62" t="s">
        <v>141</v>
      </c>
      <c r="N72" s="62" t="s">
        <v>141</v>
      </c>
      <c r="O72" s="62" t="s">
        <v>141</v>
      </c>
      <c r="P72" s="62" t="s">
        <v>141</v>
      </c>
      <c r="Q72" s="29"/>
    </row>
    <row r="73" spans="1:17" ht="50.25" customHeight="1">
      <c r="A73" s="92">
        <v>115</v>
      </c>
      <c r="B73" s="86" t="s">
        <v>99</v>
      </c>
      <c r="C73" s="81" t="s">
        <v>0</v>
      </c>
      <c r="D73" s="86" t="s">
        <v>100</v>
      </c>
      <c r="E73" s="81" t="s">
        <v>2</v>
      </c>
      <c r="F73" s="83"/>
      <c r="G73" s="6" t="s">
        <v>191</v>
      </c>
      <c r="H73" s="24"/>
      <c r="I73" s="27" t="s">
        <v>18</v>
      </c>
      <c r="J73" s="27" t="s">
        <v>117</v>
      </c>
      <c r="K73" s="62" t="s">
        <v>140</v>
      </c>
      <c r="L73" s="62"/>
      <c r="M73" s="62"/>
      <c r="N73" s="62"/>
      <c r="O73" s="62"/>
      <c r="P73" s="62"/>
      <c r="Q73" s="29"/>
    </row>
    <row r="74" spans="1:17" ht="50.25" customHeight="1">
      <c r="A74" s="93"/>
      <c r="B74" s="87"/>
      <c r="C74" s="85"/>
      <c r="D74" s="87"/>
      <c r="E74" s="85"/>
      <c r="F74" s="117"/>
      <c r="G74" s="6" t="s">
        <v>190</v>
      </c>
      <c r="H74" s="24"/>
      <c r="I74" s="27" t="s">
        <v>18</v>
      </c>
      <c r="J74" s="27" t="s">
        <v>117</v>
      </c>
      <c r="K74" s="62"/>
      <c r="L74" s="62"/>
      <c r="M74" s="62" t="s">
        <v>140</v>
      </c>
      <c r="N74" s="62"/>
      <c r="O74" s="62"/>
      <c r="P74" s="62"/>
      <c r="Q74" s="29"/>
    </row>
    <row r="75" spans="1:17" ht="106.5" customHeight="1">
      <c r="A75" s="94"/>
      <c r="B75" s="88"/>
      <c r="C75" s="82"/>
      <c r="D75" s="88"/>
      <c r="E75" s="82"/>
      <c r="F75" s="84"/>
      <c r="G75" s="6" t="s">
        <v>192</v>
      </c>
      <c r="H75" s="27"/>
      <c r="I75" s="27" t="s">
        <v>18</v>
      </c>
      <c r="J75" s="27" t="s">
        <v>109</v>
      </c>
      <c r="K75" s="62" t="s">
        <v>145</v>
      </c>
      <c r="L75" s="62" t="s">
        <v>145</v>
      </c>
      <c r="M75" s="62" t="s">
        <v>145</v>
      </c>
      <c r="N75" s="62" t="s">
        <v>145</v>
      </c>
      <c r="O75" s="62" t="s">
        <v>145</v>
      </c>
      <c r="P75" s="62" t="s">
        <v>145</v>
      </c>
      <c r="Q75" s="16"/>
    </row>
    <row r="76" spans="1:17" ht="27.75" customHeight="1">
      <c r="A76" s="16"/>
      <c r="B76" s="79" t="s">
        <v>101</v>
      </c>
      <c r="C76" s="79"/>
      <c r="D76" s="79"/>
      <c r="E76" s="28"/>
      <c r="F76" s="24">
        <f>SUM(F77+F87)</f>
        <v>1</v>
      </c>
      <c r="G76" s="5"/>
      <c r="H76" s="24"/>
      <c r="I76" s="24"/>
      <c r="J76" s="24"/>
      <c r="K76" s="62"/>
      <c r="L76" s="62"/>
      <c r="M76" s="62"/>
      <c r="N76" s="62"/>
      <c r="O76" s="62"/>
      <c r="P76" s="62"/>
      <c r="Q76" s="16"/>
    </row>
    <row r="77" spans="1:17" ht="36" customHeight="1">
      <c r="A77" s="16"/>
      <c r="B77" s="79" t="s">
        <v>102</v>
      </c>
      <c r="C77" s="79"/>
      <c r="D77" s="79"/>
      <c r="E77" s="28"/>
      <c r="F77" s="24">
        <f>COUNTIF(F86:F86,"x")</f>
        <v>0</v>
      </c>
      <c r="G77" s="5"/>
      <c r="H77" s="24"/>
      <c r="I77" s="24"/>
      <c r="J77" s="24"/>
      <c r="K77" s="62"/>
      <c r="L77" s="62"/>
      <c r="M77" s="62"/>
      <c r="N77" s="62"/>
      <c r="O77" s="62"/>
      <c r="P77" s="62"/>
      <c r="Q77" s="16"/>
    </row>
    <row r="78" spans="1:17" ht="58.5" customHeight="1">
      <c r="A78" s="92">
        <v>126</v>
      </c>
      <c r="B78" s="86" t="s">
        <v>103</v>
      </c>
      <c r="C78" s="81" t="s">
        <v>0</v>
      </c>
      <c r="D78" s="86" t="s">
        <v>104</v>
      </c>
      <c r="E78" s="81" t="s">
        <v>2</v>
      </c>
      <c r="F78" s="83"/>
      <c r="G78" s="6" t="s">
        <v>193</v>
      </c>
      <c r="H78" s="24"/>
      <c r="I78" s="27" t="s">
        <v>18</v>
      </c>
      <c r="J78" s="27" t="s">
        <v>117</v>
      </c>
      <c r="K78" s="62"/>
      <c r="L78" s="62" t="s">
        <v>146</v>
      </c>
      <c r="M78" s="62"/>
      <c r="N78" s="62"/>
      <c r="O78" s="62"/>
      <c r="P78" s="62"/>
      <c r="Q78" s="16"/>
    </row>
    <row r="79" spans="1:17" ht="58.5" customHeight="1">
      <c r="A79" s="93"/>
      <c r="B79" s="87"/>
      <c r="C79" s="85"/>
      <c r="D79" s="87"/>
      <c r="E79" s="85"/>
      <c r="F79" s="117"/>
      <c r="G79" s="6" t="s">
        <v>222</v>
      </c>
      <c r="H79" s="24"/>
      <c r="I79" s="27" t="s">
        <v>18</v>
      </c>
      <c r="J79" s="27" t="s">
        <v>117</v>
      </c>
      <c r="K79" s="62" t="s">
        <v>146</v>
      </c>
      <c r="L79" s="62"/>
      <c r="M79" s="62"/>
      <c r="N79" s="62"/>
      <c r="O79" s="62"/>
      <c r="P79" s="62"/>
      <c r="Q79" s="16"/>
    </row>
    <row r="80" spans="1:17" ht="58.5" customHeight="1">
      <c r="A80" s="93"/>
      <c r="B80" s="87"/>
      <c r="C80" s="85"/>
      <c r="D80" s="87"/>
      <c r="E80" s="85"/>
      <c r="F80" s="117"/>
      <c r="G80" s="6" t="s">
        <v>194</v>
      </c>
      <c r="H80" s="24"/>
      <c r="I80" s="27" t="s">
        <v>18</v>
      </c>
      <c r="J80" s="27" t="s">
        <v>117</v>
      </c>
      <c r="K80" s="62"/>
      <c r="L80" s="62"/>
      <c r="M80" s="62" t="s">
        <v>146</v>
      </c>
      <c r="N80" s="62"/>
      <c r="O80" s="62"/>
      <c r="P80" s="62"/>
      <c r="Q80" s="16"/>
    </row>
    <row r="81" spans="1:17" ht="58.5" customHeight="1">
      <c r="A81" s="93"/>
      <c r="B81" s="87"/>
      <c r="C81" s="85"/>
      <c r="D81" s="87"/>
      <c r="E81" s="85"/>
      <c r="F81" s="117"/>
      <c r="G81" s="6" t="s">
        <v>197</v>
      </c>
      <c r="H81" s="24"/>
      <c r="I81" s="27" t="s">
        <v>18</v>
      </c>
      <c r="J81" s="27" t="s">
        <v>117</v>
      </c>
      <c r="K81" s="62"/>
      <c r="L81" s="62"/>
      <c r="M81" s="62"/>
      <c r="N81" s="62"/>
      <c r="O81" s="62" t="s">
        <v>146</v>
      </c>
      <c r="P81" s="62"/>
      <c r="Q81" s="16"/>
    </row>
    <row r="82" spans="1:17" ht="58.5" customHeight="1">
      <c r="A82" s="93"/>
      <c r="B82" s="87"/>
      <c r="C82" s="85"/>
      <c r="D82" s="87"/>
      <c r="E82" s="85"/>
      <c r="F82" s="117"/>
      <c r="G82" s="6" t="s">
        <v>195</v>
      </c>
      <c r="H82" s="24"/>
      <c r="I82" s="27" t="s">
        <v>18</v>
      </c>
      <c r="J82" s="27" t="s">
        <v>117</v>
      </c>
      <c r="K82" s="62"/>
      <c r="L82" s="62"/>
      <c r="M82" s="62"/>
      <c r="N82" s="62" t="s">
        <v>146</v>
      </c>
      <c r="O82" s="62"/>
      <c r="P82" s="62"/>
      <c r="Q82" s="16"/>
    </row>
    <row r="83" spans="1:17" ht="60" customHeight="1">
      <c r="A83" s="94"/>
      <c r="B83" s="88"/>
      <c r="C83" s="82"/>
      <c r="D83" s="88"/>
      <c r="E83" s="82"/>
      <c r="F83" s="84"/>
      <c r="G83" s="6" t="s">
        <v>225</v>
      </c>
      <c r="H83" s="24"/>
      <c r="I83" s="27" t="s">
        <v>18</v>
      </c>
      <c r="J83" s="27" t="s">
        <v>117</v>
      </c>
      <c r="K83" s="62"/>
      <c r="L83" s="62"/>
      <c r="M83" s="62"/>
      <c r="N83" s="62"/>
      <c r="O83" s="62"/>
      <c r="P83" s="62" t="s">
        <v>146</v>
      </c>
      <c r="Q83" s="16"/>
    </row>
    <row r="84" spans="1:17" ht="76.5" customHeight="1">
      <c r="A84" s="67"/>
      <c r="B84" s="66"/>
      <c r="C84" s="42"/>
      <c r="D84" s="66"/>
      <c r="E84" s="42"/>
      <c r="F84" s="71"/>
      <c r="G84" s="6" t="s">
        <v>215</v>
      </c>
      <c r="H84" s="24"/>
      <c r="I84" s="27" t="s">
        <v>18</v>
      </c>
      <c r="J84" s="27" t="s">
        <v>117</v>
      </c>
      <c r="K84" s="62" t="s">
        <v>142</v>
      </c>
      <c r="L84" s="62" t="s">
        <v>142</v>
      </c>
      <c r="M84" s="62" t="s">
        <v>142</v>
      </c>
      <c r="N84" s="62" t="s">
        <v>142</v>
      </c>
      <c r="O84" s="62" t="s">
        <v>142</v>
      </c>
      <c r="P84" s="62" t="s">
        <v>142</v>
      </c>
      <c r="Q84" s="16"/>
    </row>
    <row r="85" spans="1:17" ht="186" customHeight="1">
      <c r="A85" s="93">
        <v>126</v>
      </c>
      <c r="B85" s="87" t="s">
        <v>103</v>
      </c>
      <c r="C85" s="85" t="s">
        <v>0</v>
      </c>
      <c r="D85" s="87" t="s">
        <v>104</v>
      </c>
      <c r="E85" s="85" t="s">
        <v>2</v>
      </c>
      <c r="F85" s="71"/>
      <c r="G85" s="6" t="s">
        <v>229</v>
      </c>
      <c r="H85" s="24"/>
      <c r="I85" s="27" t="s">
        <v>18</v>
      </c>
      <c r="J85" s="27" t="s">
        <v>117</v>
      </c>
      <c r="K85" s="62" t="s">
        <v>143</v>
      </c>
      <c r="L85" s="62" t="s">
        <v>143</v>
      </c>
      <c r="M85" s="62" t="s">
        <v>143</v>
      </c>
      <c r="N85" s="62" t="s">
        <v>143</v>
      </c>
      <c r="O85" s="62" t="s">
        <v>143</v>
      </c>
      <c r="P85" s="62" t="s">
        <v>143</v>
      </c>
      <c r="Q85" s="16"/>
    </row>
    <row r="86" spans="1:17" ht="149.25" customHeight="1">
      <c r="A86" s="94"/>
      <c r="B86" s="88"/>
      <c r="C86" s="82"/>
      <c r="D86" s="88"/>
      <c r="E86" s="82"/>
      <c r="F86" s="72"/>
      <c r="G86" s="6" t="s">
        <v>196</v>
      </c>
      <c r="H86" s="27" t="s">
        <v>105</v>
      </c>
      <c r="I86" s="27" t="s">
        <v>18</v>
      </c>
      <c r="J86" s="27" t="s">
        <v>110</v>
      </c>
      <c r="K86" s="63" t="s">
        <v>147</v>
      </c>
      <c r="L86" s="63" t="s">
        <v>147</v>
      </c>
      <c r="M86" s="63" t="s">
        <v>147</v>
      </c>
      <c r="N86" s="63" t="s">
        <v>147</v>
      </c>
      <c r="O86" s="63" t="s">
        <v>147</v>
      </c>
      <c r="P86" s="63" t="s">
        <v>147</v>
      </c>
      <c r="Q86" s="16"/>
    </row>
    <row r="87" spans="1:17" ht="33" customHeight="1">
      <c r="A87" s="16"/>
      <c r="B87" s="79" t="s">
        <v>106</v>
      </c>
      <c r="C87" s="79"/>
      <c r="D87" s="79"/>
      <c r="E87" s="28"/>
      <c r="F87" s="24">
        <f>COUNTIF(F90:F95,"x")</f>
        <v>1</v>
      </c>
      <c r="G87" s="5"/>
      <c r="H87" s="24"/>
      <c r="I87" s="24"/>
      <c r="J87" s="24"/>
      <c r="K87" s="62"/>
      <c r="L87" s="62"/>
      <c r="M87" s="62"/>
      <c r="N87" s="62"/>
      <c r="O87" s="62"/>
      <c r="P87" s="62"/>
      <c r="Q87" s="16"/>
    </row>
    <row r="88" spans="1:17" ht="63" customHeight="1">
      <c r="A88" s="92">
        <v>136</v>
      </c>
      <c r="B88" s="86" t="s">
        <v>111</v>
      </c>
      <c r="C88" s="81" t="s">
        <v>0</v>
      </c>
      <c r="D88" s="86" t="s">
        <v>115</v>
      </c>
      <c r="E88" s="81" t="s">
        <v>2</v>
      </c>
      <c r="F88" s="83"/>
      <c r="G88" s="6" t="s">
        <v>198</v>
      </c>
      <c r="H88" s="24"/>
      <c r="I88" s="27" t="s">
        <v>18</v>
      </c>
      <c r="J88" s="27" t="s">
        <v>117</v>
      </c>
      <c r="K88" s="62"/>
      <c r="L88" s="62"/>
      <c r="M88" s="62" t="s">
        <v>140</v>
      </c>
      <c r="N88" s="62"/>
      <c r="O88" s="62"/>
      <c r="P88" s="62"/>
      <c r="Q88" s="16"/>
    </row>
    <row r="89" spans="1:17" ht="63" customHeight="1">
      <c r="A89" s="93"/>
      <c r="B89" s="87"/>
      <c r="C89" s="85"/>
      <c r="D89" s="87"/>
      <c r="E89" s="85"/>
      <c r="F89" s="117"/>
      <c r="G89" s="6" t="s">
        <v>199</v>
      </c>
      <c r="H89" s="24"/>
      <c r="I89" s="27" t="s">
        <v>18</v>
      </c>
      <c r="J89" s="27" t="s">
        <v>117</v>
      </c>
      <c r="K89" s="62"/>
      <c r="L89" s="62"/>
      <c r="M89" s="62"/>
      <c r="N89" s="62"/>
      <c r="O89" s="62"/>
      <c r="P89" s="62" t="s">
        <v>140</v>
      </c>
      <c r="Q89" s="16"/>
    </row>
    <row r="90" spans="1:17" ht="153.75" customHeight="1">
      <c r="A90" s="94"/>
      <c r="B90" s="88"/>
      <c r="C90" s="82"/>
      <c r="D90" s="88"/>
      <c r="E90" s="82"/>
      <c r="F90" s="84"/>
      <c r="G90" s="6" t="s">
        <v>214</v>
      </c>
      <c r="H90" s="27"/>
      <c r="I90" s="27" t="s">
        <v>18</v>
      </c>
      <c r="J90" s="27" t="s">
        <v>117</v>
      </c>
      <c r="K90" s="63" t="s">
        <v>141</v>
      </c>
      <c r="L90" s="63" t="s">
        <v>141</v>
      </c>
      <c r="M90" s="63" t="s">
        <v>141</v>
      </c>
      <c r="N90" s="63" t="s">
        <v>141</v>
      </c>
      <c r="O90" s="63" t="s">
        <v>141</v>
      </c>
      <c r="P90" s="63" t="s">
        <v>141</v>
      </c>
      <c r="Q90" s="16"/>
    </row>
    <row r="91" spans="1:17" ht="101.25" customHeight="1">
      <c r="A91" s="16">
        <v>141</v>
      </c>
      <c r="B91" s="2" t="s">
        <v>107</v>
      </c>
      <c r="C91" s="11" t="s">
        <v>0</v>
      </c>
      <c r="D91" s="2" t="s">
        <v>137</v>
      </c>
      <c r="E91" s="20" t="s">
        <v>2</v>
      </c>
      <c r="F91" s="27"/>
      <c r="G91" s="6" t="s">
        <v>163</v>
      </c>
      <c r="H91" s="27"/>
      <c r="I91" s="27" t="s">
        <v>18</v>
      </c>
      <c r="J91" s="27" t="s">
        <v>117</v>
      </c>
      <c r="K91" s="63" t="s">
        <v>141</v>
      </c>
      <c r="L91" s="63" t="s">
        <v>141</v>
      </c>
      <c r="M91" s="63" t="s">
        <v>141</v>
      </c>
      <c r="N91" s="63" t="s">
        <v>141</v>
      </c>
      <c r="O91" s="63" t="s">
        <v>141</v>
      </c>
      <c r="P91" s="63" t="s">
        <v>141</v>
      </c>
      <c r="Q91" s="16"/>
    </row>
    <row r="92" spans="1:17" ht="44.25" customHeight="1">
      <c r="A92" s="92">
        <v>142</v>
      </c>
      <c r="B92" s="105" t="s">
        <v>108</v>
      </c>
      <c r="C92" s="107" t="s">
        <v>3</v>
      </c>
      <c r="D92" s="105" t="s">
        <v>136</v>
      </c>
      <c r="E92" s="107" t="s">
        <v>3</v>
      </c>
      <c r="F92" s="115" t="s">
        <v>7</v>
      </c>
      <c r="G92" s="6" t="s">
        <v>200</v>
      </c>
      <c r="H92" s="27"/>
      <c r="I92" s="27" t="s">
        <v>18</v>
      </c>
      <c r="J92" s="27" t="s">
        <v>117</v>
      </c>
      <c r="K92" s="63"/>
      <c r="L92" s="63"/>
      <c r="M92" s="63"/>
      <c r="N92" s="63" t="s">
        <v>140</v>
      </c>
      <c r="O92" s="63"/>
      <c r="P92" s="63"/>
      <c r="Q92" s="16"/>
    </row>
    <row r="93" spans="1:17" ht="42" customHeight="1">
      <c r="A93" s="93"/>
      <c r="B93" s="120"/>
      <c r="C93" s="119"/>
      <c r="D93" s="120"/>
      <c r="E93" s="119"/>
      <c r="F93" s="118"/>
      <c r="G93" s="6" t="s">
        <v>201</v>
      </c>
      <c r="H93" s="27"/>
      <c r="I93" s="27" t="s">
        <v>18</v>
      </c>
      <c r="J93" s="27" t="s">
        <v>117</v>
      </c>
      <c r="K93" s="63"/>
      <c r="L93" s="63"/>
      <c r="M93" s="63"/>
      <c r="N93" s="63"/>
      <c r="O93" s="63" t="s">
        <v>140</v>
      </c>
      <c r="P93" s="63"/>
      <c r="Q93" s="16"/>
    </row>
    <row r="94" spans="1:17" ht="42" customHeight="1">
      <c r="A94" s="93"/>
      <c r="B94" s="120"/>
      <c r="C94" s="119"/>
      <c r="D94" s="120"/>
      <c r="E94" s="119"/>
      <c r="F94" s="118"/>
      <c r="G94" s="6" t="s">
        <v>202</v>
      </c>
      <c r="H94" s="27"/>
      <c r="I94" s="27" t="s">
        <v>18</v>
      </c>
      <c r="J94" s="27" t="s">
        <v>117</v>
      </c>
      <c r="K94" s="63" t="s">
        <v>140</v>
      </c>
      <c r="L94" s="63"/>
      <c r="M94" s="63"/>
      <c r="N94" s="63"/>
      <c r="O94" s="63"/>
      <c r="P94" s="63"/>
      <c r="Q94" s="16"/>
    </row>
    <row r="95" spans="1:17" ht="40.5" customHeight="1">
      <c r="A95" s="93"/>
      <c r="B95" s="120"/>
      <c r="C95" s="119"/>
      <c r="D95" s="120"/>
      <c r="E95" s="119"/>
      <c r="F95" s="118"/>
      <c r="G95" s="6" t="s">
        <v>209</v>
      </c>
      <c r="H95" s="27"/>
      <c r="I95" s="27" t="s">
        <v>18</v>
      </c>
      <c r="J95" s="27" t="s">
        <v>117</v>
      </c>
      <c r="K95" s="63"/>
      <c r="L95" s="63" t="s">
        <v>140</v>
      </c>
      <c r="M95" s="63"/>
      <c r="N95" s="63"/>
      <c r="O95" s="63"/>
      <c r="P95" s="63"/>
      <c r="Q95" s="16"/>
    </row>
    <row r="96" spans="1:17" ht="90" customHeight="1">
      <c r="A96" s="94"/>
      <c r="B96" s="106"/>
      <c r="C96" s="108"/>
      <c r="D96" s="106"/>
      <c r="E96" s="108"/>
      <c r="F96" s="116"/>
      <c r="G96" s="6" t="s">
        <v>230</v>
      </c>
      <c r="H96" s="27"/>
      <c r="I96" s="27" t="s">
        <v>18</v>
      </c>
      <c r="J96" s="27" t="s">
        <v>117</v>
      </c>
      <c r="K96" s="63" t="s">
        <v>141</v>
      </c>
      <c r="L96" s="63" t="s">
        <v>141</v>
      </c>
      <c r="M96" s="63" t="s">
        <v>141</v>
      </c>
      <c r="N96" s="63" t="s">
        <v>141</v>
      </c>
      <c r="O96" s="63" t="s">
        <v>141</v>
      </c>
      <c r="P96" s="63" t="s">
        <v>141</v>
      </c>
      <c r="Q96" s="16"/>
    </row>
    <row r="97" spans="1:17" ht="30.75" customHeight="1">
      <c r="A97" s="16"/>
      <c r="B97" s="103" t="s">
        <v>14</v>
      </c>
      <c r="C97" s="104"/>
      <c r="D97" s="104"/>
      <c r="E97" s="112"/>
      <c r="F97" s="26">
        <f>SUM(F98:F101)</f>
        <v>5</v>
      </c>
      <c r="G97" s="5"/>
      <c r="H97" s="24"/>
      <c r="I97" s="24"/>
      <c r="J97" s="24"/>
      <c r="K97" s="19">
        <f>SUM(K98:K101)</f>
        <v>34</v>
      </c>
      <c r="L97" s="19">
        <f t="shared" ref="L97:P97" si="0">SUM(L98:L101)</f>
        <v>34</v>
      </c>
      <c r="M97" s="19">
        <f t="shared" si="0"/>
        <v>33</v>
      </c>
      <c r="N97" s="19">
        <f t="shared" si="0"/>
        <v>33</v>
      </c>
      <c r="O97" s="19">
        <f t="shared" si="0"/>
        <v>33</v>
      </c>
      <c r="P97" s="19">
        <f t="shared" si="0"/>
        <v>35</v>
      </c>
      <c r="Q97" s="16"/>
    </row>
    <row r="98" spans="1:17" ht="30.75" customHeight="1">
      <c r="A98" s="16"/>
      <c r="B98" s="103" t="s">
        <v>116</v>
      </c>
      <c r="C98" s="104"/>
      <c r="D98" s="104"/>
      <c r="E98" s="112"/>
      <c r="F98" s="3">
        <f>COUNTIF(F5:F38,"x")</f>
        <v>3</v>
      </c>
      <c r="G98" s="8"/>
      <c r="H98" s="9"/>
      <c r="I98" s="9"/>
      <c r="J98" s="9"/>
      <c r="K98" s="61">
        <f>SUM(COUNTIFS(K$5:K$38,{"ĐTT","ĐTT+VS-AN","ĐTT+HĐC","TDS","HĐCĐ","HĐG","HĐNT","VS-AN","HĐC","TQDN","LH","HĐCĐ+HĐC","HĐG+HĐC","HĐCĐ+HĐNT","HĐCĐ+HĐG","HĐC+HĐNT","HĐNT+HĐG","ĐTT+VS-AN","HĐNT+HĐC","SHHN","ĐTT+HĐG"}))</f>
        <v>13</v>
      </c>
      <c r="L98" s="61">
        <f>SUM(COUNTIFS(L$5:L$38,{"ĐTT","ĐTT+VS-AN","ĐTT+HĐC","TDS","HĐCĐ","HĐG","HĐNT","VS-AN","HĐC","TQDN","LH","HĐCĐ+HĐC","HĐG+HĐC","HĐCĐ+HĐNT","HĐCĐ+HĐG","HĐC+HĐNT","HĐNT+HĐG","ĐTT+VS-AN","HĐNT+HĐC","SHHN","ĐTT+HĐG"}))</f>
        <v>15</v>
      </c>
      <c r="M98" s="61">
        <f>SUM(COUNTIFS(M$5:M$38,{"ĐTT","ĐTT+VS-AN","ĐTT+HĐC","TDS","HĐCĐ","HĐG","HĐNT","VS-AN","HĐC","TQDN","LH","HĐCĐ+HĐC","HĐG+HĐC","HĐCĐ+HĐNT","HĐCĐ+HĐG","HĐC+HĐNT","HĐNT+HĐG","ĐTT+VS-AN","HĐNT+HĐC","SHHN","ĐTT+HĐG"}))</f>
        <v>12</v>
      </c>
      <c r="N98" s="61">
        <f>SUM(COUNTIFS(N$5:N$38,{"ĐTT","ĐTT+VS-AN","ĐTT+HĐC","TDS","HĐCĐ","HĐG","HĐNT","VS-AN","HĐC","TQDN","LH","HĐCĐ+HĐC","HĐG+HĐC","HĐCĐ+HĐNT","HĐCĐ+HĐG","HĐC+HĐNT","HĐNT+HĐG","ĐTT+VS-AN","HĐNT+HĐC","SHHN","ĐTT+HĐG"}))</f>
        <v>13</v>
      </c>
      <c r="O98" s="61">
        <f>SUM(COUNTIFS(O$5:O$38,{"ĐTT","ĐTT+VS-AN","ĐTT+HĐC","TDS","HĐCĐ","HĐG","HĐNT","VS-AN","HĐC","TQDN","LH","HĐCĐ+HĐC","HĐG+HĐC","HĐCĐ+HĐNT","HĐCĐ+HĐG","HĐC+HĐNT","HĐNT+HĐG","ĐTT+VS-AN","HĐNT+HĐC","SHHN","ĐTT+HĐG"}))</f>
        <v>12</v>
      </c>
      <c r="P98" s="61">
        <f>SUM(COUNTIFS(P$5:P$38,{"ĐTT","ĐTT+VS-AN","ĐTT+HĐC","TDS","HĐCĐ","HĐG","HĐNT","VS-AN","HĐC","TQDN","LH","HĐCĐ+HĐC","HĐG+HĐC","HĐCĐ+HĐNT","HĐCĐ+HĐG","HĐC+HĐNT","HĐNT+HĐG","ĐTT+VS-AN","HĐNT+HĐC","SHHN","ĐTT+HĐG"}))</f>
        <v>13</v>
      </c>
      <c r="Q98" s="16"/>
    </row>
    <row r="99" spans="1:17" ht="30.75" customHeight="1">
      <c r="A99" s="16"/>
      <c r="B99" s="103" t="s">
        <v>165</v>
      </c>
      <c r="C99" s="104"/>
      <c r="D99" s="104"/>
      <c r="E99" s="112"/>
      <c r="F99" s="3">
        <f>COUNTIF(F39:F52,"x")</f>
        <v>0</v>
      </c>
      <c r="G99" s="8"/>
      <c r="H99" s="9"/>
      <c r="I99" s="9"/>
      <c r="J99" s="9"/>
      <c r="K99" s="61">
        <f>SUM(COUNTIFS(K$39:K$52,{"ĐTT","ĐTT+VS-AN","ĐTT+HĐC","ĐTT+HĐG","ĐTT+VS-AN","TDS","HĐCĐ","HĐG","HĐNT","VS-AN","HĐC","TQDN","LH","HĐCĐ+HĐC","HĐG+HĐC","HĐCĐ+HĐNT","HĐCĐ+HĐG","HĐC+HĐNT","HĐNT+HĐC","HĐNT+HĐG","SHHN"}))</f>
        <v>4</v>
      </c>
      <c r="L99" s="61">
        <f>SUM(COUNTIFS(L$39:L$52,{"ĐTT","ĐTT+VS-AN","ĐTT+HĐC","ĐTT+HĐG","ĐTT+VS-AN","TDS","HĐCĐ","HĐG","HĐNT","VS-AN","HĐC","TQDN","LH","HĐCĐ+HĐC","HĐG+HĐC","HĐCĐ+HĐNT","HĐCĐ+HĐG","HĐC+HĐNT","HĐNT+HĐC","HĐNT+HĐG","SHHN"}))</f>
        <v>4</v>
      </c>
      <c r="M99" s="61">
        <f>SUM(COUNTIFS(M$39:M$52,{"ĐTT","ĐTT+VS-AN","ĐTT+HĐC","ĐTT+HĐG","ĐTT+VS-AN","TDS","HĐCĐ","HĐG","HĐNT","VS-AN","HĐC","TQDN","LH","HĐCĐ+HĐC","HĐG+HĐC","HĐCĐ+HĐNT","HĐCĐ+HĐG","HĐC+HĐNT","HĐNT+HĐC","HĐNT+HĐG","SHHN"}))</f>
        <v>4</v>
      </c>
      <c r="N99" s="61">
        <f>SUM(COUNTIFS(N$39:N$52,{"ĐTT","ĐTT+VS-AN","ĐTT+HĐC","ĐTT+HĐG","ĐTT+VS-AN","TDS","HĐCĐ","HĐG","HĐNT","VS-AN","HĐC","TQDN","LH","HĐCĐ+HĐC","HĐG+HĐC","HĐCĐ+HĐNT","HĐCĐ+HĐG","HĐC+HĐNT","HĐNT+HĐC","HĐNT+HĐG","SHHN"}))</f>
        <v>5</v>
      </c>
      <c r="O99" s="61">
        <f>SUM(COUNTIFS(O$39:O$52,{"ĐTT","ĐTT+VS-AN","ĐTT+HĐC","ĐTT+HĐG","ĐTT+VS-AN","TDS","HĐCĐ","HĐG","HĐNT","VS-AN","HĐC","TQDN","LH","HĐCĐ+HĐC","HĐG+HĐC","HĐCĐ+HĐNT","HĐCĐ+HĐG","HĐC+HĐNT","HĐNT+HĐC","HĐNT+HĐG","SHHN"}))</f>
        <v>4</v>
      </c>
      <c r="P99" s="61">
        <f>SUM(COUNTIFS(P$39:P$52,{"ĐTT","ĐTT+VS-AN","ĐTT+HĐC","ĐTT+HĐG","ĐTT+VS-AN","TDS","HĐCĐ","HĐG","HĐNT","VS-AN","HĐC","TQDN","LH","HĐCĐ+HĐC","HĐG+HĐC","HĐCĐ+HĐNT","HĐCĐ+HĐG","HĐC+HĐNT","HĐNT+HĐC","HĐNT+HĐG","SHHN"}))</f>
        <v>5</v>
      </c>
      <c r="Q99" s="16"/>
    </row>
    <row r="100" spans="1:17" ht="30.75" customHeight="1">
      <c r="A100" s="16"/>
      <c r="B100" s="103" t="s">
        <v>166</v>
      </c>
      <c r="C100" s="104"/>
      <c r="D100" s="104"/>
      <c r="E100" s="112"/>
      <c r="F100" s="3">
        <f>COUNTIF(F53:F68,"x")</f>
        <v>1</v>
      </c>
      <c r="G100" s="8"/>
      <c r="H100" s="9"/>
      <c r="I100" s="9"/>
      <c r="J100" s="9"/>
      <c r="K100" s="61">
        <f>SUM(COUNTIFS(K$53:K$68,{"ĐTT","ĐTT+VS-AN","ĐTT+HĐC","ĐTT+HĐG","TDS","HĐCĐ","HĐG","HĐNT","VS-AN","HĐC","TQDN","LH","HĐCĐ+HĐC","HĐG+HĐC","HĐCĐ+HĐNT","HĐCĐ+HĐG","HĐNT+HĐC","HĐC+HĐNT","HĐNT+HĐG","SHHN"}))</f>
        <v>6</v>
      </c>
      <c r="L100" s="61">
        <f>SUM(COUNTIFS(L$53:L$68,{"ĐTT","ĐTT+VS-AN","ĐTT+HĐC","ĐTT+HĐG","TDS","HĐCĐ","HĐG","HĐNT","VS-AN","HĐC","TQDN","LH","HĐCĐ+HĐC","HĐG+HĐC","HĐCĐ+HĐNT","HĐCĐ+HĐG","HĐNT+HĐC","HĐC+HĐNT","HĐNT+HĐG","SHHN"}))</f>
        <v>5</v>
      </c>
      <c r="M100" s="61">
        <f>SUM(COUNTIFS(M$53:M$68,{"ĐTT","ĐTT+VS-AN","ĐTT+HĐC","ĐTT+HĐG","TDS","HĐCĐ","HĐG","HĐNT","VS-AN","HĐC","TQDN","LH","HĐCĐ+HĐC","HĐG+HĐC","HĐCĐ+HĐNT","HĐCĐ+HĐG","HĐNT+HĐC","HĐC+HĐNT","HĐNT+HĐG","SHHN"}))</f>
        <v>6</v>
      </c>
      <c r="N100" s="61">
        <f>SUM(COUNTIFS(N$53:N$68,{"ĐTT","ĐTT+VS-AN","ĐTT+HĐC","ĐTT+HĐG","TDS","HĐCĐ","HĐG","HĐNT","VS-AN","HĐC","TQDN","LH","HĐCĐ+HĐC","HĐG+HĐC","HĐCĐ+HĐNT","HĐCĐ+HĐG","HĐNT+HĐC","HĐC+HĐNT","HĐNT+HĐG","SHHN"}))</f>
        <v>5</v>
      </c>
      <c r="O100" s="61">
        <f>SUM(COUNTIFS(O$53:O$68,{"ĐTT","ĐTT+VS-AN","ĐTT+HĐC","ĐTT+HĐG","TDS","HĐCĐ","HĐG","HĐNT","VS-AN","HĐC","TQDN","LH","HĐCĐ+HĐC","HĐG+HĐC","HĐCĐ+HĐNT","HĐCĐ+HĐG","HĐNT+HĐC","HĐC+HĐNT","HĐNT+HĐG","SHHN"}))</f>
        <v>7</v>
      </c>
      <c r="P100" s="61">
        <f>SUM(COUNTIFS(P$53:P$68,{"ĐTT","ĐTT+VS-AN","ĐTT+HĐC","ĐTT+HĐG","TDS","HĐCĐ","HĐG","HĐNT","VS-AN","HĐC","TQDN","LH","HĐCĐ+HĐC","HĐG+HĐC","HĐCĐ+HĐNT","HĐCĐ+HĐG","HĐNT+HĐC","HĐC+HĐNT","HĐNT+HĐG","SHHN"}))</f>
        <v>7</v>
      </c>
      <c r="Q100" s="16"/>
    </row>
    <row r="101" spans="1:17" ht="30.75" customHeight="1">
      <c r="A101" s="16"/>
      <c r="B101" s="103" t="s">
        <v>167</v>
      </c>
      <c r="C101" s="104"/>
      <c r="D101" s="104"/>
      <c r="E101" s="112"/>
      <c r="F101" s="3">
        <f>COUNTIF(F69:F95,"x")</f>
        <v>1</v>
      </c>
      <c r="G101" s="8"/>
      <c r="H101" s="9"/>
      <c r="I101" s="9"/>
      <c r="J101" s="9"/>
      <c r="K101" s="61">
        <f>SUM(COUNTIFS(K$69:K$96,{"ĐTT","ĐTT+VS-AN","ĐTT+HĐC","ĐTT+HĐG","TDS","HĐCĐ","HĐG","HĐNT","VS-AN","HĐC","TQDN","LH","HĐCĐ+HĐC","HĐG+HĐC","HĐCĐ+HĐNT","HĐCĐ+HĐG","HĐC+HĐNT","HĐNT+HĐC","HĐNT+HĐG","SHHN"}))</f>
        <v>11</v>
      </c>
      <c r="L101" s="61">
        <f>SUM(COUNTIFS(L$69:L$96,{"ĐTT","ĐTT+VS-AN","ĐTT+HĐC","ĐTT+HĐG","TDS","HĐCĐ","HĐG","HĐNT","VS-AN","HĐC","TQDN","LH","HĐCĐ+HĐC","HĐG+HĐC","HĐCĐ+HĐNT","HĐCĐ+HĐG","HĐC+HĐNT","HĐNT+HĐC","HĐNT+HĐG","SHHN"}))</f>
        <v>10</v>
      </c>
      <c r="M101" s="61">
        <f>SUM(COUNTIFS(M$69:M$96,{"ĐTT","ĐTT+VS-AN","ĐTT+HĐC","ĐTT+HĐG","TDS","HĐCĐ","HĐG","HĐNT","VS-AN","HĐC","TQDN","LH","HĐCĐ+HĐC","HĐG+HĐC","HĐCĐ+HĐNT","HĐCĐ+HĐG","HĐC+HĐNT","HĐNT+HĐC","HĐNT+HĐG","SHHN"}))</f>
        <v>11</v>
      </c>
      <c r="N101" s="61">
        <f>SUM(COUNTIFS(N$69:N$96,{"ĐTT","ĐTT+VS-AN","ĐTT+HĐC","ĐTT+HĐG","TDS","HĐCĐ","HĐG","HĐNT","VS-AN","HĐC","TQDN","LH","HĐCĐ+HĐC","HĐG+HĐC","HĐCĐ+HĐNT","HĐCĐ+HĐG","HĐC+HĐNT","HĐNT+HĐC","HĐNT+HĐG","SHHN"}))</f>
        <v>10</v>
      </c>
      <c r="O101" s="61">
        <f>SUM(COUNTIFS(O$69:O$96,{"ĐTT","ĐTT+VS-AN","ĐTT+HĐC","ĐTT+HĐG","TDS","HĐCĐ","HĐG","HĐNT","VS-AN","HĐC","TQDN","LH","HĐCĐ+HĐC","HĐG+HĐC","HĐCĐ+HĐNT","HĐCĐ+HĐG","HĐC+HĐNT","HĐNT+HĐC","HĐNT+HĐG","SHHN"}))</f>
        <v>10</v>
      </c>
      <c r="P101" s="61">
        <f>SUM(COUNTIFS(P$69:P$96,{"ĐTT","ĐTT+VS-AN","ĐTT+HĐC","ĐTT+HĐG","TDS","HĐCĐ","HĐG","HĐNT","VS-AN","HĐC","TQDN","LH","HĐCĐ+HĐC","HĐG+HĐC","HĐCĐ+HĐNT","HĐCĐ+HĐG","HĐC+HĐNT","HĐNT+HĐC","HĐNT+HĐG","SHHN"}))</f>
        <v>10</v>
      </c>
      <c r="Q101" s="16"/>
    </row>
    <row r="102" spans="1:17" ht="29.25" customHeight="1">
      <c r="A102" s="16"/>
      <c r="B102" s="103" t="s">
        <v>161</v>
      </c>
      <c r="C102" s="104"/>
      <c r="D102" s="104"/>
      <c r="E102" s="112"/>
      <c r="F102" s="3"/>
      <c r="G102" s="8"/>
      <c r="H102" s="9"/>
      <c r="I102" s="9"/>
      <c r="J102" s="9"/>
      <c r="K102" s="1">
        <f>SUM(K103:K112)</f>
        <v>41</v>
      </c>
      <c r="L102" s="1">
        <f t="shared" ref="L102:P102" si="1">SUM(L103:L112)</f>
        <v>41</v>
      </c>
      <c r="M102" s="1">
        <f t="shared" si="1"/>
        <v>40</v>
      </c>
      <c r="N102" s="1">
        <f t="shared" si="1"/>
        <v>41</v>
      </c>
      <c r="O102" s="1">
        <f t="shared" si="1"/>
        <v>39</v>
      </c>
      <c r="P102" s="1">
        <f t="shared" si="1"/>
        <v>42</v>
      </c>
      <c r="Q102" s="16"/>
    </row>
    <row r="103" spans="1:17" ht="27.75" customHeight="1">
      <c r="A103" s="16"/>
      <c r="B103" s="99" t="s">
        <v>150</v>
      </c>
      <c r="C103" s="100"/>
      <c r="D103" s="100"/>
      <c r="E103" s="111"/>
      <c r="F103" s="3"/>
      <c r="G103" s="8"/>
      <c r="H103" s="9"/>
      <c r="I103" s="9"/>
      <c r="J103" s="9"/>
      <c r="K103" s="63">
        <f>SUM(COUNTIFS(K$5:K$96,{"ĐTT","ĐTT+HĐG","ĐTT+HĐC","ĐTT+VS-AN"}))</f>
        <v>4</v>
      </c>
      <c r="L103" s="63">
        <f>SUM(COUNTIFS(L$5:L$96,{"ĐTT","ĐTT+HĐG","ĐTT+HĐC","ĐTT+VS-AN"}))</f>
        <v>4</v>
      </c>
      <c r="M103" s="63">
        <f>SUM(COUNTIFS(M$5:M$96,{"ĐTT","ĐTT+HĐG","ĐTT+HĐC","ĐTT+VS-AN"}))</f>
        <v>4</v>
      </c>
      <c r="N103" s="63">
        <f>SUM(COUNTIFS(N$5:N$96,{"ĐTT","ĐTT+HĐG","ĐTT+HĐC","ĐTT+VS-AN"}))</f>
        <v>4</v>
      </c>
      <c r="O103" s="63">
        <f>SUM(COUNTIFS(O$5:O$96,{"ĐTT","ĐTT+HĐG","ĐTT+HĐC","ĐTT+VS-AN"}))</f>
        <v>4</v>
      </c>
      <c r="P103" s="63">
        <f>SUM(COUNTIFS(P$5:P$96,{"ĐTT","ĐTT+HĐG","ĐTT+HĐC","ĐTT+VS-AN"}))</f>
        <v>4</v>
      </c>
      <c r="Q103" s="16"/>
    </row>
    <row r="104" spans="1:17" ht="27.75" customHeight="1">
      <c r="A104" s="16"/>
      <c r="B104" s="99" t="s">
        <v>151</v>
      </c>
      <c r="C104" s="100"/>
      <c r="D104" s="100"/>
      <c r="E104" s="111"/>
      <c r="F104" s="3"/>
      <c r="G104" s="8"/>
      <c r="H104" s="9"/>
      <c r="I104" s="9"/>
      <c r="J104" s="9"/>
      <c r="K104" s="63">
        <f>COUNTIF(K5:K96,"TDS")</f>
        <v>1</v>
      </c>
      <c r="L104" s="63">
        <f t="shared" ref="L104:P104" si="2">COUNTIF(L5:L96,"TDS")</f>
        <v>1</v>
      </c>
      <c r="M104" s="63">
        <f t="shared" si="2"/>
        <v>1</v>
      </c>
      <c r="N104" s="63">
        <f t="shared" si="2"/>
        <v>1</v>
      </c>
      <c r="O104" s="63">
        <f t="shared" si="2"/>
        <v>1</v>
      </c>
      <c r="P104" s="63">
        <f t="shared" si="2"/>
        <v>1</v>
      </c>
      <c r="Q104" s="16"/>
    </row>
    <row r="105" spans="1:17" ht="27.75" customHeight="1">
      <c r="A105" s="16"/>
      <c r="B105" s="99" t="s">
        <v>152</v>
      </c>
      <c r="C105" s="100"/>
      <c r="D105" s="100"/>
      <c r="E105" s="111"/>
      <c r="F105" s="3"/>
      <c r="G105" s="8"/>
      <c r="H105" s="9"/>
      <c r="I105" s="9"/>
      <c r="J105" s="9"/>
      <c r="K105" s="63">
        <f>SUM(COUNTIFS(K$5:K$96,{"HĐG","ĐTT+HĐG","HĐNT+HĐG"}))</f>
        <v>15</v>
      </c>
      <c r="L105" s="63">
        <f>SUM(COUNTIFS(L$5:L$96,{"HĐG","ĐTT+HĐG","HĐNT+HĐG"}))</f>
        <v>15</v>
      </c>
      <c r="M105" s="63">
        <f>SUM(COUNTIFS(M$5:M$96,{"HĐG","ĐTT+HĐG","HĐNT+HĐG"}))</f>
        <v>14</v>
      </c>
      <c r="N105" s="63">
        <f>SUM(COUNTIFS(N$5:N$96,{"HĐG","ĐTT+HĐG","HĐNT+HĐG"}))</f>
        <v>14</v>
      </c>
      <c r="O105" s="63">
        <f>SUM(COUNTIFS(O$5:O$96,{"HĐG","ĐTT+HĐG","HĐNT+HĐG"}))</f>
        <v>13</v>
      </c>
      <c r="P105" s="63">
        <f>SUM(COUNTIFS(P$5:P$96,{"HĐG","ĐTT+HĐG","HĐNT+HĐG"}))</f>
        <v>15</v>
      </c>
      <c r="Q105" s="16"/>
    </row>
    <row r="106" spans="1:17" ht="27.75" customHeight="1">
      <c r="A106" s="16"/>
      <c r="B106" s="99" t="s">
        <v>153</v>
      </c>
      <c r="C106" s="100"/>
      <c r="D106" s="100"/>
      <c r="E106" s="111"/>
      <c r="F106" s="3"/>
      <c r="G106" s="8"/>
      <c r="H106" s="9"/>
      <c r="I106" s="9"/>
      <c r="J106" s="9"/>
      <c r="K106" s="63">
        <f>SUM(COUNTIFS(K$5:K$96,{"HĐNT","HĐNT+HĐC","HĐNT+HĐG"}))</f>
        <v>5</v>
      </c>
      <c r="L106" s="63">
        <f>SUM(COUNTIFS(L$5:L$96,{"HĐNT","HĐNT+HĐC","HĐNT+HĐG"}))</f>
        <v>5</v>
      </c>
      <c r="M106" s="63">
        <f>SUM(COUNTIFS(M$5:M$96,{"HĐNT","HĐNT+HĐC","HĐNT+HĐG"}))</f>
        <v>5</v>
      </c>
      <c r="N106" s="63">
        <f>SUM(COUNTIFS(N$5:N$96,{"HĐNT","HĐNT+HĐC","HĐNT+HĐG"}))</f>
        <v>5</v>
      </c>
      <c r="O106" s="63">
        <f>SUM(COUNTIFS(O$5:O$96,{"HĐNT","HĐNT+HĐC","HĐNT+HĐG"}))</f>
        <v>5</v>
      </c>
      <c r="P106" s="63">
        <f>SUM(COUNTIFS(P$5:P$96,{"HĐNT","HĐNT+HĐC","HĐNT+HĐG"}))</f>
        <v>5</v>
      </c>
      <c r="Q106" s="16"/>
    </row>
    <row r="107" spans="1:17" ht="27.75" customHeight="1">
      <c r="A107" s="16"/>
      <c r="B107" s="99" t="s">
        <v>154</v>
      </c>
      <c r="C107" s="100"/>
      <c r="D107" s="100"/>
      <c r="E107" s="111"/>
      <c r="F107" s="3"/>
      <c r="G107" s="8"/>
      <c r="H107" s="9"/>
      <c r="I107" s="9"/>
      <c r="J107" s="9"/>
      <c r="K107" s="63">
        <f>SUM(COUNTIFS(K$5:K$96,{"VS-AN","ĐTT+VS-AN","VS-AN+HĐC"}))</f>
        <v>4</v>
      </c>
      <c r="L107" s="63">
        <f>SUM(COUNTIFS(L$5:L$96,{"VS-AN","ĐTT+VS-AN","VS-AN+HĐC"}))</f>
        <v>4</v>
      </c>
      <c r="M107" s="63">
        <f>SUM(COUNTIFS(M$5:M$96,{"VS-AN","ĐTT+VS-AN","VS-AN+HĐC"}))</f>
        <v>4</v>
      </c>
      <c r="N107" s="63">
        <f>SUM(COUNTIFS(N$5:N$96,{"VS-AN","ĐTT+VS-AN","VS-AN+HĐC"}))</f>
        <v>4</v>
      </c>
      <c r="O107" s="63">
        <f>SUM(COUNTIFS(O$5:O$96,{"VS-AN","ĐTT+VS-AN","VS-AN+HĐC"}))</f>
        <v>4</v>
      </c>
      <c r="P107" s="63">
        <f>SUM(COUNTIFS(P$5:P$96,{"VS-AN","ĐTT+VS-AN","VS-AN+HĐC"}))</f>
        <v>4</v>
      </c>
      <c r="Q107" s="16"/>
    </row>
    <row r="108" spans="1:17" ht="27.75" customHeight="1">
      <c r="A108" s="16"/>
      <c r="B108" s="99" t="s">
        <v>155</v>
      </c>
      <c r="C108" s="100"/>
      <c r="D108" s="100"/>
      <c r="E108" s="111"/>
      <c r="F108" s="3"/>
      <c r="G108" s="8"/>
      <c r="H108" s="9"/>
      <c r="I108" s="9"/>
      <c r="J108" s="9"/>
      <c r="K108" s="63">
        <f>SUM(COUNTIFS(K$5:K$96,{"HĐC","HĐNT+HĐC","HĐCĐ+HĐC","ĐTT+HĐC"}))</f>
        <v>7</v>
      </c>
      <c r="L108" s="63">
        <f>SUM(COUNTIFS(L$5:L$96,{"HĐC","HĐNT+HĐC","HĐCĐ+HĐC","ĐTT+HĐC"}))</f>
        <v>7</v>
      </c>
      <c r="M108" s="63">
        <f>SUM(COUNTIFS(M$5:M$96,{"HĐC","HĐNT+HĐC","HĐCĐ+HĐC","ĐTT+HĐC"}))</f>
        <v>7</v>
      </c>
      <c r="N108" s="63">
        <f>SUM(COUNTIFS(N$5:N$96,{"HĐC","HĐNT+HĐC","HĐCĐ+HĐC","ĐTT+HĐC"}))</f>
        <v>8</v>
      </c>
      <c r="O108" s="63">
        <f>SUM(COUNTIFS(O$5:O$96,{"HĐC","HĐNT+HĐC","HĐCĐ+HĐC","ĐTT+HĐC"}))</f>
        <v>7</v>
      </c>
      <c r="P108" s="63">
        <f>SUM(COUNTIFS(P$5:P$96,{"HĐC","HĐNT+HĐC","HĐCĐ+HĐC","ĐTT+HĐC"}))</f>
        <v>8</v>
      </c>
      <c r="Q108" s="16"/>
    </row>
    <row r="109" spans="1:17" ht="27.75" customHeight="1">
      <c r="A109" s="22"/>
      <c r="B109" s="99" t="s">
        <v>156</v>
      </c>
      <c r="C109" s="100"/>
      <c r="D109" s="100"/>
      <c r="E109" s="111"/>
      <c r="F109" s="22"/>
      <c r="G109" s="47"/>
      <c r="H109" s="10"/>
      <c r="I109" s="22"/>
      <c r="J109" s="22"/>
      <c r="K109" s="63">
        <f>COUNTIF(K7:K96,"TQDN")</f>
        <v>0</v>
      </c>
      <c r="L109" s="63">
        <f t="shared" ref="L109:P109" si="3">COUNTIF(L7:L96,"TQDN")</f>
        <v>0</v>
      </c>
      <c r="M109" s="63">
        <f t="shared" si="3"/>
        <v>0</v>
      </c>
      <c r="N109" s="63">
        <f t="shared" si="3"/>
        <v>0</v>
      </c>
      <c r="O109" s="63">
        <f t="shared" si="3"/>
        <v>0</v>
      </c>
      <c r="P109" s="63">
        <f t="shared" si="3"/>
        <v>0</v>
      </c>
      <c r="Q109" s="12"/>
    </row>
    <row r="110" spans="1:17" ht="27.75" customHeight="1">
      <c r="A110" s="53"/>
      <c r="B110" s="101" t="s">
        <v>157</v>
      </c>
      <c r="C110" s="102"/>
      <c r="D110" s="102"/>
      <c r="E110" s="110"/>
      <c r="F110" s="49"/>
      <c r="G110" s="48"/>
      <c r="H110" s="55"/>
      <c r="I110" s="55"/>
      <c r="J110" s="55"/>
      <c r="K110" s="63">
        <f>COUNTIF(K7:K96,"LH")</f>
        <v>0</v>
      </c>
      <c r="L110" s="63">
        <f t="shared" ref="L110:P110" si="4">COUNTIF(L7:L96,"LH")</f>
        <v>0</v>
      </c>
      <c r="M110" s="63">
        <f t="shared" si="4"/>
        <v>0</v>
      </c>
      <c r="N110" s="63">
        <f t="shared" si="4"/>
        <v>0</v>
      </c>
      <c r="O110" s="63">
        <f t="shared" si="4"/>
        <v>0</v>
      </c>
      <c r="P110" s="63">
        <f t="shared" si="4"/>
        <v>0</v>
      </c>
      <c r="Q110" s="49"/>
    </row>
    <row r="111" spans="1:17" ht="27.75" customHeight="1">
      <c r="A111" s="22"/>
      <c r="B111" s="101" t="s">
        <v>158</v>
      </c>
      <c r="C111" s="102"/>
      <c r="D111" s="102"/>
      <c r="E111" s="110"/>
      <c r="F111" s="22"/>
      <c r="G111" s="48"/>
      <c r="H111" s="50"/>
      <c r="I111" s="51"/>
      <c r="J111" s="51"/>
      <c r="K111" s="63">
        <f>COUNTIF(K7:K96,"SHHN")</f>
        <v>0</v>
      </c>
      <c r="L111" s="63">
        <f t="shared" ref="L111:P111" si="5">COUNTIF(L7:L96,"SHHN")</f>
        <v>0</v>
      </c>
      <c r="M111" s="63">
        <f t="shared" si="5"/>
        <v>0</v>
      </c>
      <c r="N111" s="63">
        <f t="shared" si="5"/>
        <v>0</v>
      </c>
      <c r="O111" s="63">
        <f t="shared" si="5"/>
        <v>0</v>
      </c>
      <c r="P111" s="63">
        <f t="shared" si="5"/>
        <v>0</v>
      </c>
      <c r="Q111" s="12"/>
    </row>
    <row r="112" spans="1:17" ht="27.75" customHeight="1">
      <c r="A112" s="53"/>
      <c r="B112" s="103" t="s">
        <v>159</v>
      </c>
      <c r="C112" s="104"/>
      <c r="D112" s="104"/>
      <c r="E112" s="112"/>
      <c r="F112" s="49"/>
      <c r="G112" s="48"/>
      <c r="H112" s="56"/>
      <c r="I112" s="56"/>
      <c r="J112" s="56"/>
      <c r="K112" s="63">
        <f>SUM(K113:K116)</f>
        <v>5</v>
      </c>
      <c r="L112" s="63">
        <f t="shared" ref="L112:P112" si="6">SUM(L113:L116)</f>
        <v>5</v>
      </c>
      <c r="M112" s="63">
        <f t="shared" si="6"/>
        <v>5</v>
      </c>
      <c r="N112" s="63">
        <f t="shared" si="6"/>
        <v>5</v>
      </c>
      <c r="O112" s="63">
        <f t="shared" si="6"/>
        <v>5</v>
      </c>
      <c r="P112" s="63">
        <f t="shared" si="6"/>
        <v>5</v>
      </c>
      <c r="Q112" s="52"/>
    </row>
    <row r="113" spans="1:17" ht="27.75" customHeight="1">
      <c r="A113" s="70"/>
      <c r="B113" s="97" t="s">
        <v>148</v>
      </c>
      <c r="C113" s="98"/>
      <c r="D113" s="98"/>
      <c r="E113" s="109"/>
      <c r="F113" s="70"/>
      <c r="G113" s="35"/>
      <c r="H113" s="35"/>
      <c r="I113" s="35"/>
      <c r="J113" s="35"/>
      <c r="K113" s="64">
        <f>SUM(COUNTIFS(K$5:K$38,{"HĐCĐ","HĐCĐ+HĐC"}))</f>
        <v>1</v>
      </c>
      <c r="L113" s="64">
        <f>SUM(COUNTIFS(L$5:L$38,{"HĐCĐ","HĐCĐ+HĐC"}))</f>
        <v>1</v>
      </c>
      <c r="M113" s="64">
        <f>SUM(COUNTIFS(M$5:M$38,{"HĐCĐ","HĐCĐ+HĐC"}))</f>
        <v>1</v>
      </c>
      <c r="N113" s="64">
        <f>SUM(COUNTIFS(N$5:N$38,{"HĐCĐ","HĐCĐ+HĐC"}))</f>
        <v>1</v>
      </c>
      <c r="O113" s="64">
        <f>SUM(COUNTIFS(O$5:O$38,{"HĐCĐ","HĐCĐ+HĐC"}))</f>
        <v>1</v>
      </c>
      <c r="P113" s="64">
        <f>SUM(COUNTIFS(P$5:P$38,{"HĐCĐ","HĐCĐ+HĐC"}))</f>
        <v>1</v>
      </c>
      <c r="Q113" s="35"/>
    </row>
    <row r="114" spans="1:17" ht="27.75" customHeight="1">
      <c r="A114" s="70"/>
      <c r="B114" s="97" t="s">
        <v>174</v>
      </c>
      <c r="C114" s="98"/>
      <c r="D114" s="98"/>
      <c r="E114" s="109"/>
      <c r="F114" s="70"/>
      <c r="G114" s="35"/>
      <c r="H114" s="35"/>
      <c r="I114" s="35"/>
      <c r="J114" s="35"/>
      <c r="K114" s="64">
        <f>SUM(COUNTIFS(K$39:K$52,{"HĐCĐ","HĐCĐ+HĐC"}))</f>
        <v>0</v>
      </c>
      <c r="L114" s="64">
        <f>SUM(COUNTIFS(L$39:L$52,{"HĐCĐ","HĐCĐ+HĐC"}))</f>
        <v>1</v>
      </c>
      <c r="M114" s="64">
        <f>SUM(COUNTIFS(M$39:M$52,{"HĐCĐ","HĐCĐ+HĐC"}))</f>
        <v>0</v>
      </c>
      <c r="N114" s="64">
        <f>SUM(COUNTIFS(N$39:N$52,{"HĐCĐ","HĐCĐ+HĐC"}))</f>
        <v>1</v>
      </c>
      <c r="O114" s="64">
        <f>SUM(COUNTIFS(O$39:O$52,{"HĐCĐ","HĐCĐ+HĐC"}))</f>
        <v>1</v>
      </c>
      <c r="P114" s="64">
        <f>SUM(COUNTIFS(P$39:P$52,{"HĐCĐ","HĐCĐ+HĐC"}))</f>
        <v>1</v>
      </c>
      <c r="Q114" s="35"/>
    </row>
    <row r="115" spans="1:17" ht="27.75" customHeight="1">
      <c r="A115" s="70"/>
      <c r="B115" s="97" t="s">
        <v>149</v>
      </c>
      <c r="C115" s="98"/>
      <c r="D115" s="98"/>
      <c r="E115" s="109"/>
      <c r="F115" s="70"/>
      <c r="G115" s="35"/>
      <c r="H115" s="35"/>
      <c r="I115" s="35"/>
      <c r="J115" s="35"/>
      <c r="K115" s="64">
        <f>SUM(COUNTIFS(K$53:K$68,{"HĐCĐ","HĐCĐ+HĐC"}))</f>
        <v>1</v>
      </c>
      <c r="L115" s="64">
        <f>SUM(COUNTIFS(L$53:L$68,{"HĐCĐ","HĐCĐ+HĐC"}))</f>
        <v>1</v>
      </c>
      <c r="M115" s="64">
        <f>SUM(COUNTIFS(M$53:M$68,{"HĐCĐ","HĐCĐ+HĐC"}))</f>
        <v>1</v>
      </c>
      <c r="N115" s="64">
        <f>SUM(COUNTIFS(N$53:N$68,{"HĐCĐ","HĐCĐ+HĐC"}))</f>
        <v>1</v>
      </c>
      <c r="O115" s="64">
        <f>SUM(COUNTIFS(O$53:O$68,{"HĐCĐ","HĐCĐ+HĐC"}))</f>
        <v>1</v>
      </c>
      <c r="P115" s="64">
        <f>SUM(COUNTIFS(P$53:P$68,{"HĐCĐ","HĐCĐ+HĐC"}))</f>
        <v>1</v>
      </c>
      <c r="Q115" s="35"/>
    </row>
    <row r="116" spans="1:17" ht="27.75" customHeight="1">
      <c r="A116" s="70"/>
      <c r="B116" s="97" t="s">
        <v>173</v>
      </c>
      <c r="C116" s="98"/>
      <c r="D116" s="98"/>
      <c r="E116" s="109"/>
      <c r="F116" s="70"/>
      <c r="G116" s="35"/>
      <c r="H116" s="35"/>
      <c r="I116" s="35"/>
      <c r="J116" s="35"/>
      <c r="K116" s="64">
        <f>SUM(COUNTIFS(K$69:K$96,{"HĐCĐ","HĐCĐ+HĐC"}))</f>
        <v>3</v>
      </c>
      <c r="L116" s="64">
        <f>SUM(COUNTIFS(L$69:L$96,{"HĐCĐ","HĐCĐ+HĐC"}))</f>
        <v>2</v>
      </c>
      <c r="M116" s="64">
        <f>SUM(COUNTIFS(M$69:M$96,{"HĐCĐ","HĐCĐ+HĐC"}))</f>
        <v>3</v>
      </c>
      <c r="N116" s="64">
        <f>SUM(COUNTIFS(N$69:N$96,{"HĐCĐ","HĐCĐ+HĐC"}))</f>
        <v>2</v>
      </c>
      <c r="O116" s="64">
        <f>SUM(COUNTIFS(O$69:O$96,{"HĐCĐ","HĐCĐ+HĐC"}))</f>
        <v>2</v>
      </c>
      <c r="P116" s="64">
        <f>SUM(COUNTIFS(P$69:P$96,{"HĐCĐ","HĐCĐ+HĐC"}))</f>
        <v>2</v>
      </c>
      <c r="Q116" s="35"/>
    </row>
  </sheetData>
  <mergeCells count="109">
    <mergeCell ref="F78:F83"/>
    <mergeCell ref="A2:A4"/>
    <mergeCell ref="B2:B4"/>
    <mergeCell ref="C2:C4"/>
    <mergeCell ref="D2:D4"/>
    <mergeCell ref="E2:E4"/>
    <mergeCell ref="B12:D12"/>
    <mergeCell ref="B9:D9"/>
    <mergeCell ref="B10:D10"/>
    <mergeCell ref="B7:D7"/>
    <mergeCell ref="B39:D39"/>
    <mergeCell ref="B40:D40"/>
    <mergeCell ref="B37:D37"/>
    <mergeCell ref="B16:D16"/>
    <mergeCell ref="B35:D35"/>
    <mergeCell ref="B32:D32"/>
    <mergeCell ref="B33:D33"/>
    <mergeCell ref="B21:D21"/>
    <mergeCell ref="B19:D19"/>
    <mergeCell ref="F44:F47"/>
    <mergeCell ref="B48:D48"/>
    <mergeCell ref="A44:A47"/>
    <mergeCell ref="B44:B47"/>
    <mergeCell ref="C44:C47"/>
    <mergeCell ref="K2:P2"/>
    <mergeCell ref="Q2:Q4"/>
    <mergeCell ref="B5:D5"/>
    <mergeCell ref="B6:D6"/>
    <mergeCell ref="H2:H4"/>
    <mergeCell ref="I2:I4"/>
    <mergeCell ref="J2:J4"/>
    <mergeCell ref="F2:F4"/>
    <mergeCell ref="G2:G4"/>
    <mergeCell ref="D44:D47"/>
    <mergeCell ref="E44:E47"/>
    <mergeCell ref="B43:D43"/>
    <mergeCell ref="B42:D42"/>
    <mergeCell ref="B53:D53"/>
    <mergeCell ref="B50:D50"/>
    <mergeCell ref="B109:E109"/>
    <mergeCell ref="B108:E108"/>
    <mergeCell ref="B107:E107"/>
    <mergeCell ref="B106:E106"/>
    <mergeCell ref="B105:E105"/>
    <mergeCell ref="B104:E104"/>
    <mergeCell ref="B103:E103"/>
    <mergeCell ref="B76:D76"/>
    <mergeCell ref="B77:D77"/>
    <mergeCell ref="B87:D87"/>
    <mergeCell ref="B71:D71"/>
    <mergeCell ref="B70:D70"/>
    <mergeCell ref="B69:D69"/>
    <mergeCell ref="B66:D66"/>
    <mergeCell ref="B58:D58"/>
    <mergeCell ref="B54:D54"/>
    <mergeCell ref="D73:D75"/>
    <mergeCell ref="C73:C75"/>
    <mergeCell ref="F61:F65"/>
    <mergeCell ref="A55:A57"/>
    <mergeCell ref="F55:F57"/>
    <mergeCell ref="E55:E57"/>
    <mergeCell ref="D55:D57"/>
    <mergeCell ref="C55:C57"/>
    <mergeCell ref="B55:B57"/>
    <mergeCell ref="A61:A65"/>
    <mergeCell ref="B61:B65"/>
    <mergeCell ref="C61:C65"/>
    <mergeCell ref="D61:D65"/>
    <mergeCell ref="E61:E65"/>
    <mergeCell ref="B116:E116"/>
    <mergeCell ref="A92:A96"/>
    <mergeCell ref="B102:E102"/>
    <mergeCell ref="B97:E97"/>
    <mergeCell ref="B98:E98"/>
    <mergeCell ref="B99:E99"/>
    <mergeCell ref="B100:E100"/>
    <mergeCell ref="F92:F96"/>
    <mergeCell ref="E92:E96"/>
    <mergeCell ref="D92:D96"/>
    <mergeCell ref="C92:C96"/>
    <mergeCell ref="B92:B96"/>
    <mergeCell ref="B101:E101"/>
    <mergeCell ref="B110:E110"/>
    <mergeCell ref="B111:E111"/>
    <mergeCell ref="B112:E112"/>
    <mergeCell ref="A1:Q1"/>
    <mergeCell ref="A78:A83"/>
    <mergeCell ref="B78:B83"/>
    <mergeCell ref="C78:C83"/>
    <mergeCell ref="D78:D83"/>
    <mergeCell ref="E78:E83"/>
    <mergeCell ref="B115:E115"/>
    <mergeCell ref="B114:E114"/>
    <mergeCell ref="B113:E113"/>
    <mergeCell ref="F88:F90"/>
    <mergeCell ref="E88:E90"/>
    <mergeCell ref="D88:D90"/>
    <mergeCell ref="C88:C90"/>
    <mergeCell ref="B88:B90"/>
    <mergeCell ref="A88:A90"/>
    <mergeCell ref="B85:B86"/>
    <mergeCell ref="A85:A86"/>
    <mergeCell ref="E85:E86"/>
    <mergeCell ref="D85:D86"/>
    <mergeCell ref="C85:C86"/>
    <mergeCell ref="A73:A75"/>
    <mergeCell ref="F73:F75"/>
    <mergeCell ref="E73:E75"/>
    <mergeCell ref="B73:B75"/>
  </mergeCells>
  <phoneticPr fontId="27" type="noConversion"/>
  <dataValidations count="7">
    <dataValidation type="list" allowBlank="1" showInputMessage="1" showErrorMessage="1" sqref="I8 I59:I65 I55:I57 I67:I68 I51:I52 I49 I41 I38 I36 I34 I22:I31 I20 I17:I18 I11 I13:I15 I44:I47 I78:I86 I72:I75 I88:I96" xr:uid="{00000000-0002-0000-0600-000000000000}">
      <formula1>"Lớp, Tổ"</formula1>
    </dataValidation>
    <dataValidation type="list" allowBlank="1" showInputMessage="1" showErrorMessage="1" sqref="J8 J59:J65 J55:J57 J67:J68 J51:J52 J49 J41 J38 J36 J34 J22:J31 J20 J17:J18 J11 J13:J15 J44:J47 J78:J85 J72:J75 J88:J96" xr:uid="{00000000-0002-0000-0600-000001000000}">
      <formula1>"Lớp học, Lớp học+ sân chơi, phòng chức năng,ngoài nhà trường, sân chơi"</formula1>
    </dataValidation>
    <dataValidation allowBlank="1" showInputMessage="1" showErrorMessage="1" promptTitle="x" sqref="H26 F25:F26 F14" xr:uid="{00000000-0002-0000-0600-000002000000}"/>
    <dataValidation type="list" allowBlank="1" showInputMessage="1" showErrorMessage="1" sqref="E15:F15 E92 E44:F44 E14 C41 C44 T11 H47 C17:C18 E17:F18 C38 E41:F41 E8 C55 E60:E61 H57 H59 E59:F59 H65 C11 E55 E72:E73 H75 H86 C72:C73 C78 H90:H96 E78 C67:C68 E67:E68 C59:C61 H11 E52:F52 E51 C51:C52 H51:H52 H49 E49 C49 S41 E38 C36 E36 E34 H34 C34 E29:E31 E28:F28 H27:H31 H23:H24 E23:E27 C23:C31 E20 H17:H18 C13:C15 E13:F13 E11:F11 E88 C88 E91:F91 C91:C92 H15" xr:uid="{00000000-0002-0000-0600-000003000000}">
      <formula1>"KQMĐ, NDCT, TLHD, BC, ĐP"</formula1>
    </dataValidation>
    <dataValidation type="list" allowBlank="1" showInputMessage="1" showErrorMessage="1" promptTitle="x" sqref="F92 F67" xr:uid="{00000000-0002-0000-0600-000004000000}">
      <formula1>"x"</formula1>
    </dataValidation>
    <dataValidation type="list" allowBlank="1" showInputMessage="1" showErrorMessage="1" sqref="J86" xr:uid="{00000000-0002-0000-0600-000005000000}">
      <formula1>"Lớp học, Lớp học+ sân chơi, Phòng chức năng, Ngoài nhà trường, sân chơi"</formula1>
    </dataValidation>
    <dataValidation type="list" allowBlank="1" showInputMessage="1" showErrorMessage="1" sqref="F38" xr:uid="{00000000-0002-0000-0600-000006000000}">
      <formula1>"KQMĐ, NDCT, TLHD, BC, ĐP,x"</formula1>
    </dataValidation>
  </dataValidations>
  <hyperlinks>
    <hyperlink ref="H14" r:id="rId1" xr:uid="{00000000-0004-0000-0600-000000000000}"/>
  </hyperlinks>
  <pageMargins left="0.39370078740157483" right="0.19685039370078741" top="0.62992125984251968" bottom="0.62992125984251968" header="0.31496062992125984" footer="0.31496062992125984"/>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ĐỘNG VẬT</vt:lpstr>
      <vt:lpstr>'ĐỘNG VẬT'!Print_Titles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2025-05-15T09:05:31Z</dcterms:modified>
</cp:coreProperties>
</file>