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Admin\Desktop\Linh\"/>
    </mc:Choice>
  </mc:AlternateContent>
  <xr:revisionPtr revIDLastSave="0" documentId="13_ncr:1_{8CB3715A-824B-4C35-AAF8-A2C8AD50A286}" xr6:coauthVersionLast="46" xr6:coauthVersionMax="46" xr10:uidLastSave="{00000000-0000-0000-0000-000000000000}"/>
  <bookViews>
    <workbookView xWindow="-120" yWindow="-120" windowWidth="20730" windowHeight="11160" tabRatio="770" firstSheet="1" activeTab="1" xr2:uid="{00000000-000D-0000-FFFF-FFFF00000000}"/>
  </bookViews>
  <sheets>
    <sheet name="SGV" sheetId="50" state="veryHidden" r:id="rId1"/>
    <sheet name="TẾT VÀ MÙA XUÂN" sheetId="63" r:id="rId2"/>
  </sheets>
  <definedNames>
    <definedName name="_xlnm.Print_Titles" localSheetId="1">'TẾT VÀ MÙA XUÂN'!$3:$6</definedName>
  </definedNames>
  <calcPr calcId="191029" iterateCount="1"/>
</workbook>
</file>

<file path=xl/calcChain.xml><?xml version="1.0" encoding="utf-8"?>
<calcChain xmlns="http://schemas.openxmlformats.org/spreadsheetml/2006/main">
  <c r="L97" i="63" l="1"/>
  <c r="K97" i="63"/>
  <c r="L96" i="63"/>
  <c r="K96" i="63"/>
  <c r="L95" i="63"/>
  <c r="K95" i="63"/>
  <c r="L94" i="63"/>
  <c r="K94" i="63"/>
  <c r="L93" i="63"/>
  <c r="K93" i="63"/>
  <c r="L92" i="63"/>
  <c r="K92" i="63"/>
  <c r="L91" i="63"/>
  <c r="K91" i="63"/>
  <c r="L90" i="63"/>
  <c r="K90" i="63"/>
  <c r="L89" i="63"/>
  <c r="K89" i="63"/>
  <c r="L88" i="63"/>
  <c r="K88" i="63"/>
  <c r="L87" i="63"/>
  <c r="K87" i="63"/>
  <c r="L86" i="63"/>
  <c r="K86" i="63"/>
  <c r="L85" i="63"/>
  <c r="K85" i="63"/>
  <c r="L84" i="63"/>
  <c r="K84" i="63"/>
  <c r="K83" i="63" s="1"/>
  <c r="L83" i="63"/>
  <c r="L82" i="63"/>
  <c r="K82" i="63"/>
  <c r="L81" i="63"/>
  <c r="K81" i="63"/>
  <c r="L80" i="63"/>
  <c r="K80" i="63"/>
  <c r="L79" i="63"/>
  <c r="K79" i="63"/>
  <c r="K78" i="63" s="1"/>
  <c r="L78" i="63"/>
  <c r="F71" i="63"/>
  <c r="F65" i="63"/>
  <c r="F64" i="63" s="1"/>
  <c r="F62" i="63"/>
  <c r="F59" i="63"/>
  <c r="F58" i="63" s="1"/>
  <c r="F54" i="63"/>
  <c r="F52" i="63"/>
  <c r="F49" i="63"/>
  <c r="F46" i="63"/>
  <c r="F45" i="63" s="1"/>
  <c r="F43" i="63"/>
  <c r="F39" i="63"/>
  <c r="F36" i="63"/>
  <c r="F34" i="63"/>
  <c r="F31" i="63"/>
  <c r="F29" i="63"/>
  <c r="F27" i="63"/>
  <c r="F17" i="63"/>
  <c r="F15" i="63"/>
  <c r="F12" i="63"/>
  <c r="F9" i="63"/>
  <c r="F8" i="63" s="1"/>
  <c r="F7" i="63" s="1"/>
  <c r="F57" i="63" l="1"/>
</calcChain>
</file>

<file path=xl/sharedStrings.xml><?xml version="1.0" encoding="utf-8"?>
<sst xmlns="http://schemas.openxmlformats.org/spreadsheetml/2006/main" count="401" uniqueCount="192">
  <si>
    <t>KQMĐ</t>
  </si>
  <si>
    <t>TLHD</t>
  </si>
  <si>
    <t>NDCT</t>
  </si>
  <si>
    <t>ĐP</t>
  </si>
  <si>
    <t>I. LĨNH VỰC GIÁO DỤC PHÁT TRIỂN THỂ CHẤT</t>
  </si>
  <si>
    <t>Đi vệ sinh đúng nơi quy định</t>
  </si>
  <si>
    <t>II. LĨNH VỰC GIÁO DỤC PHÁT TRIỂN NHẬN THỨC</t>
  </si>
  <si>
    <t>III. LĨNH VỰC GIÁO DỤC PHÁT TRIỂN NGÔN NGỮ</t>
  </si>
  <si>
    <t>x</t>
  </si>
  <si>
    <t>A. Phát triển vận động</t>
  </si>
  <si>
    <t>B. Giáo dục dinh dưỡng và sức khỏe</t>
  </si>
  <si>
    <t>Mục tiêu năm</t>
  </si>
  <si>
    <t>Nội dung năm</t>
  </si>
  <si>
    <t>Nguồn</t>
  </si>
  <si>
    <t>CỘNG TỔNG SỐ NỘI DUNG TRONG NĂM HỌC PHÂN BỔ THEO ĐỘ TUỔI</t>
  </si>
  <si>
    <t>Hoạt động chủ đề</t>
  </si>
  <si>
    <t>Địa điểm tổ chức</t>
  </si>
  <si>
    <t>Phạm vi thực hiện</t>
  </si>
  <si>
    <t>Lớp</t>
  </si>
  <si>
    <t>TT- MT</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</si>
  <si>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</si>
  <si>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</si>
  <si>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Vận động: đi, chạy</t>
  </si>
  <si>
    <t>Trẻ giữ được thăng bằng khi tham gia vận động đi bước vào các ô.</t>
  </si>
  <si>
    <t>Đi bước vào các ô.</t>
  </si>
  <si>
    <t>Giữ được thăng bằng khi đi trong đường hẹp (dài 3m, rộng 25cm) có bê vật trên tay</t>
  </si>
  <si>
    <t>Đi trong đường hẹp (dài 3m, rộng 25cm) có bê vật trên tay</t>
  </si>
  <si>
    <t>*Trò chơi vận động</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</si>
  <si>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</si>
  <si>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</si>
  <si>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</si>
  <si>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</si>
  <si>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dùng các ngón tay để nhón nhặt đồ vật</t>
  </si>
  <si>
    <t>Nhón nhặt đồ vật</t>
  </si>
  <si>
    <t>https://www.youtube.com/watch?v=mmCkdFaMPPo</t>
  </si>
  <si>
    <t>Vận động bàn tay,cánh tay</t>
  </si>
  <si>
    <t>Xoay vặn mở một số đồ dùng có gien</t>
  </si>
  <si>
    <t>Phối hợp được cử động bàn tay, ngón tay và phối hợp tay - mắt trong các hoạt động:  cài, cởi cúc, buộc dây</t>
  </si>
  <si>
    <t>Chồng, xếp được 6 - 8 khối không đổ</t>
  </si>
  <si>
    <t>Chồng, xếp 6 - 8 khối</t>
  </si>
  <si>
    <t>Biết lật mở từng trang sách</t>
  </si>
  <si>
    <t>Lật mở trang sách</t>
  </si>
  <si>
    <t>1. Có một số nề nếp, thói quen tốt trong sinh hoạt</t>
  </si>
  <si>
    <t>Biết đi vệ sinh đúng nơi quy định</t>
  </si>
  <si>
    <t>2. Thực hiện một số việc tự phục vụ, giữ gìn sức khỏe</t>
  </si>
  <si>
    <t>Bước đầu biết một số thao tác đơn giản trong rửa tay, lau mặt dưới sự hướng dẫn của cô</t>
  </si>
  <si>
    <t>Tập một số thao tác đơn giản trong rửa tay, lau mặt</t>
  </si>
  <si>
    <t>3. Nhận biết và tránh một số nguy cơ không an toàn</t>
  </si>
  <si>
    <t>Biết không tự ý chạy ra khỏi nhà, cổng trường.</t>
  </si>
  <si>
    <t>Không chạy ta khỏi nhà, cổng trường.</t>
  </si>
  <si>
    <t>1. Khám phá thế giới xung quanh bằng các giác quan</t>
  </si>
  <si>
    <t>Nhận biết được cứng - mềm, trơn (nhẵn) - xù xì</t>
  </si>
  <si>
    <t>Nhận biết cứng - mềm, trơn (nhẵn) - xù xì</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</si>
  <si>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</si>
  <si>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</si>
  <si>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</si>
  <si>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 hoặc lấy đúng đồ chơi có kích thước to / nhỏ theo yêu cầu</t>
  </si>
  <si>
    <t>Kích thước to - nhỏ</t>
  </si>
  <si>
    <t>1. Nghe hiểu lời nói</t>
  </si>
  <si>
    <t>Nghe hiểu được các bài thơ, đồng dao, ca dao, hò vè, câu đố, bài hát và nội dung truyện ngắn đơn giản, trả lời được các câu hỏi về tên truyện, tên và hành động của các nhân vật</t>
  </si>
  <si>
    <t>https://www.youtube.com/watch?v=dnP97KHckVI</t>
  </si>
  <si>
    <t>2. Nghe, nhắc lại các âm, các tiếng và các câu</t>
  </si>
  <si>
    <t>Biết trả lời và đặt được câu hỏi: "Cái gì?"; "Làm gì?"; "Ở đâu?"; "…thế nào?"; "Để làm gì?"; "Tại sao?"</t>
  </si>
  <si>
    <t>Trả lời và đặt câu hỏi: "Cái gì?"; "Làm gì?"; "Ở đâu?"; "…thế nào?"; "Để làm gì?"; "Tại sao?"</t>
  </si>
  <si>
    <t>Đọc được bài thơ, ca dao, đồng dao với sự giúp đỡ của cô giáo</t>
  </si>
  <si>
    <t>3. Sử dụng ngôn ngữ để giao tiếp</t>
  </si>
  <si>
    <t>Biết sử dụng lời nói với các mục đích khác nhau:
+ Chào hỏi, trò chuyện
+ Bày tỏ nhu cầu cảu bản thân
+ Hỏi về các vấn đề quan tâm như: "Con gì đây?"; "Cái gì đây?",…</t>
  </si>
  <si>
    <t>Sử dụng lời nói để giao tiếp theo nhu cầu</t>
  </si>
  <si>
    <t>4. Làm quen với sách</t>
  </si>
  <si>
    <t>Trẻ biết đề nghị người khác đọc sách cho trẻ nghe và giở sách cho trẻ xem</t>
  </si>
  <si>
    <t xml:space="preserve">Muốn được người lớn kể chuyện, xem tranh , lật mở trang sách </t>
  </si>
  <si>
    <t>Chỉ và gọi tên được các nhân vật, sự vật, hiện tượng gần gũi qua tranh/ảnh</t>
  </si>
  <si>
    <t>Xem tranh ảnh và gọi tên các nhân vật</t>
  </si>
  <si>
    <t>IV. LĨNH VỰC TÌNH CẢM, KỸ NĂNG XÃ HỘI VÀ THẨM MỸ</t>
  </si>
  <si>
    <t>1. Phát triển tình cảm</t>
  </si>
  <si>
    <t>* Nhận biết và thể hiện một số trạng thái cảm xúc</t>
  </si>
  <si>
    <t>Thích tham gia vào các ngày hội ngày lễ.</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</si>
  <si>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</si>
  <si>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</si>
  <si>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</si>
  <si>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</si>
  <si>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3. Phát triển cảm xúc thẩm mỹ</t>
  </si>
  <si>
    <t>* Nghe hát, hát và vận động đơn giản theo nhạc</t>
  </si>
  <si>
    <t>Biết hát và vận động đơn giản theo một vài bài hát/bản nhạc quen thuộc</t>
  </si>
  <si>
    <t>https://www.nhaccuatui.com/bai-hat/be-mung-tuoi-va.BptNQQUo9qg6.html</t>
  </si>
  <si>
    <t>* Vẽ, nặn, xé dán, xếp hình, xem tranh</t>
  </si>
  <si>
    <t>Thích thú khi xem tranh</t>
  </si>
  <si>
    <t>Xem tranh</t>
  </si>
  <si>
    <t>Thích cầm bút di màu, vẽ nguệch ngoặc</t>
  </si>
  <si>
    <t>Thích chơi với đất nặn tạo ra sản phẩm đơn giản theo sự hướng dẫn của cô</t>
  </si>
  <si>
    <t>Làm quen với màu nước</t>
  </si>
  <si>
    <t>Lớp học+ sân chơi</t>
  </si>
  <si>
    <t>Tổ</t>
  </si>
  <si>
    <t>Có khả năng xé vụn giấy, vo, vò, dán trang trí hình, xếp hình.</t>
  </si>
  <si>
    <t>TN
học
liệu</t>
  </si>
  <si>
    <t>Thích chơi các trò chơi vận động. Biết luật chơi, cách chơi, phối hợp chơi với bạn vui vẻ</t>
  </si>
  <si>
    <t>PTCT</t>
  </si>
  <si>
    <t>Xé vụn, vo, vò, dán trang trí hình,xếp hình về chủ đề " Tết và mùa xuân"</t>
  </si>
  <si>
    <t>*Nhận biết một số ngày lễ hội</t>
  </si>
  <si>
    <t>Kể được tên một số lễ hội: Tết trung thu, ngày hội của cô….qua trò chuyện, tranh ảnh</t>
  </si>
  <si>
    <t>Ngày tết quê em</t>
  </si>
  <si>
    <t xml:space="preserve">Trong đó: - Lĩnh vực thể chất </t>
  </si>
  <si>
    <t>Lớp học</t>
  </si>
  <si>
    <t>Tập cài, cởi cúc, buộc dây.</t>
  </si>
  <si>
    <t>1. Thực hiện các động tác phát triển các nhóm cơ và hô hấp (TDS)</t>
  </si>
  <si>
    <t>Nghe các  bài thơ, đồng dao, ca dao, truyện kể đơn giản về chủ đề "Bé vui đón tết"</t>
  </si>
  <si>
    <t>Đọc các đoạn thơ, bài thơ ngắn có câu 3 - 4 tiếng về chủ đề:"Tết và mùa xuân"</t>
  </si>
  <si>
    <t>SHHN: Hướng dẫn trẻ biết đề nghị người khác, cách cho trẻ nghe và mở sách cho trẻ xem</t>
  </si>
  <si>
    <t>TDS: Bài 5: 
- Hô hấp: Thổi nơ
- ĐT 1: Tay: Hai tay giơ lên cao, hạ xuống
-  ĐT 2: Lưng, bụng: Nghiêng người sang 2 bên trái phải
 - ĐT 3: Chân: Bật tại chỗ</t>
  </si>
  <si>
    <t>HĐG: Xem tranh, mở sách, chơi với sách</t>
  </si>
  <si>
    <t>*Nhận biết một số loại hoa, quả quen thuộc</t>
  </si>
  <si>
    <t xml:space="preserve">Tô màu nước, in bằng màu nước </t>
  </si>
  <si>
    <t xml:space="preserve">Nặn sản phẩm đơn giản về chủ đề </t>
  </si>
  <si>
    <t>Di màu, vẽ nguệch ngoạc về chủ đề "Bản thân"</t>
  </si>
  <si>
    <t>HĐG: 
- Trò chơi: Xoáy mở nắp chai</t>
  </si>
  <si>
    <t>HĐG: 
- Trò chơi: Nặn bánh chưng, bánh tròn</t>
  </si>
  <si>
    <t>HĐG: 
- Tập cài, cởi cúc, buộc dây</t>
  </si>
  <si>
    <t>VS-AN:
-  Cho trẻ thực hành đi vệ sinh đúng nơi quy định.</t>
  </si>
  <si>
    <t xml:space="preserve"> VS-AN: 
- Hướng dẫn trẻ các thao tác lau mặt.</t>
  </si>
  <si>
    <t xml:space="preserve"> ĐTT: 
- Giáo dục trẻ không chạy ta khỏi nhà, cổng trường.</t>
  </si>
  <si>
    <t>VS-AN: 
- Trẻ trả lời câu hỏi: Con muốn gì? (Con muốn đi vệ sinh, Con muốn uống nước...)
- Trẻ trả lời câu hỏi: Cái này như thế nào?</t>
  </si>
  <si>
    <t>HĐG: 
- Xem tranh, album về chủ đề "Tết và mùa xuân"</t>
  </si>
  <si>
    <t>HĐCĐ:  Đi bước vào các ô.</t>
  </si>
  <si>
    <t>TDS</t>
  </si>
  <si>
    <t>HĐCĐ</t>
  </si>
  <si>
    <t>HĐG</t>
  </si>
  <si>
    <t>VS-AN</t>
  </si>
  <si>
    <t>HĐC</t>
  </si>
  <si>
    <t>ĐTT</t>
  </si>
  <si>
    <t>HĐNT</t>
  </si>
  <si>
    <t>SHHN</t>
  </si>
  <si>
    <t>LH</t>
  </si>
  <si>
    <t>HĐC: Trò chuyện, xem tranh ảnh, xem video về một số ngày hội, ngày lễ</t>
  </si>
  <si>
    <t>HĐCĐ+HĐC</t>
  </si>
  <si>
    <t>HĐNT+HĐG</t>
  </si>
  <si>
    <t xml:space="preserve"> + Giờ thể chất</t>
  </si>
  <si>
    <t xml:space="preserve">   + Giờ ngôn ngữ</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</si>
  <si>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</si>
  <si>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</si>
  <si>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</si>
  <si>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</si>
  <si>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</si>
  <si>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</si>
  <si>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</si>
  <si>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</si>
  <si>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</si>
  <si>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 xml:space="preserve">                - Hoạt động CTCCĐ</t>
  </si>
  <si>
    <t>CỘNG TỔNG SỐ NỘI DUNG PHÂN BỐ VÀO CÁC HOẠT ĐỘNG</t>
  </si>
  <si>
    <t>ĐTT+HĐC</t>
  </si>
  <si>
    <t xml:space="preserve">                  - Lĩnh vực nhận thức </t>
  </si>
  <si>
    <t xml:space="preserve">                  - Lĩnh vực ngôn ngữ</t>
  </si>
  <si>
    <t>sân chơi</t>
  </si>
  <si>
    <t>Ghi chú về các điều chỉnh  (nếu có)</t>
  </si>
  <si>
    <t xml:space="preserve">            + Giờ TCKNXH - TM</t>
  </si>
  <si>
    <t xml:space="preserve">    + Giờ nhận thức</t>
  </si>
  <si>
    <t>HĐCĐ: Đi trong đường hẹp có mang vật trên tay</t>
  </si>
  <si>
    <t>KẾ HOẠCH CHĂM SÓC GIÁO DỤC TRẺ CHỦ ĐỀ TẾT VÀ MÙA XUÂN
Thời gian thực hiện 2 tuần (từ ngày  20/01 - 25/01/2025 và từ ngày 03/02 - 08/02/2025)</t>
  </si>
  <si>
    <t>CHỦ ĐỀ: TẾT VÀ MUÀ XUÂN</t>
  </si>
  <si>
    <t>Nhánh 1
Bánh chưng</t>
  </si>
  <si>
    <t>Nhánh 2
Hoa đào</t>
  </si>
  <si>
    <t>HĐNT:
- Kéo cưa lừa xẻ
- Gieo hạt mùa xuân
- Nhặt hoa mùa xuân
- Đi tìm lộc xuân
- Đón gió xuân
- Rồng rắn vui xuân
- Lộn cầu vồng, Chi chi chành chành…</t>
  </si>
  <si>
    <t>HĐG: 
- Vo giấy thành quả
- Tập rót nước
- Tập nấu ăn (Khuấy, đảo)
- Lắc tay đưa bóng vào lỗ</t>
  </si>
  <si>
    <t>HĐG:
- TC: Cắp cua bỏ giỏ</t>
  </si>
  <si>
    <t>HĐG:
-  Kéo chun tay
- Chơi với túi cát
- Trò chơi xe đẩy
- Bé chơi quả tạ
- Chơi với vòng gậy thể dục</t>
  </si>
  <si>
    <t>Phối hợp được cử động bàn tay, ngón tay và phối hợp tay - mắt trong các hoạt động: nhào đất nặn.</t>
  </si>
  <si>
    <t>Thực hiện vận động nhào đất nặn.</t>
  </si>
  <si>
    <t xml:space="preserve">HĐG:
 - Xếp chồng, xếp cạnh tạo thành bánh chưng
- Xếp cạnh nhau bồn cây, vườn hoa đào.
- Xếp chồng 
</t>
  </si>
  <si>
    <t>HĐC: 
- TC: Chiếc hộp thần kỳ</t>
  </si>
  <si>
    <t>HĐCĐ: Nhận biết hoa đào</t>
  </si>
  <si>
    <t>HĐNT: Quan sát lá sấu non, hoa trang nguyên, lá sấu già, chồi non cây mít, cây vú sữa, hoa kế, hoa bưởi, hoa tóc tiên, quả khế, quả bưởi, hoa đào, bánh chưng…</t>
  </si>
  <si>
    <t>LH: Cho trẻ xem tranh, ảnh video về HĐ trong ngày tết quê em</t>
  </si>
  <si>
    <t>HĐCĐ: Bé vui đón tết</t>
  </si>
  <si>
    <t>ĐTT: Trò chuyện với trẻ về 1 số loại món ăn, bánh chưng, hoa quả có trong ngày tết quê em.</t>
  </si>
  <si>
    <t>HĐG: Trò chơi tư duy: 
- Tháp xếp chồng
- Đồ chơi công nghiệp bộ luồn xoắn hạt.
- Lắp ghép hình.
- Nhận biết phân biệt bánh chưng to- bánh chưng nhỏ</t>
  </si>
  <si>
    <t>HĐCĐ/HĐC: Truyện : Sự tích hoa đào</t>
  </si>
  <si>
    <t>HĐC: Nghe thơ: Cây đào; Tết đang vào nhà; Bánh chưng; Hoa đào hoa mai; Bánh chưng gia đình</t>
  </si>
  <si>
    <t>ĐTT: Cô cho trẻ xem tranh, ảnh, video và trò chuyện với trẻ về  ngày tết với các câu hỏi "Cái gì?", "Làm gì?", " Ở đâu?", " Thế nào?" "Để làm gì?", " Tại sao?"</t>
  </si>
  <si>
    <t>HĐCĐ/HĐC:  
Bài thơ:  
-  Bánh chưng của bé</t>
  </si>
  <si>
    <t>HĐG: Trò chuyện, xem tranh ảnh, xem video và gọi tên các nhân vật, sự vật, hành động có trong tranh, sách
TC: Bắt chước tạo dáng; Chơi với sách</t>
  </si>
  <si>
    <t>HĐG: Tạo tình huống và cho trẻ thực hành nói chuyện với người khác.
TC: Nghe điện thoại
- Bế em; Cho em ăn; Tâp rót nước cho em; Chọn thực phẩm, nguyên liệu làm bánh chưng; Bán hàng ngày têt; Cho em búp bê đi chợ ngày tết.</t>
  </si>
  <si>
    <t>Nghe hát, nghe nhạc, nghe âm thanh của các loại dụng cụ
Hát theo và tập vận động đơn giản theo nhạc về chủ đề " Tết và mùa xuân"</t>
  </si>
  <si>
    <t>HĐCĐ/HĐC:
+ Bài hát: Bánh chưng</t>
  </si>
  <si>
    <t>HĐCĐ/HĐC:
+ Bài hát: Hoa đào</t>
  </si>
  <si>
    <t>HĐC:
+ Bài hát: Bé mừng tuổi; Đi chợ tết; Bé và hoa; Mùa xuân; Cánh hoa đào</t>
  </si>
  <si>
    <t>ĐTT:
- Hát các bản nhạc quen thuộc trong chủ đề</t>
  </si>
  <si>
    <t>HĐNT/HĐG:
- Hát,vận động các bài hát trong chủ đề và sử dụng dụng cụ âm nhạc đơn giản (Xắc xô, trống, gỗ gõ…). Vỗ tay theo nhịp, phách:  Bé chúc xuân; Bé và hoa...
- Nghe tiếng âm thanh trong tự nhiên: tiếng gió thổi, lá cây.</t>
  </si>
  <si>
    <t>HĐG: Di màu bánh chưng, Hoa đào</t>
  </si>
  <si>
    <t>HĐCĐ:
-  Dán hoa đào</t>
  </si>
  <si>
    <t>HĐG:
- Dán lọ hoa
- Dán cành đào, hoa đào
- Dán trang trí bao lì xì</t>
  </si>
  <si>
    <t>HĐG: Nặn những sản phẩm đơn giản về nhánh.
HĐCĐ: Nặn bánh chưng</t>
  </si>
  <si>
    <t>HĐG: Tô tranh màu nước về nhánh (Bánh chưng; Hoa đào).
- Di màu theo ý thích.</t>
  </si>
  <si>
    <t xml:space="preserve">                  - Lĩnh vực TCKN xã hội - thẩm mỹ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</si>
</sst>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21">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u/>
      <sz val="11"/>
      <color theme="10"/>
      <name val="Calibri"/>
      <family val="2"/>
      <scheme val="minor"/>
    </font>
    <font>
      <b/>
      <sz val="11"/>
      <color theme="1"/>
      <name val="Times New Roman"/>
      <family val="1"/>
    </font>
    <font>
      <sz val="11"/>
      <color theme="1"/>
      <name val="Times New Roman"/>
      <family val="1"/>
    </font>
    <font>
      <b/>
      <sz val="12"/>
      <color theme="1"/>
      <name val="Times New Roman"/>
      <family val="1"/>
    </font>
    <font>
      <u/>
      <sz val="11"/>
      <color theme="1"/>
      <name val="Times New Roman"/>
      <family val="1"/>
    </font>
    <font>
      <b/>
      <sz val="8"/>
      <color theme="1"/>
      <name val="Times New Roman"/>
      <family val="1"/>
    </font>
    <font>
      <sz val="8"/>
      <color theme="1"/>
      <name val="Times New Roman"/>
      <family val="1"/>
    </font>
    <font>
      <i/>
      <sz val="8"/>
      <color theme="1"/>
      <name val="Times New Roman"/>
      <family val="1"/>
    </font>
    <font>
      <i/>
      <sz val="11"/>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2">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12" fillId="0" borderId="0" applyNumberFormat="0" applyFill="0" applyBorder="0" applyAlignment="0" applyProtection="0"/>
    <xf numFmtId="0" fontId="2" fillId="0" borderId="0"/>
  </cellStyleXfs>
  <cellXfs count="102">
    <xf numFmtId="0" fontId="0" fillId="0" borderId="0" xfId="0"/>
    <xf numFmtId="0" fontId="13" fillId="2" borderId="3" xfId="0" applyFont="1" applyFill="1" applyBorder="1" applyAlignment="1">
      <alignment horizontal="center" vertical="center" wrapText="1"/>
    </xf>
    <xf numFmtId="49" fontId="14" fillId="2" borderId="3" xfId="0" applyNumberFormat="1" applyFont="1" applyFill="1" applyBorder="1" applyAlignment="1">
      <alignment vertical="center" wrapText="1"/>
    </xf>
    <xf numFmtId="1" fontId="13" fillId="2" borderId="3" xfId="0" applyNumberFormat="1" applyFont="1" applyFill="1" applyBorder="1" applyAlignment="1">
      <alignment vertical="center" wrapText="1"/>
    </xf>
    <xf numFmtId="1" fontId="13" fillId="2" borderId="3" xfId="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49" fontId="14" fillId="2" borderId="3" xfId="0" applyNumberFormat="1" applyFont="1" applyFill="1" applyBorder="1" applyAlignment="1">
      <alignment vertical="center"/>
    </xf>
    <xf numFmtId="0" fontId="14" fillId="2" borderId="3" xfId="4" applyFont="1" applyFill="1" applyBorder="1" applyAlignment="1">
      <alignment horizontal="left" vertical="center" wrapText="1"/>
    </xf>
    <xf numFmtId="0" fontId="14" fillId="2" borderId="3" xfId="0" quotePrefix="1" applyFont="1" applyFill="1" applyBorder="1" applyAlignment="1">
      <alignment horizontal="left" vertical="center" wrapText="1"/>
    </xf>
    <xf numFmtId="49" fontId="16" fillId="2" borderId="3" xfId="3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0" fillId="2" borderId="0" xfId="0" applyFill="1"/>
    <xf numFmtId="0" fontId="14" fillId="2" borderId="3" xfId="0" applyFont="1" applyFill="1" applyBorder="1" applyAlignment="1">
      <alignment horizontal="center" vertical="center" wrapText="1"/>
    </xf>
    <xf numFmtId="0" fontId="0" fillId="2" borderId="0" xfId="0" applyFill="1" applyAlignment="1">
      <alignment horizontal="center"/>
    </xf>
    <xf numFmtId="0" fontId="20" fillId="2" borderId="3" xfId="0"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0" fontId="14" fillId="2" borderId="3" xfId="0" applyFont="1" applyFill="1" applyBorder="1" applyAlignment="1">
      <alignment horizontal="center" vertical="center"/>
    </xf>
    <xf numFmtId="1" fontId="14" fillId="2" borderId="3" xfId="0"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xf>
    <xf numFmtId="49" fontId="14" fillId="2" borderId="6" xfId="0" applyNumberFormat="1" applyFont="1" applyFill="1" applyBorder="1" applyAlignment="1">
      <alignment horizontal="left" vertical="center" wrapText="1"/>
    </xf>
    <xf numFmtId="49" fontId="19" fillId="2" borderId="3"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0" fillId="2" borderId="3" xfId="0" applyFill="1" applyBorder="1"/>
    <xf numFmtId="49" fontId="13" fillId="2" borderId="3" xfId="0" applyNumberFormat="1" applyFont="1" applyFill="1" applyBorder="1" applyAlignment="1">
      <alignment horizontal="center" vertical="center"/>
    </xf>
    <xf numFmtId="0" fontId="0" fillId="2" borderId="0" xfId="0" applyFill="1" applyAlignment="1">
      <alignment wrapText="1"/>
    </xf>
    <xf numFmtId="0" fontId="15" fillId="2" borderId="3" xfId="0" applyFont="1" applyFill="1" applyBorder="1" applyAlignment="1">
      <alignment horizontal="center" vertical="center" wrapText="1"/>
    </xf>
    <xf numFmtId="49" fontId="19" fillId="2" borderId="3" xfId="0" applyNumberFormat="1" applyFont="1" applyFill="1" applyBorder="1" applyAlignment="1">
      <alignment horizontal="center" vertical="center"/>
    </xf>
    <xf numFmtId="0" fontId="20" fillId="2" borderId="3" xfId="0" applyFont="1" applyFill="1" applyBorder="1" applyAlignment="1">
      <alignment horizontal="center" vertical="center"/>
    </xf>
    <xf numFmtId="49" fontId="20" fillId="2" borderId="3" xfId="0" applyNumberFormat="1" applyFont="1" applyFill="1" applyBorder="1" applyAlignment="1">
      <alignment horizontal="left" vertical="center" wrapText="1"/>
    </xf>
    <xf numFmtId="49" fontId="20" fillId="2" borderId="3" xfId="0" applyNumberFormat="1" applyFont="1" applyFill="1" applyBorder="1" applyAlignment="1">
      <alignment vertical="center" wrapText="1"/>
    </xf>
    <xf numFmtId="0" fontId="0" fillId="2" borderId="3" xfId="0" applyFill="1" applyBorder="1" applyAlignment="1">
      <alignment horizontal="center"/>
    </xf>
    <xf numFmtId="1" fontId="14" fillId="2" borderId="6" xfId="0" applyNumberFormat="1" applyFont="1" applyFill="1" applyBorder="1" applyAlignment="1">
      <alignment horizontal="center" vertical="center" wrapText="1"/>
    </xf>
    <xf numFmtId="1" fontId="13" fillId="2" borderId="6" xfId="0" applyNumberFormat="1" applyFont="1" applyFill="1" applyBorder="1" applyAlignment="1">
      <alignment horizontal="center" vertical="center" wrapText="1"/>
    </xf>
    <xf numFmtId="0" fontId="15" fillId="2" borderId="0" xfId="0" applyFont="1" applyFill="1" applyAlignment="1">
      <alignment vertical="center" wrapText="1"/>
    </xf>
    <xf numFmtId="1" fontId="14" fillId="2" borderId="6" xfId="0" applyNumberFormat="1" applyFont="1" applyFill="1" applyBorder="1" applyAlignment="1">
      <alignment horizontal="left" vertical="center" wrapText="1"/>
    </xf>
    <xf numFmtId="49" fontId="20" fillId="2" borderId="3" xfId="0" applyNumberFormat="1" applyFont="1" applyFill="1" applyBorder="1" applyAlignment="1" applyProtection="1">
      <alignment vertical="center" wrapText="1"/>
      <protection locked="0"/>
    </xf>
    <xf numFmtId="0" fontId="0" fillId="2" borderId="3" xfId="0" applyFill="1" applyBorder="1" applyAlignment="1">
      <alignment horizontal="center" vertical="center"/>
    </xf>
    <xf numFmtId="0" fontId="0" fillId="2" borderId="3" xfId="0" applyFill="1" applyBorder="1" applyAlignment="1">
      <alignment wrapText="1"/>
    </xf>
    <xf numFmtId="0" fontId="0" fillId="2" borderId="0" xfId="0" applyFill="1" applyAlignment="1">
      <alignment horizontal="center" vertical="center"/>
    </xf>
    <xf numFmtId="0" fontId="13" fillId="2" borderId="3" xfId="0" applyFont="1" applyFill="1" applyBorder="1" applyAlignment="1">
      <alignment horizontal="center" vertical="center" wrapText="1"/>
    </xf>
    <xf numFmtId="49" fontId="13" fillId="2" borderId="3" xfId="0" applyNumberFormat="1" applyFont="1" applyFill="1" applyBorder="1" applyAlignment="1">
      <alignment horizontal="left" vertical="center" wrapText="1"/>
    </xf>
    <xf numFmtId="49" fontId="18" fillId="2" borderId="6"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1" fontId="13" fillId="2" borderId="6" xfId="0" applyNumberFormat="1" applyFont="1" applyFill="1" applyBorder="1" applyAlignment="1">
      <alignment horizontal="center" vertical="center" wrapText="1"/>
    </xf>
    <xf numFmtId="1" fontId="13" fillId="2" borderId="5" xfId="0" applyNumberFormat="1" applyFont="1" applyFill="1" applyBorder="1" applyAlignment="1">
      <alignment horizontal="center" vertical="center" wrapText="1"/>
    </xf>
    <xf numFmtId="49" fontId="18" fillId="2" borderId="4" xfId="0" applyNumberFormat="1" applyFont="1" applyFill="1" applyBorder="1" applyAlignment="1">
      <alignment horizontal="center" vertical="center" wrapText="1"/>
    </xf>
    <xf numFmtId="49" fontId="14" fillId="2" borderId="6" xfId="0" applyNumberFormat="1" applyFont="1" applyFill="1" applyBorder="1" applyAlignment="1">
      <alignment horizontal="left" vertical="center" wrapText="1"/>
    </xf>
    <xf numFmtId="49" fontId="14" fillId="2" borderId="4" xfId="0" applyNumberFormat="1" applyFont="1" applyFill="1" applyBorder="1" applyAlignment="1">
      <alignment horizontal="left" vertical="center" wrapText="1"/>
    </xf>
    <xf numFmtId="49" fontId="14" fillId="2" borderId="5" xfId="0" applyNumberFormat="1" applyFont="1" applyFill="1" applyBorder="1" applyAlignment="1">
      <alignment horizontal="left" vertical="center" wrapText="1"/>
    </xf>
    <xf numFmtId="49" fontId="13" fillId="2" borderId="3" xfId="4" applyNumberFormat="1" applyFont="1" applyFill="1" applyBorder="1" applyAlignment="1">
      <alignment vertical="center" wrapText="1"/>
    </xf>
    <xf numFmtId="0" fontId="13" fillId="2" borderId="6"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49" fontId="13" fillId="2" borderId="3" xfId="0" applyNumberFormat="1" applyFont="1" applyFill="1" applyBorder="1" applyAlignment="1">
      <alignment horizontal="left" vertical="center"/>
    </xf>
    <xf numFmtId="0" fontId="17" fillId="2" borderId="3"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4" fillId="2" borderId="7" xfId="0" applyFont="1" applyFill="1" applyBorder="1" applyAlignment="1">
      <alignment horizontal="left" vertical="center"/>
    </xf>
    <xf numFmtId="0" fontId="14" fillId="2" borderId="2" xfId="0" applyFont="1" applyFill="1" applyBorder="1" applyAlignment="1">
      <alignment horizontal="left" vertical="center"/>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13" fillId="2" borderId="8" xfId="0" applyFont="1" applyFill="1" applyBorder="1" applyAlignment="1">
      <alignment horizontal="left" vertical="center" wrapText="1"/>
    </xf>
    <xf numFmtId="49" fontId="14" fillId="2" borderId="6"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1" fontId="13" fillId="2" borderId="4" xfId="0" applyNumberFormat="1"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8" xfId="0" applyFont="1" applyFill="1" applyBorder="1" applyAlignment="1">
      <alignment horizontal="left" vertical="center" wrapText="1"/>
    </xf>
    <xf numFmtId="49" fontId="13" fillId="2" borderId="4" xfId="0" applyNumberFormat="1" applyFont="1" applyFill="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5" fillId="2" borderId="0" xfId="0" applyFont="1" applyFill="1" applyAlignment="1">
      <alignment horizontal="center" vertical="center" wrapText="1"/>
    </xf>
    <xf numFmtId="0" fontId="20" fillId="2" borderId="6" xfId="4" applyFont="1" applyFill="1" applyBorder="1" applyAlignment="1">
      <alignment horizontal="center" vertical="center" wrapText="1"/>
    </xf>
    <xf numFmtId="0" fontId="20" fillId="2" borderId="4" xfId="4" applyFont="1" applyFill="1" applyBorder="1" applyAlignment="1">
      <alignment horizontal="center" vertical="center" wrapText="1"/>
    </xf>
    <xf numFmtId="0" fontId="20" fillId="2" borderId="5" xfId="4" applyFont="1" applyFill="1" applyBorder="1" applyAlignment="1">
      <alignment horizontal="center" vertical="center" wrapText="1"/>
    </xf>
    <xf numFmtId="49" fontId="20" fillId="2" borderId="6" xfId="4" applyNumberFormat="1" applyFont="1" applyFill="1" applyBorder="1" applyAlignment="1">
      <alignment horizontal="left" vertical="center" wrapText="1"/>
    </xf>
    <xf numFmtId="49" fontId="20" fillId="2" borderId="4" xfId="4" applyNumberFormat="1" applyFont="1" applyFill="1" applyBorder="1" applyAlignment="1">
      <alignment horizontal="left" vertical="center" wrapText="1"/>
    </xf>
    <xf numFmtId="49" fontId="20" fillId="2" borderId="5" xfId="4" applyNumberFormat="1" applyFont="1" applyFill="1" applyBorder="1" applyAlignment="1">
      <alignment horizontal="left" vertical="center" wrapText="1"/>
    </xf>
    <xf numFmtId="49" fontId="19" fillId="2" borderId="6" xfId="4" applyNumberFormat="1" applyFont="1" applyFill="1" applyBorder="1" applyAlignment="1">
      <alignment horizontal="center" vertical="center" wrapText="1"/>
    </xf>
    <xf numFmtId="49" fontId="19" fillId="2" borderId="4" xfId="4" applyNumberFormat="1" applyFont="1" applyFill="1" applyBorder="1" applyAlignment="1">
      <alignment horizontal="center" vertical="center" wrapText="1"/>
    </xf>
    <xf numFmtId="49" fontId="19" fillId="2" borderId="5" xfId="4" applyNumberFormat="1" applyFont="1" applyFill="1" applyBorder="1" applyAlignment="1">
      <alignment horizontal="center" vertical="center" wrapText="1"/>
    </xf>
    <xf numFmtId="0" fontId="11" fillId="2" borderId="7"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8" xfId="0" applyFont="1" applyFill="1" applyBorder="1" applyAlignment="1">
      <alignment horizontal="left" vertical="center" wrapText="1"/>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2 2" xfId="31"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66FFFF"/>
      <color rgb="FFFF99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97"/>
  <sheetViews>
    <sheetView tabSelected="1" topLeftCell="A85" zoomScale="66" zoomScaleNormal="66" workbookViewId="0">
      <selection activeCell="B46" sqref="B46:D46"/>
    </sheetView>
  </sheetViews>
  <sheetFormatPr defaultRowHeight="15"/>
  <cols>
    <col min="1" max="1" width="5.5703125" style="13" customWidth="1"/>
    <col min="2" max="2" width="19.28515625" style="11" customWidth="1"/>
    <col min="3" max="3" width="6.140625" style="13" customWidth="1"/>
    <col min="4" max="4" width="19.7109375" style="11" customWidth="1"/>
    <col min="5" max="5" width="6.28515625" style="46" customWidth="1"/>
    <col min="6" max="6" width="5.7109375" style="46" customWidth="1"/>
    <col min="7" max="7" width="21" style="11" customWidth="1"/>
    <col min="8" max="8" width="8.85546875" style="11" customWidth="1"/>
    <col min="9" max="9" width="7.28515625" style="11" customWidth="1"/>
    <col min="10" max="10" width="7.42578125" style="32" customWidth="1"/>
    <col min="11" max="11" width="9.140625" style="11"/>
    <col min="12" max="12" width="9.85546875" style="11" customWidth="1"/>
    <col min="13" max="13" width="8.7109375" style="11" customWidth="1"/>
    <col min="14" max="16384" width="9.140625" style="11"/>
  </cols>
  <sheetData>
    <row r="1" spans="1:15" ht="15.75" customHeight="1">
      <c r="A1" s="89" t="s">
        <v>156</v>
      </c>
      <c r="B1" s="89"/>
      <c r="C1" s="89"/>
      <c r="D1" s="89"/>
      <c r="E1" s="89"/>
      <c r="F1" s="89"/>
      <c r="G1" s="89"/>
      <c r="H1" s="89"/>
      <c r="I1" s="89"/>
      <c r="J1" s="89"/>
      <c r="K1" s="89"/>
      <c r="L1" s="89"/>
      <c r="M1" s="89"/>
      <c r="N1" s="41"/>
      <c r="O1" s="41"/>
    </row>
    <row r="2" spans="1:15" ht="12.75" customHeight="1">
      <c r="A2" s="83"/>
      <c r="B2" s="83"/>
      <c r="C2" s="83"/>
      <c r="D2" s="83"/>
      <c r="E2" s="83"/>
      <c r="F2" s="83"/>
      <c r="G2" s="83"/>
      <c r="H2" s="83"/>
      <c r="I2" s="83"/>
      <c r="J2" s="83"/>
      <c r="K2" s="83"/>
      <c r="L2" s="83"/>
      <c r="M2" s="83"/>
    </row>
    <row r="3" spans="1:15" ht="37.5" customHeight="1">
      <c r="A3" s="47" t="s">
        <v>19</v>
      </c>
      <c r="B3" s="47" t="s">
        <v>11</v>
      </c>
      <c r="C3" s="65" t="s">
        <v>13</v>
      </c>
      <c r="D3" s="47" t="s">
        <v>12</v>
      </c>
      <c r="E3" s="65" t="s">
        <v>13</v>
      </c>
      <c r="F3" s="65" t="s">
        <v>96</v>
      </c>
      <c r="G3" s="47" t="s">
        <v>15</v>
      </c>
      <c r="H3" s="47" t="s">
        <v>94</v>
      </c>
      <c r="I3" s="47" t="s">
        <v>17</v>
      </c>
      <c r="J3" s="47" t="s">
        <v>16</v>
      </c>
      <c r="K3" s="88" t="s">
        <v>157</v>
      </c>
      <c r="L3" s="88"/>
      <c r="M3" s="58" t="s">
        <v>152</v>
      </c>
    </row>
    <row r="4" spans="1:15" ht="40.5" customHeight="1">
      <c r="A4" s="47"/>
      <c r="B4" s="47"/>
      <c r="C4" s="65"/>
      <c r="D4" s="47"/>
      <c r="E4" s="65"/>
      <c r="F4" s="65"/>
      <c r="G4" s="47"/>
      <c r="H4" s="47"/>
      <c r="I4" s="47"/>
      <c r="J4" s="47"/>
      <c r="K4" s="58" t="s">
        <v>158</v>
      </c>
      <c r="L4" s="58" t="s">
        <v>159</v>
      </c>
      <c r="M4" s="59"/>
    </row>
    <row r="5" spans="1:15" ht="13.5" customHeight="1">
      <c r="A5" s="47"/>
      <c r="B5" s="47"/>
      <c r="C5" s="65"/>
      <c r="D5" s="47"/>
      <c r="E5" s="65"/>
      <c r="F5" s="65"/>
      <c r="G5" s="47"/>
      <c r="H5" s="47"/>
      <c r="I5" s="47"/>
      <c r="J5" s="47"/>
      <c r="K5" s="59"/>
      <c r="L5" s="59"/>
      <c r="M5" s="59"/>
    </row>
    <row r="6" spans="1:15" ht="4.5" customHeight="1">
      <c r="A6" s="47"/>
      <c r="B6" s="47"/>
      <c r="C6" s="65"/>
      <c r="D6" s="47"/>
      <c r="E6" s="65"/>
      <c r="F6" s="65"/>
      <c r="G6" s="47"/>
      <c r="H6" s="47"/>
      <c r="I6" s="47"/>
      <c r="J6" s="47"/>
      <c r="K6" s="60"/>
      <c r="L6" s="60"/>
      <c r="M6" s="60"/>
    </row>
    <row r="7" spans="1:15" ht="29.25" customHeight="1">
      <c r="A7" s="12"/>
      <c r="B7" s="48" t="s">
        <v>4</v>
      </c>
      <c r="C7" s="48"/>
      <c r="D7" s="48"/>
      <c r="E7" s="23"/>
      <c r="F7" s="20">
        <f>SUM(F8,F26)</f>
        <v>3</v>
      </c>
      <c r="G7" s="4"/>
      <c r="H7" s="28"/>
      <c r="I7" s="28"/>
      <c r="J7" s="28"/>
      <c r="K7" s="20"/>
      <c r="L7" s="20"/>
      <c r="M7" s="12"/>
    </row>
    <row r="8" spans="1:15" ht="21" customHeight="1">
      <c r="A8" s="12"/>
      <c r="B8" s="48" t="s">
        <v>9</v>
      </c>
      <c r="C8" s="48"/>
      <c r="D8" s="48"/>
      <c r="E8" s="23"/>
      <c r="F8" s="20">
        <f>SUM(F9,F11,F17)</f>
        <v>2</v>
      </c>
      <c r="G8" s="4"/>
      <c r="H8" s="28"/>
      <c r="I8" s="28"/>
      <c r="J8" s="28"/>
      <c r="K8" s="20"/>
      <c r="L8" s="20"/>
      <c r="M8" s="12"/>
    </row>
    <row r="9" spans="1:15" ht="28.5" customHeight="1">
      <c r="A9" s="12"/>
      <c r="B9" s="48" t="s">
        <v>104</v>
      </c>
      <c r="C9" s="48"/>
      <c r="D9" s="48"/>
      <c r="E9" s="23"/>
      <c r="F9" s="20">
        <f>COUNTIF(F10:F10,"x")</f>
        <v>0</v>
      </c>
      <c r="G9" s="4"/>
      <c r="H9" s="28"/>
      <c r="I9" s="28"/>
      <c r="J9" s="28"/>
      <c r="K9" s="19"/>
      <c r="L9" s="19"/>
      <c r="M9" s="12"/>
    </row>
    <row r="10" spans="1:15" ht="189.75" customHeight="1">
      <c r="A10" s="12">
        <v>1</v>
      </c>
      <c r="B10" s="2" t="s">
        <v>20</v>
      </c>
      <c r="C10" s="21" t="s">
        <v>0</v>
      </c>
      <c r="D10" s="2" t="s">
        <v>20</v>
      </c>
      <c r="E10" s="16" t="s">
        <v>2</v>
      </c>
      <c r="F10" s="20"/>
      <c r="G10" s="5" t="s">
        <v>108</v>
      </c>
      <c r="H10" s="20"/>
      <c r="I10" s="22" t="s">
        <v>18</v>
      </c>
      <c r="J10" s="22" t="s">
        <v>102</v>
      </c>
      <c r="K10" s="19" t="s">
        <v>123</v>
      </c>
      <c r="L10" s="19" t="s">
        <v>123</v>
      </c>
      <c r="M10" s="12"/>
    </row>
    <row r="11" spans="1:15" ht="27.75" customHeight="1">
      <c r="A11" s="12"/>
      <c r="B11" s="48" t="s">
        <v>21</v>
      </c>
      <c r="C11" s="48"/>
      <c r="D11" s="48"/>
      <c r="E11" s="23"/>
      <c r="F11" s="20">
        <v>0</v>
      </c>
      <c r="G11" s="4"/>
      <c r="H11" s="28"/>
      <c r="I11" s="28"/>
      <c r="J11" s="28"/>
      <c r="K11" s="19"/>
      <c r="L11" s="19"/>
      <c r="M11" s="12"/>
    </row>
    <row r="12" spans="1:15" ht="19.5" customHeight="1">
      <c r="A12" s="12"/>
      <c r="B12" s="64" t="s">
        <v>22</v>
      </c>
      <c r="C12" s="64"/>
      <c r="D12" s="64"/>
      <c r="E12" s="23"/>
      <c r="F12" s="20">
        <f>COUNTIF(F13:F14,"x")</f>
        <v>0</v>
      </c>
      <c r="G12" s="4"/>
      <c r="H12" s="28"/>
      <c r="I12" s="28"/>
      <c r="J12" s="28"/>
      <c r="K12" s="19"/>
      <c r="L12" s="19"/>
      <c r="M12" s="12"/>
    </row>
    <row r="13" spans="1:15" ht="60.75" customHeight="1">
      <c r="A13" s="12">
        <v>8</v>
      </c>
      <c r="B13" s="17" t="s">
        <v>23</v>
      </c>
      <c r="C13" s="16" t="s">
        <v>2</v>
      </c>
      <c r="D13" s="17" t="s">
        <v>24</v>
      </c>
      <c r="E13" s="16" t="s">
        <v>2</v>
      </c>
      <c r="F13" s="22"/>
      <c r="G13" s="17" t="s">
        <v>122</v>
      </c>
      <c r="H13" s="22"/>
      <c r="I13" s="22" t="s">
        <v>18</v>
      </c>
      <c r="J13" s="22" t="s">
        <v>91</v>
      </c>
      <c r="K13" s="19" t="s">
        <v>124</v>
      </c>
      <c r="L13" s="19"/>
      <c r="M13" s="12"/>
    </row>
    <row r="14" spans="1:15" ht="87.75" customHeight="1">
      <c r="A14" s="12">
        <v>9</v>
      </c>
      <c r="B14" s="2" t="s">
        <v>25</v>
      </c>
      <c r="C14" s="16" t="s">
        <v>0</v>
      </c>
      <c r="D14" s="2" t="s">
        <v>26</v>
      </c>
      <c r="E14" s="21" t="s">
        <v>2</v>
      </c>
      <c r="F14" s="24"/>
      <c r="G14" s="17" t="s">
        <v>155</v>
      </c>
      <c r="H14" s="22"/>
      <c r="I14" s="22" t="s">
        <v>18</v>
      </c>
      <c r="J14" s="22" t="s">
        <v>91</v>
      </c>
      <c r="K14" s="19"/>
      <c r="L14" s="19" t="s">
        <v>124</v>
      </c>
      <c r="M14" s="12"/>
    </row>
    <row r="15" spans="1:15" ht="23.25" customHeight="1">
      <c r="A15" s="12"/>
      <c r="B15" s="48" t="s">
        <v>27</v>
      </c>
      <c r="C15" s="48"/>
      <c r="D15" s="48"/>
      <c r="E15" s="23"/>
      <c r="F15" s="20">
        <f>COUNTIF(F16:F16,"x")</f>
        <v>0</v>
      </c>
      <c r="G15" s="4"/>
      <c r="H15" s="20"/>
      <c r="I15" s="20"/>
      <c r="J15" s="20"/>
      <c r="K15" s="19"/>
      <c r="L15" s="19"/>
      <c r="M15" s="12"/>
    </row>
    <row r="16" spans="1:15" ht="152.25" customHeight="1">
      <c r="A16" s="12">
        <v>19</v>
      </c>
      <c r="B16" s="17" t="s">
        <v>95</v>
      </c>
      <c r="C16" s="16" t="s">
        <v>3</v>
      </c>
      <c r="D16" s="17" t="s">
        <v>28</v>
      </c>
      <c r="E16" s="16" t="s">
        <v>1</v>
      </c>
      <c r="F16" s="28"/>
      <c r="G16" s="17" t="s">
        <v>160</v>
      </c>
      <c r="H16" s="28"/>
      <c r="I16" s="22" t="s">
        <v>18</v>
      </c>
      <c r="J16" s="22" t="s">
        <v>151</v>
      </c>
      <c r="K16" s="19" t="s">
        <v>129</v>
      </c>
      <c r="L16" s="19" t="s">
        <v>129</v>
      </c>
      <c r="M16" s="12"/>
    </row>
    <row r="17" spans="1:13" ht="32.25" customHeight="1">
      <c r="A17" s="12"/>
      <c r="B17" s="48" t="s">
        <v>29</v>
      </c>
      <c r="C17" s="48"/>
      <c r="D17" s="48"/>
      <c r="E17" s="23"/>
      <c r="F17" s="20">
        <f>COUNTIF(F18:F25,"x")</f>
        <v>2</v>
      </c>
      <c r="G17" s="4"/>
      <c r="H17" s="20"/>
      <c r="I17" s="20"/>
      <c r="J17" s="20"/>
      <c r="K17" s="19"/>
      <c r="L17" s="19"/>
      <c r="M17" s="12"/>
    </row>
    <row r="18" spans="1:13" ht="111" customHeight="1">
      <c r="A18" s="12">
        <v>20</v>
      </c>
      <c r="B18" s="2" t="s">
        <v>30</v>
      </c>
      <c r="C18" s="16" t="s">
        <v>2</v>
      </c>
      <c r="D18" s="2" t="s">
        <v>31</v>
      </c>
      <c r="E18" s="16" t="s">
        <v>2</v>
      </c>
      <c r="F18" s="22"/>
      <c r="G18" s="5" t="s">
        <v>161</v>
      </c>
      <c r="H18" s="19"/>
      <c r="I18" s="22" t="s">
        <v>18</v>
      </c>
      <c r="J18" s="22" t="s">
        <v>102</v>
      </c>
      <c r="K18" s="12" t="s">
        <v>125</v>
      </c>
      <c r="L18" s="12" t="s">
        <v>125</v>
      </c>
      <c r="M18" s="12"/>
    </row>
    <row r="19" spans="1:13" ht="122.25" customHeight="1">
      <c r="A19" s="12">
        <v>22</v>
      </c>
      <c r="B19" s="17" t="s">
        <v>32</v>
      </c>
      <c r="C19" s="16" t="s">
        <v>2</v>
      </c>
      <c r="D19" s="17" t="s">
        <v>33</v>
      </c>
      <c r="E19" s="16" t="s">
        <v>2</v>
      </c>
      <c r="F19" s="22"/>
      <c r="G19" s="17" t="s">
        <v>162</v>
      </c>
      <c r="H19" s="22" t="s">
        <v>34</v>
      </c>
      <c r="I19" s="22" t="s">
        <v>18</v>
      </c>
      <c r="J19" s="22" t="s">
        <v>102</v>
      </c>
      <c r="K19" s="12" t="s">
        <v>125</v>
      </c>
      <c r="L19" s="12" t="s">
        <v>125</v>
      </c>
      <c r="M19" s="12"/>
    </row>
    <row r="20" spans="1:13" ht="108.75" customHeight="1">
      <c r="A20" s="35">
        <v>24</v>
      </c>
      <c r="B20" s="37" t="s">
        <v>35</v>
      </c>
      <c r="C20" s="26" t="s">
        <v>3</v>
      </c>
      <c r="D20" s="37" t="s">
        <v>35</v>
      </c>
      <c r="E20" s="26" t="s">
        <v>3</v>
      </c>
      <c r="F20" s="22" t="s">
        <v>8</v>
      </c>
      <c r="G20" s="17" t="s">
        <v>163</v>
      </c>
      <c r="H20" s="6"/>
      <c r="I20" s="24" t="s">
        <v>18</v>
      </c>
      <c r="J20" s="22" t="s">
        <v>102</v>
      </c>
      <c r="K20" s="12" t="s">
        <v>125</v>
      </c>
      <c r="L20" s="12" t="s">
        <v>125</v>
      </c>
      <c r="M20" s="12"/>
    </row>
    <row r="21" spans="1:13" ht="62.25" customHeight="1">
      <c r="A21" s="35">
        <v>25</v>
      </c>
      <c r="B21" s="37" t="s">
        <v>36</v>
      </c>
      <c r="C21" s="34" t="s">
        <v>3</v>
      </c>
      <c r="D21" s="37" t="s">
        <v>36</v>
      </c>
      <c r="E21" s="26" t="s">
        <v>3</v>
      </c>
      <c r="F21" s="22" t="s">
        <v>8</v>
      </c>
      <c r="G21" s="17" t="s">
        <v>114</v>
      </c>
      <c r="H21" s="22"/>
      <c r="I21" s="22" t="s">
        <v>18</v>
      </c>
      <c r="J21" s="22" t="s">
        <v>102</v>
      </c>
      <c r="K21" s="12" t="s">
        <v>125</v>
      </c>
      <c r="L21" s="12" t="s">
        <v>125</v>
      </c>
      <c r="M21" s="12"/>
    </row>
    <row r="22" spans="1:13" ht="111.75" customHeight="1">
      <c r="A22" s="12">
        <v>26</v>
      </c>
      <c r="B22" s="2" t="s">
        <v>164</v>
      </c>
      <c r="C22" s="16" t="s">
        <v>0</v>
      </c>
      <c r="D22" s="2" t="s">
        <v>165</v>
      </c>
      <c r="E22" s="16" t="s">
        <v>2</v>
      </c>
      <c r="F22" s="22"/>
      <c r="G22" s="5" t="s">
        <v>115</v>
      </c>
      <c r="H22" s="22"/>
      <c r="I22" s="22" t="s">
        <v>18</v>
      </c>
      <c r="J22" s="22" t="s">
        <v>102</v>
      </c>
      <c r="K22" s="12" t="s">
        <v>125</v>
      </c>
      <c r="L22" s="12"/>
      <c r="M22" s="12"/>
    </row>
    <row r="23" spans="1:13" ht="95.25" customHeight="1">
      <c r="A23" s="12">
        <v>28</v>
      </c>
      <c r="B23" s="2" t="s">
        <v>37</v>
      </c>
      <c r="C23" s="16" t="s">
        <v>2</v>
      </c>
      <c r="D23" s="2" t="s">
        <v>103</v>
      </c>
      <c r="E23" s="16" t="s">
        <v>2</v>
      </c>
      <c r="F23" s="22"/>
      <c r="G23" s="17" t="s">
        <v>116</v>
      </c>
      <c r="H23" s="22"/>
      <c r="I23" s="22" t="s">
        <v>18</v>
      </c>
      <c r="J23" s="22" t="s">
        <v>102</v>
      </c>
      <c r="K23" s="12" t="s">
        <v>125</v>
      </c>
      <c r="L23" s="12" t="s">
        <v>125</v>
      </c>
      <c r="M23" s="12"/>
    </row>
    <row r="24" spans="1:13" ht="81.75" customHeight="1">
      <c r="A24" s="12">
        <v>30</v>
      </c>
      <c r="B24" s="2" t="s">
        <v>38</v>
      </c>
      <c r="C24" s="16" t="s">
        <v>2</v>
      </c>
      <c r="D24" s="2" t="s">
        <v>39</v>
      </c>
      <c r="E24" s="16" t="s">
        <v>2</v>
      </c>
      <c r="F24" s="22"/>
      <c r="G24" s="17" t="s">
        <v>166</v>
      </c>
      <c r="H24" s="22"/>
      <c r="I24" s="22" t="s">
        <v>18</v>
      </c>
      <c r="J24" s="22" t="s">
        <v>102</v>
      </c>
      <c r="K24" s="12" t="s">
        <v>125</v>
      </c>
      <c r="L24" s="12" t="s">
        <v>125</v>
      </c>
      <c r="M24" s="12"/>
    </row>
    <row r="25" spans="1:13" ht="73.5" customHeight="1">
      <c r="A25" s="12">
        <v>32</v>
      </c>
      <c r="B25" s="17" t="s">
        <v>40</v>
      </c>
      <c r="C25" s="16" t="s">
        <v>2</v>
      </c>
      <c r="D25" s="17" t="s">
        <v>41</v>
      </c>
      <c r="E25" s="16" t="s">
        <v>0</v>
      </c>
      <c r="F25" s="22"/>
      <c r="G25" s="5" t="s">
        <v>109</v>
      </c>
      <c r="H25" s="22"/>
      <c r="I25" s="22" t="s">
        <v>92</v>
      </c>
      <c r="J25" s="22" t="s">
        <v>102</v>
      </c>
      <c r="K25" s="12" t="s">
        <v>125</v>
      </c>
      <c r="L25" s="12" t="s">
        <v>125</v>
      </c>
      <c r="M25" s="12"/>
    </row>
    <row r="26" spans="1:13" ht="25.5" customHeight="1">
      <c r="A26" s="12"/>
      <c r="B26" s="48" t="s">
        <v>10</v>
      </c>
      <c r="C26" s="48"/>
      <c r="D26" s="48"/>
      <c r="E26" s="23"/>
      <c r="F26" s="20">
        <v>1</v>
      </c>
      <c r="G26" s="4"/>
      <c r="H26" s="20"/>
      <c r="I26" s="20"/>
      <c r="J26" s="20"/>
      <c r="K26" s="19"/>
      <c r="L26" s="19"/>
      <c r="M26" s="12"/>
    </row>
    <row r="27" spans="1:13" ht="33" customHeight="1">
      <c r="A27" s="12"/>
      <c r="B27" s="48" t="s">
        <v>42</v>
      </c>
      <c r="C27" s="48"/>
      <c r="D27" s="48"/>
      <c r="E27" s="23"/>
      <c r="F27" s="20">
        <f>COUNTIF(F28:F28,"x")</f>
        <v>0</v>
      </c>
      <c r="G27" s="4"/>
      <c r="H27" s="20"/>
      <c r="I27" s="20"/>
      <c r="J27" s="20"/>
      <c r="K27" s="19"/>
      <c r="L27" s="19"/>
      <c r="M27" s="12"/>
    </row>
    <row r="28" spans="1:13" ht="92.25" customHeight="1">
      <c r="A28" s="12">
        <v>35</v>
      </c>
      <c r="B28" s="17" t="s">
        <v>43</v>
      </c>
      <c r="C28" s="16" t="s">
        <v>0</v>
      </c>
      <c r="D28" s="17" t="s">
        <v>5</v>
      </c>
      <c r="E28" s="16" t="s">
        <v>0</v>
      </c>
      <c r="F28" s="22"/>
      <c r="G28" s="7" t="s">
        <v>117</v>
      </c>
      <c r="H28" s="22"/>
      <c r="I28" s="22" t="s">
        <v>18</v>
      </c>
      <c r="J28" s="22" t="s">
        <v>102</v>
      </c>
      <c r="K28" s="19" t="s">
        <v>126</v>
      </c>
      <c r="L28" s="19" t="s">
        <v>126</v>
      </c>
      <c r="M28" s="12"/>
    </row>
    <row r="29" spans="1:13" ht="30" customHeight="1">
      <c r="A29" s="12"/>
      <c r="B29" s="48" t="s">
        <v>44</v>
      </c>
      <c r="C29" s="48"/>
      <c r="D29" s="48"/>
      <c r="E29" s="23"/>
      <c r="F29" s="20">
        <f>COUNTIF(F30:F30,"x")</f>
        <v>0</v>
      </c>
      <c r="G29" s="4"/>
      <c r="H29" s="20"/>
      <c r="I29" s="20"/>
      <c r="J29" s="20"/>
      <c r="K29" s="19"/>
      <c r="L29" s="19"/>
      <c r="M29" s="12"/>
    </row>
    <row r="30" spans="1:13" ht="87.75" customHeight="1">
      <c r="A30" s="12">
        <v>46</v>
      </c>
      <c r="B30" s="2" t="s">
        <v>45</v>
      </c>
      <c r="C30" s="16" t="s">
        <v>2</v>
      </c>
      <c r="D30" s="2" t="s">
        <v>46</v>
      </c>
      <c r="E30" s="16" t="s">
        <v>2</v>
      </c>
      <c r="F30" s="22"/>
      <c r="G30" s="17" t="s">
        <v>118</v>
      </c>
      <c r="H30" s="22"/>
      <c r="I30" s="22" t="s">
        <v>18</v>
      </c>
      <c r="J30" s="22" t="s">
        <v>102</v>
      </c>
      <c r="K30" s="19" t="s">
        <v>126</v>
      </c>
      <c r="L30" s="19" t="s">
        <v>126</v>
      </c>
      <c r="M30" s="12"/>
    </row>
    <row r="31" spans="1:13" ht="37.5" customHeight="1">
      <c r="A31" s="12"/>
      <c r="B31" s="48" t="s">
        <v>47</v>
      </c>
      <c r="C31" s="48"/>
      <c r="D31" s="48"/>
      <c r="E31" s="23"/>
      <c r="F31" s="20">
        <f>COUNTIF(F32:F32,"x")</f>
        <v>1</v>
      </c>
      <c r="G31" s="4"/>
      <c r="H31" s="20"/>
      <c r="I31" s="20"/>
      <c r="J31" s="20"/>
      <c r="K31" s="19"/>
      <c r="L31" s="19"/>
      <c r="M31" s="12"/>
    </row>
    <row r="32" spans="1:13" ht="87.75" customHeight="1">
      <c r="A32" s="12">
        <v>49</v>
      </c>
      <c r="B32" s="36" t="s">
        <v>48</v>
      </c>
      <c r="C32" s="34" t="s">
        <v>3</v>
      </c>
      <c r="D32" s="36" t="s">
        <v>49</v>
      </c>
      <c r="E32" s="26" t="s">
        <v>3</v>
      </c>
      <c r="F32" s="22" t="s">
        <v>8</v>
      </c>
      <c r="G32" s="17" t="s">
        <v>119</v>
      </c>
      <c r="H32" s="22"/>
      <c r="I32" s="22" t="s">
        <v>18</v>
      </c>
      <c r="J32" s="22" t="s">
        <v>102</v>
      </c>
      <c r="K32" s="19" t="s">
        <v>148</v>
      </c>
      <c r="L32" s="19" t="s">
        <v>148</v>
      </c>
      <c r="M32" s="12"/>
    </row>
    <row r="33" spans="1:13" ht="32.25" customHeight="1">
      <c r="A33" s="12"/>
      <c r="B33" s="48" t="s">
        <v>6</v>
      </c>
      <c r="C33" s="48"/>
      <c r="D33" s="48"/>
      <c r="E33" s="23"/>
      <c r="F33" s="20">
        <v>1</v>
      </c>
      <c r="G33" s="4"/>
      <c r="H33" s="3"/>
      <c r="I33" s="20"/>
      <c r="J33" s="20"/>
      <c r="K33" s="19"/>
      <c r="L33" s="19"/>
      <c r="M33" s="12"/>
    </row>
    <row r="34" spans="1:13" ht="32.25" customHeight="1">
      <c r="A34" s="12"/>
      <c r="B34" s="48" t="s">
        <v>50</v>
      </c>
      <c r="C34" s="48"/>
      <c r="D34" s="48"/>
      <c r="E34" s="23"/>
      <c r="F34" s="20">
        <f>COUNTIF(F35:F35,"x")</f>
        <v>0</v>
      </c>
      <c r="G34" s="4"/>
      <c r="H34" s="3"/>
      <c r="I34" s="20"/>
      <c r="J34" s="20"/>
      <c r="K34" s="19"/>
      <c r="L34" s="19"/>
      <c r="M34" s="12"/>
    </row>
    <row r="35" spans="1:13" ht="99" customHeight="1">
      <c r="A35" s="12">
        <v>54</v>
      </c>
      <c r="B35" s="2" t="s">
        <v>51</v>
      </c>
      <c r="C35" s="16" t="s">
        <v>2</v>
      </c>
      <c r="D35" s="2" t="s">
        <v>52</v>
      </c>
      <c r="E35" s="16" t="s">
        <v>2</v>
      </c>
      <c r="F35" s="22"/>
      <c r="G35" s="17" t="s">
        <v>167</v>
      </c>
      <c r="H35" s="22"/>
      <c r="I35" s="22" t="s">
        <v>18</v>
      </c>
      <c r="J35" s="22" t="s">
        <v>102</v>
      </c>
      <c r="K35" s="19" t="s">
        <v>127</v>
      </c>
      <c r="L35" s="19"/>
      <c r="M35" s="12"/>
    </row>
    <row r="36" spans="1:13" ht="33" customHeight="1">
      <c r="A36" s="12"/>
      <c r="B36" s="48" t="s">
        <v>110</v>
      </c>
      <c r="C36" s="48"/>
      <c r="D36" s="48"/>
      <c r="E36" s="23"/>
      <c r="F36" s="20">
        <f>COUNTIF(F38:F38,"x")</f>
        <v>0</v>
      </c>
      <c r="G36" s="4"/>
      <c r="H36" s="20"/>
      <c r="I36" s="20"/>
      <c r="J36" s="20"/>
      <c r="K36" s="19"/>
      <c r="L36" s="19"/>
      <c r="M36" s="12"/>
    </row>
    <row r="37" spans="1:13" ht="50.25" customHeight="1">
      <c r="A37" s="61">
        <v>62</v>
      </c>
      <c r="B37" s="54" t="s">
        <v>53</v>
      </c>
      <c r="C37" s="49" t="s">
        <v>0</v>
      </c>
      <c r="D37" s="54" t="s">
        <v>54</v>
      </c>
      <c r="E37" s="49" t="s">
        <v>2</v>
      </c>
      <c r="F37" s="51"/>
      <c r="G37" s="42" t="s">
        <v>168</v>
      </c>
      <c r="H37" s="40"/>
      <c r="I37" s="15" t="s">
        <v>18</v>
      </c>
      <c r="J37" s="15" t="s">
        <v>102</v>
      </c>
      <c r="K37" s="39"/>
      <c r="L37" s="39" t="s">
        <v>124</v>
      </c>
      <c r="M37" s="29"/>
    </row>
    <row r="38" spans="1:13" ht="138" customHeight="1">
      <c r="A38" s="63"/>
      <c r="B38" s="56"/>
      <c r="C38" s="50"/>
      <c r="D38" s="56"/>
      <c r="E38" s="50"/>
      <c r="F38" s="52"/>
      <c r="G38" s="5" t="s">
        <v>169</v>
      </c>
      <c r="H38" s="22"/>
      <c r="I38" s="22" t="s">
        <v>18</v>
      </c>
      <c r="J38" s="22" t="s">
        <v>151</v>
      </c>
      <c r="K38" s="19" t="s">
        <v>129</v>
      </c>
      <c r="L38" s="19" t="s">
        <v>129</v>
      </c>
      <c r="M38" s="12"/>
    </row>
    <row r="39" spans="1:13" ht="21.75" customHeight="1">
      <c r="A39" s="12"/>
      <c r="B39" s="57" t="s">
        <v>98</v>
      </c>
      <c r="C39" s="57"/>
      <c r="D39" s="57"/>
      <c r="E39" s="23"/>
      <c r="F39" s="20">
        <f>COUNTIF(F40:F40,"x")</f>
        <v>1</v>
      </c>
      <c r="G39" s="5"/>
      <c r="H39" s="22"/>
      <c r="I39" s="22"/>
      <c r="J39" s="22"/>
      <c r="K39" s="19"/>
      <c r="L39" s="19"/>
      <c r="M39" s="12"/>
    </row>
    <row r="40" spans="1:13" ht="57.75" customHeight="1">
      <c r="A40" s="90">
        <v>66</v>
      </c>
      <c r="B40" s="93" t="s">
        <v>99</v>
      </c>
      <c r="C40" s="96" t="s">
        <v>3</v>
      </c>
      <c r="D40" s="93" t="s">
        <v>100</v>
      </c>
      <c r="E40" s="49" t="s">
        <v>3</v>
      </c>
      <c r="F40" s="80" t="s">
        <v>8</v>
      </c>
      <c r="G40" s="5" t="s">
        <v>170</v>
      </c>
      <c r="H40" s="22"/>
      <c r="I40" s="22" t="s">
        <v>18</v>
      </c>
      <c r="J40" s="22" t="s">
        <v>102</v>
      </c>
      <c r="K40" s="19" t="s">
        <v>131</v>
      </c>
      <c r="L40" s="19"/>
      <c r="M40" s="12"/>
    </row>
    <row r="41" spans="1:13" ht="30" customHeight="1">
      <c r="A41" s="91"/>
      <c r="B41" s="94"/>
      <c r="C41" s="97"/>
      <c r="D41" s="94"/>
      <c r="E41" s="53"/>
      <c r="F41" s="87"/>
      <c r="G41" s="5" t="s">
        <v>171</v>
      </c>
      <c r="H41" s="22"/>
      <c r="I41" s="22" t="s">
        <v>18</v>
      </c>
      <c r="J41" s="22" t="s">
        <v>102</v>
      </c>
      <c r="K41" s="19" t="s">
        <v>124</v>
      </c>
      <c r="L41" s="19"/>
      <c r="M41" s="12"/>
    </row>
    <row r="42" spans="1:13" ht="73.5" customHeight="1">
      <c r="A42" s="92"/>
      <c r="B42" s="95"/>
      <c r="C42" s="98"/>
      <c r="D42" s="95"/>
      <c r="E42" s="50"/>
      <c r="F42" s="81"/>
      <c r="G42" s="5" t="s">
        <v>172</v>
      </c>
      <c r="H42" s="22"/>
      <c r="I42" s="22" t="s">
        <v>18</v>
      </c>
      <c r="J42" s="22" t="s">
        <v>102</v>
      </c>
      <c r="K42" s="19" t="s">
        <v>128</v>
      </c>
      <c r="L42" s="19"/>
      <c r="M42" s="12"/>
    </row>
    <row r="43" spans="1:13" ht="37.5" customHeight="1">
      <c r="A43" s="12"/>
      <c r="B43" s="48" t="s">
        <v>55</v>
      </c>
      <c r="C43" s="48"/>
      <c r="D43" s="48"/>
      <c r="E43" s="23"/>
      <c r="F43" s="20">
        <f>COUNTIF(F44:F44,"x")</f>
        <v>0</v>
      </c>
      <c r="G43" s="4"/>
      <c r="H43" s="20"/>
      <c r="I43" s="20"/>
      <c r="J43" s="20"/>
      <c r="K43" s="19"/>
      <c r="L43" s="19"/>
      <c r="M43" s="12"/>
    </row>
    <row r="44" spans="1:13" ht="153.75" customHeight="1">
      <c r="A44" s="12">
        <v>67</v>
      </c>
      <c r="B44" s="2" t="s">
        <v>56</v>
      </c>
      <c r="C44" s="16" t="s">
        <v>0</v>
      </c>
      <c r="D44" s="2" t="s">
        <v>57</v>
      </c>
      <c r="E44" s="16" t="s">
        <v>2</v>
      </c>
      <c r="F44" s="22"/>
      <c r="G44" s="5" t="s">
        <v>173</v>
      </c>
      <c r="H44" s="19"/>
      <c r="I44" s="22" t="s">
        <v>18</v>
      </c>
      <c r="J44" s="22" t="s">
        <v>102</v>
      </c>
      <c r="K44" s="12" t="s">
        <v>125</v>
      </c>
      <c r="L44" s="12" t="s">
        <v>125</v>
      </c>
      <c r="M44" s="12"/>
    </row>
    <row r="45" spans="1:13" ht="30" customHeight="1">
      <c r="A45" s="12"/>
      <c r="B45" s="48" t="s">
        <v>7</v>
      </c>
      <c r="C45" s="48"/>
      <c r="D45" s="48"/>
      <c r="E45" s="23"/>
      <c r="F45" s="20">
        <f>SUM(F46+F49+F52+F54)</f>
        <v>1</v>
      </c>
      <c r="G45" s="4"/>
      <c r="H45" s="20"/>
      <c r="I45" s="20"/>
      <c r="J45" s="20"/>
      <c r="K45" s="19"/>
      <c r="L45" s="19"/>
      <c r="M45" s="12"/>
    </row>
    <row r="46" spans="1:13" ht="26.25" customHeight="1">
      <c r="A46" s="12"/>
      <c r="B46" s="48" t="s">
        <v>58</v>
      </c>
      <c r="C46" s="48"/>
      <c r="D46" s="48"/>
      <c r="E46" s="23"/>
      <c r="F46" s="20">
        <f>COUNTIF(F48:F48,"x")</f>
        <v>0</v>
      </c>
      <c r="G46" s="4"/>
      <c r="H46" s="20"/>
      <c r="I46" s="20"/>
      <c r="J46" s="20"/>
      <c r="K46" s="19"/>
      <c r="L46" s="19"/>
      <c r="M46" s="12"/>
    </row>
    <row r="47" spans="1:13" ht="46.5" customHeight="1">
      <c r="A47" s="61">
        <v>82</v>
      </c>
      <c r="B47" s="54" t="s">
        <v>59</v>
      </c>
      <c r="C47" s="49" t="s">
        <v>0</v>
      </c>
      <c r="D47" s="54" t="s">
        <v>105</v>
      </c>
      <c r="E47" s="49" t="s">
        <v>2</v>
      </c>
      <c r="F47" s="51"/>
      <c r="G47" s="8" t="s">
        <v>174</v>
      </c>
      <c r="H47" s="20"/>
      <c r="I47" s="22" t="s">
        <v>18</v>
      </c>
      <c r="J47" s="22" t="s">
        <v>102</v>
      </c>
      <c r="K47" s="19"/>
      <c r="L47" s="19" t="s">
        <v>133</v>
      </c>
      <c r="M47" s="12"/>
    </row>
    <row r="48" spans="1:13" ht="109.5" customHeight="1">
      <c r="A48" s="63"/>
      <c r="B48" s="56"/>
      <c r="C48" s="50"/>
      <c r="D48" s="56"/>
      <c r="E48" s="50"/>
      <c r="F48" s="52"/>
      <c r="G48" s="8" t="s">
        <v>175</v>
      </c>
      <c r="H48" s="22" t="s">
        <v>60</v>
      </c>
      <c r="I48" s="22" t="s">
        <v>18</v>
      </c>
      <c r="J48" s="22" t="s">
        <v>102</v>
      </c>
      <c r="K48" s="12" t="s">
        <v>127</v>
      </c>
      <c r="L48" s="12" t="s">
        <v>127</v>
      </c>
      <c r="M48" s="12"/>
    </row>
    <row r="49" spans="1:13" ht="42.75" customHeight="1">
      <c r="A49" s="12"/>
      <c r="B49" s="48" t="s">
        <v>61</v>
      </c>
      <c r="C49" s="48"/>
      <c r="D49" s="48"/>
      <c r="E49" s="23"/>
      <c r="F49" s="20">
        <f>COUNTIF(F50:F51,"x")</f>
        <v>0</v>
      </c>
      <c r="G49" s="4"/>
      <c r="H49" s="20"/>
      <c r="I49" s="20"/>
      <c r="J49" s="20"/>
      <c r="K49" s="19"/>
      <c r="L49" s="19"/>
      <c r="M49" s="12"/>
    </row>
    <row r="50" spans="1:13" ht="201.75" customHeight="1">
      <c r="A50" s="18">
        <v>91</v>
      </c>
      <c r="B50" s="17" t="s">
        <v>62</v>
      </c>
      <c r="C50" s="16" t="s">
        <v>2</v>
      </c>
      <c r="D50" s="17" t="s">
        <v>63</v>
      </c>
      <c r="E50" s="21" t="s">
        <v>2</v>
      </c>
      <c r="F50" s="22"/>
      <c r="G50" s="5" t="s">
        <v>176</v>
      </c>
      <c r="H50" s="6"/>
      <c r="I50" s="22" t="s">
        <v>18</v>
      </c>
      <c r="J50" s="22" t="s">
        <v>102</v>
      </c>
      <c r="K50" s="12" t="s">
        <v>128</v>
      </c>
      <c r="L50" s="12" t="s">
        <v>128</v>
      </c>
      <c r="M50" s="12"/>
    </row>
    <row r="51" spans="1:13" ht="127.5" customHeight="1">
      <c r="A51" s="29">
        <v>97</v>
      </c>
      <c r="B51" s="25" t="s">
        <v>64</v>
      </c>
      <c r="C51" s="27" t="s">
        <v>0</v>
      </c>
      <c r="D51" s="25" t="s">
        <v>106</v>
      </c>
      <c r="E51" s="27" t="s">
        <v>2</v>
      </c>
      <c r="F51" s="15"/>
      <c r="G51" s="5" t="s">
        <v>177</v>
      </c>
      <c r="H51" s="6"/>
      <c r="I51" s="22" t="s">
        <v>18</v>
      </c>
      <c r="J51" s="22" t="s">
        <v>102</v>
      </c>
      <c r="K51" s="12" t="s">
        <v>133</v>
      </c>
      <c r="L51" s="12"/>
      <c r="M51" s="12"/>
    </row>
    <row r="52" spans="1:13" ht="33.75" customHeight="1">
      <c r="A52" s="12"/>
      <c r="B52" s="48" t="s">
        <v>65</v>
      </c>
      <c r="C52" s="48"/>
      <c r="D52" s="48"/>
      <c r="E52" s="23"/>
      <c r="F52" s="20">
        <f>COUNTIF(F53:F53,"x")</f>
        <v>0</v>
      </c>
      <c r="G52" s="4"/>
      <c r="H52" s="20"/>
      <c r="I52" s="20"/>
      <c r="J52" s="20"/>
      <c r="K52" s="19"/>
      <c r="L52" s="19"/>
      <c r="M52" s="12"/>
    </row>
    <row r="53" spans="1:13" ht="171" customHeight="1">
      <c r="A53" s="12">
        <v>103</v>
      </c>
      <c r="B53" s="17" t="s">
        <v>66</v>
      </c>
      <c r="C53" s="16" t="s">
        <v>0</v>
      </c>
      <c r="D53" s="17" t="s">
        <v>67</v>
      </c>
      <c r="E53" s="16" t="s">
        <v>0</v>
      </c>
      <c r="F53" s="22"/>
      <c r="G53" s="5" t="s">
        <v>120</v>
      </c>
      <c r="H53" s="22"/>
      <c r="I53" s="22" t="s">
        <v>18</v>
      </c>
      <c r="J53" s="22" t="s">
        <v>102</v>
      </c>
      <c r="K53" s="12" t="s">
        <v>126</v>
      </c>
      <c r="L53" s="12" t="s">
        <v>126</v>
      </c>
      <c r="M53" s="12"/>
    </row>
    <row r="54" spans="1:13" ht="28.5" customHeight="1">
      <c r="A54" s="12"/>
      <c r="B54" s="48" t="s">
        <v>68</v>
      </c>
      <c r="C54" s="48"/>
      <c r="D54" s="48"/>
      <c r="E54" s="23"/>
      <c r="F54" s="20">
        <f>COUNTIF(F55:F56,"x")</f>
        <v>1</v>
      </c>
      <c r="G54" s="4"/>
      <c r="H54" s="3"/>
      <c r="I54" s="20"/>
      <c r="J54" s="20"/>
      <c r="K54" s="19"/>
      <c r="L54" s="19"/>
      <c r="M54" s="12"/>
    </row>
    <row r="55" spans="1:13" ht="78.75" customHeight="1">
      <c r="A55" s="12">
        <v>106</v>
      </c>
      <c r="B55" s="43" t="s">
        <v>69</v>
      </c>
      <c r="C55" s="26" t="s">
        <v>3</v>
      </c>
      <c r="D55" s="43" t="s">
        <v>70</v>
      </c>
      <c r="E55" s="16" t="s">
        <v>3</v>
      </c>
      <c r="F55" s="31" t="s">
        <v>8</v>
      </c>
      <c r="G55" s="5" t="s">
        <v>107</v>
      </c>
      <c r="H55" s="2"/>
      <c r="I55" s="22" t="s">
        <v>18</v>
      </c>
      <c r="J55" s="22" t="s">
        <v>102</v>
      </c>
      <c r="K55" s="19" t="s">
        <v>130</v>
      </c>
      <c r="L55" s="19" t="s">
        <v>130</v>
      </c>
      <c r="M55" s="12"/>
    </row>
    <row r="56" spans="1:13" ht="126" customHeight="1">
      <c r="A56" s="12">
        <v>107</v>
      </c>
      <c r="B56" s="2" t="s">
        <v>71</v>
      </c>
      <c r="C56" s="16" t="s">
        <v>2</v>
      </c>
      <c r="D56" s="2" t="s">
        <v>72</v>
      </c>
      <c r="E56" s="16" t="s">
        <v>2</v>
      </c>
      <c r="F56" s="22"/>
      <c r="G56" s="5" t="s">
        <v>178</v>
      </c>
      <c r="H56" s="2"/>
      <c r="I56" s="22" t="s">
        <v>18</v>
      </c>
      <c r="J56" s="22" t="s">
        <v>102</v>
      </c>
      <c r="K56" s="19"/>
      <c r="L56" s="19" t="s">
        <v>125</v>
      </c>
      <c r="M56" s="12"/>
    </row>
    <row r="57" spans="1:13" ht="30.75" customHeight="1">
      <c r="A57" s="12"/>
      <c r="B57" s="48" t="s">
        <v>73</v>
      </c>
      <c r="C57" s="48"/>
      <c r="D57" s="48"/>
      <c r="E57" s="23"/>
      <c r="F57" s="20">
        <f>SUM(F58,F61,F64)</f>
        <v>2</v>
      </c>
      <c r="G57" s="4"/>
      <c r="H57" s="20"/>
      <c r="I57" s="20"/>
      <c r="J57" s="20"/>
      <c r="K57" s="19"/>
      <c r="L57" s="19"/>
      <c r="M57" s="12"/>
    </row>
    <row r="58" spans="1:13" ht="25.5" customHeight="1">
      <c r="A58" s="12"/>
      <c r="B58" s="48" t="s">
        <v>74</v>
      </c>
      <c r="C58" s="48"/>
      <c r="D58" s="48"/>
      <c r="E58" s="23"/>
      <c r="F58" s="20">
        <f>SUM(F59:F59)</f>
        <v>1</v>
      </c>
      <c r="G58" s="4"/>
      <c r="H58" s="20"/>
      <c r="I58" s="20"/>
      <c r="J58" s="20"/>
      <c r="K58" s="19"/>
      <c r="L58" s="19"/>
      <c r="M58" s="12"/>
    </row>
    <row r="59" spans="1:13" ht="29.25" customHeight="1">
      <c r="A59" s="12"/>
      <c r="B59" s="48" t="s">
        <v>75</v>
      </c>
      <c r="C59" s="48"/>
      <c r="D59" s="48"/>
      <c r="E59" s="23"/>
      <c r="F59" s="20">
        <f>COUNTIF(F60:F60,"x")</f>
        <v>1</v>
      </c>
      <c r="G59" s="4"/>
      <c r="H59" s="20"/>
      <c r="I59" s="22"/>
      <c r="J59" s="22"/>
      <c r="K59" s="19"/>
      <c r="L59" s="19"/>
      <c r="M59" s="12"/>
    </row>
    <row r="60" spans="1:13" ht="66" customHeight="1">
      <c r="A60" s="12">
        <v>112</v>
      </c>
      <c r="B60" s="43" t="s">
        <v>76</v>
      </c>
      <c r="C60" s="26" t="s">
        <v>3</v>
      </c>
      <c r="D60" s="43" t="s">
        <v>76</v>
      </c>
      <c r="E60" s="26" t="s">
        <v>3</v>
      </c>
      <c r="F60" s="28" t="s">
        <v>8</v>
      </c>
      <c r="G60" s="5" t="s">
        <v>132</v>
      </c>
      <c r="H60" s="9"/>
      <c r="I60" s="22" t="s">
        <v>18</v>
      </c>
      <c r="J60" s="22" t="s">
        <v>102</v>
      </c>
      <c r="K60" s="19" t="s">
        <v>127</v>
      </c>
      <c r="L60" s="19"/>
      <c r="M60" s="12"/>
    </row>
    <row r="61" spans="1:13" ht="23.25" customHeight="1">
      <c r="A61" s="12"/>
      <c r="B61" s="48" t="s">
        <v>77</v>
      </c>
      <c r="C61" s="48"/>
      <c r="D61" s="48"/>
      <c r="E61" s="23"/>
      <c r="F61" s="20">
        <v>0</v>
      </c>
      <c r="G61" s="4"/>
      <c r="H61" s="20"/>
      <c r="I61" s="20"/>
      <c r="J61" s="20"/>
      <c r="K61" s="19"/>
      <c r="L61" s="19"/>
      <c r="M61" s="12"/>
    </row>
    <row r="62" spans="1:13" ht="31.5" customHeight="1">
      <c r="A62" s="12"/>
      <c r="B62" s="48" t="s">
        <v>78</v>
      </c>
      <c r="C62" s="48"/>
      <c r="D62" s="48"/>
      <c r="E62" s="23"/>
      <c r="F62" s="20">
        <f>COUNTIF(F63:F63,"x")</f>
        <v>0</v>
      </c>
      <c r="G62" s="4"/>
      <c r="H62" s="20"/>
      <c r="I62" s="20"/>
      <c r="J62" s="20"/>
      <c r="K62" s="19"/>
      <c r="L62" s="19"/>
      <c r="M62" s="12"/>
    </row>
    <row r="63" spans="1:13" ht="177" customHeight="1">
      <c r="A63" s="12">
        <v>113</v>
      </c>
      <c r="B63" s="2" t="s">
        <v>79</v>
      </c>
      <c r="C63" s="16" t="s">
        <v>0</v>
      </c>
      <c r="D63" s="2" t="s">
        <v>80</v>
      </c>
      <c r="E63" s="16" t="s">
        <v>0</v>
      </c>
      <c r="F63" s="20"/>
      <c r="G63" s="5" t="s">
        <v>179</v>
      </c>
      <c r="H63" s="20"/>
      <c r="I63" s="22" t="s">
        <v>18</v>
      </c>
      <c r="J63" s="22" t="s">
        <v>102</v>
      </c>
      <c r="K63" s="19" t="s">
        <v>125</v>
      </c>
      <c r="L63" s="19" t="s">
        <v>125</v>
      </c>
      <c r="M63" s="12"/>
    </row>
    <row r="64" spans="1:13" ht="21" customHeight="1">
      <c r="A64" s="12"/>
      <c r="B64" s="48" t="s">
        <v>81</v>
      </c>
      <c r="C64" s="48"/>
      <c r="D64" s="48"/>
      <c r="E64" s="23"/>
      <c r="F64" s="20">
        <f>SUM(F65+F71)</f>
        <v>1</v>
      </c>
      <c r="G64" s="4"/>
      <c r="H64" s="20"/>
      <c r="I64" s="20"/>
      <c r="J64" s="20"/>
      <c r="K64" s="19"/>
      <c r="L64" s="19"/>
      <c r="M64" s="12"/>
    </row>
    <row r="65" spans="1:13" ht="27.75" customHeight="1">
      <c r="A65" s="12"/>
      <c r="B65" s="48" t="s">
        <v>82</v>
      </c>
      <c r="C65" s="48"/>
      <c r="D65" s="48"/>
      <c r="E65" s="23"/>
      <c r="F65" s="20">
        <f>COUNTIF(F70:F70,"x")</f>
        <v>0</v>
      </c>
      <c r="G65" s="4"/>
      <c r="H65" s="20"/>
      <c r="I65" s="20"/>
      <c r="J65" s="20"/>
      <c r="K65" s="19"/>
      <c r="L65" s="19"/>
      <c r="M65" s="12"/>
    </row>
    <row r="66" spans="1:13" ht="37.5" customHeight="1">
      <c r="A66" s="61">
        <v>125</v>
      </c>
      <c r="B66" s="54" t="s">
        <v>83</v>
      </c>
      <c r="C66" s="49" t="s">
        <v>0</v>
      </c>
      <c r="D66" s="54" t="s">
        <v>180</v>
      </c>
      <c r="E66" s="49" t="s">
        <v>2</v>
      </c>
      <c r="F66" s="51"/>
      <c r="G66" s="5" t="s">
        <v>181</v>
      </c>
      <c r="H66" s="20"/>
      <c r="I66" s="22" t="s">
        <v>18</v>
      </c>
      <c r="J66" s="22" t="s">
        <v>102</v>
      </c>
      <c r="K66" s="19" t="s">
        <v>133</v>
      </c>
      <c r="L66" s="19"/>
      <c r="M66" s="12"/>
    </row>
    <row r="67" spans="1:13" ht="37.5" customHeight="1">
      <c r="A67" s="62"/>
      <c r="B67" s="55"/>
      <c r="C67" s="53"/>
      <c r="D67" s="55"/>
      <c r="E67" s="53"/>
      <c r="F67" s="82"/>
      <c r="G67" s="5" t="s">
        <v>182</v>
      </c>
      <c r="H67" s="20"/>
      <c r="I67" s="22" t="s">
        <v>18</v>
      </c>
      <c r="J67" s="22" t="s">
        <v>102</v>
      </c>
      <c r="K67" s="19"/>
      <c r="L67" s="19" t="s">
        <v>133</v>
      </c>
      <c r="M67" s="12"/>
    </row>
    <row r="68" spans="1:13" ht="73.5" customHeight="1">
      <c r="A68" s="62"/>
      <c r="B68" s="55"/>
      <c r="C68" s="53"/>
      <c r="D68" s="55"/>
      <c r="E68" s="53"/>
      <c r="F68" s="82"/>
      <c r="G68" s="5" t="s">
        <v>183</v>
      </c>
      <c r="H68" s="20"/>
      <c r="I68" s="22" t="s">
        <v>18</v>
      </c>
      <c r="J68" s="22" t="s">
        <v>102</v>
      </c>
      <c r="K68" s="19" t="s">
        <v>127</v>
      </c>
      <c r="L68" s="19" t="s">
        <v>127</v>
      </c>
      <c r="M68" s="12"/>
    </row>
    <row r="69" spans="1:13" ht="57" customHeight="1">
      <c r="A69" s="62"/>
      <c r="B69" s="55"/>
      <c r="C69" s="53"/>
      <c r="D69" s="55"/>
      <c r="E69" s="53"/>
      <c r="F69" s="82"/>
      <c r="G69" s="5" t="s">
        <v>184</v>
      </c>
      <c r="H69" s="20"/>
      <c r="I69" s="22" t="s">
        <v>18</v>
      </c>
      <c r="J69" s="22" t="s">
        <v>102</v>
      </c>
      <c r="K69" s="19" t="s">
        <v>128</v>
      </c>
      <c r="L69" s="19" t="s">
        <v>128</v>
      </c>
      <c r="M69" s="12"/>
    </row>
    <row r="70" spans="1:13" ht="172.5" customHeight="1">
      <c r="A70" s="63"/>
      <c r="B70" s="56"/>
      <c r="C70" s="50"/>
      <c r="D70" s="56"/>
      <c r="E70" s="50"/>
      <c r="F70" s="52"/>
      <c r="G70" s="5" t="s">
        <v>185</v>
      </c>
      <c r="H70" s="22" t="s">
        <v>84</v>
      </c>
      <c r="I70" s="22" t="s">
        <v>18</v>
      </c>
      <c r="J70" s="22" t="s">
        <v>91</v>
      </c>
      <c r="K70" s="12" t="s">
        <v>134</v>
      </c>
      <c r="L70" s="12" t="s">
        <v>134</v>
      </c>
      <c r="M70" s="12"/>
    </row>
    <row r="71" spans="1:13" ht="21" customHeight="1">
      <c r="A71" s="12"/>
      <c r="B71" s="48" t="s">
        <v>85</v>
      </c>
      <c r="C71" s="48"/>
      <c r="D71" s="48"/>
      <c r="E71" s="23"/>
      <c r="F71" s="20">
        <f>COUNTIF(F72:F77,"x")</f>
        <v>1</v>
      </c>
      <c r="G71" s="4"/>
      <c r="H71" s="20"/>
      <c r="I71" s="20"/>
      <c r="J71" s="20"/>
      <c r="K71" s="19"/>
      <c r="L71" s="19"/>
      <c r="M71" s="12"/>
    </row>
    <row r="72" spans="1:13" ht="63.75" customHeight="1">
      <c r="A72" s="12">
        <v>130</v>
      </c>
      <c r="B72" s="2" t="s">
        <v>86</v>
      </c>
      <c r="C72" s="16" t="s">
        <v>0</v>
      </c>
      <c r="D72" s="2" t="s">
        <v>87</v>
      </c>
      <c r="E72" s="16" t="s">
        <v>2</v>
      </c>
      <c r="F72" s="22"/>
      <c r="G72" s="5" t="s">
        <v>121</v>
      </c>
      <c r="H72" s="22"/>
      <c r="I72" s="22" t="s">
        <v>18</v>
      </c>
      <c r="J72" s="22" t="s">
        <v>102</v>
      </c>
      <c r="K72" s="12" t="s">
        <v>125</v>
      </c>
      <c r="L72" s="12" t="s">
        <v>125</v>
      </c>
      <c r="M72" s="12"/>
    </row>
    <row r="73" spans="1:13" ht="54" customHeight="1">
      <c r="A73" s="12">
        <v>132</v>
      </c>
      <c r="B73" s="2" t="s">
        <v>88</v>
      </c>
      <c r="C73" s="16" t="s">
        <v>0</v>
      </c>
      <c r="D73" s="17" t="s">
        <v>113</v>
      </c>
      <c r="E73" s="16" t="s">
        <v>2</v>
      </c>
      <c r="F73" s="22"/>
      <c r="G73" s="5" t="s">
        <v>186</v>
      </c>
      <c r="H73" s="22"/>
      <c r="I73" s="22" t="s">
        <v>18</v>
      </c>
      <c r="J73" s="22" t="s">
        <v>102</v>
      </c>
      <c r="K73" s="12" t="s">
        <v>125</v>
      </c>
      <c r="L73" s="12" t="s">
        <v>125</v>
      </c>
      <c r="M73" s="12"/>
    </row>
    <row r="74" spans="1:13" ht="37.5" customHeight="1">
      <c r="A74" s="61">
        <v>138</v>
      </c>
      <c r="B74" s="54" t="s">
        <v>93</v>
      </c>
      <c r="C74" s="49" t="s">
        <v>0</v>
      </c>
      <c r="D74" s="54" t="s">
        <v>97</v>
      </c>
      <c r="E74" s="49" t="s">
        <v>2</v>
      </c>
      <c r="F74" s="78"/>
      <c r="G74" s="5" t="s">
        <v>187</v>
      </c>
      <c r="H74" s="22"/>
      <c r="I74" s="22" t="s">
        <v>18</v>
      </c>
      <c r="J74" s="22" t="s">
        <v>102</v>
      </c>
      <c r="K74" s="12"/>
      <c r="L74" s="12" t="s">
        <v>124</v>
      </c>
      <c r="M74" s="12"/>
    </row>
    <row r="75" spans="1:13" ht="89.25" customHeight="1">
      <c r="A75" s="63"/>
      <c r="B75" s="56"/>
      <c r="C75" s="50"/>
      <c r="D75" s="56"/>
      <c r="E75" s="50"/>
      <c r="F75" s="79"/>
      <c r="G75" s="5" t="s">
        <v>188</v>
      </c>
      <c r="H75" s="12"/>
      <c r="I75" s="22" t="s">
        <v>18</v>
      </c>
      <c r="J75" s="22" t="s">
        <v>91</v>
      </c>
      <c r="K75" s="12" t="s">
        <v>125</v>
      </c>
      <c r="L75" s="12" t="s">
        <v>125</v>
      </c>
      <c r="M75" s="12"/>
    </row>
    <row r="76" spans="1:13" ht="75.75" customHeight="1">
      <c r="A76" s="12">
        <v>141</v>
      </c>
      <c r="B76" s="2" t="s">
        <v>89</v>
      </c>
      <c r="C76" s="16" t="s">
        <v>0</v>
      </c>
      <c r="D76" s="2" t="s">
        <v>112</v>
      </c>
      <c r="E76" s="16" t="s">
        <v>2</v>
      </c>
      <c r="F76" s="22"/>
      <c r="G76" s="5" t="s">
        <v>189</v>
      </c>
      <c r="H76" s="22"/>
      <c r="I76" s="22" t="s">
        <v>18</v>
      </c>
      <c r="J76" s="22" t="s">
        <v>102</v>
      </c>
      <c r="K76" s="12" t="s">
        <v>124</v>
      </c>
      <c r="L76" s="12" t="s">
        <v>125</v>
      </c>
      <c r="M76" s="12"/>
    </row>
    <row r="77" spans="1:13" ht="66" customHeight="1">
      <c r="A77" s="12">
        <v>142</v>
      </c>
      <c r="B77" s="37" t="s">
        <v>90</v>
      </c>
      <c r="C77" s="26" t="s">
        <v>3</v>
      </c>
      <c r="D77" s="37" t="s">
        <v>111</v>
      </c>
      <c r="E77" s="26" t="s">
        <v>3</v>
      </c>
      <c r="F77" s="28" t="s">
        <v>8</v>
      </c>
      <c r="G77" s="5" t="s">
        <v>190</v>
      </c>
      <c r="H77" s="5"/>
      <c r="I77" s="22" t="s">
        <v>18</v>
      </c>
      <c r="J77" s="22" t="s">
        <v>102</v>
      </c>
      <c r="K77" s="12" t="s">
        <v>125</v>
      </c>
      <c r="L77" s="12" t="s">
        <v>125</v>
      </c>
      <c r="M77" s="12"/>
    </row>
    <row r="78" spans="1:13" ht="32.25" customHeight="1">
      <c r="A78" s="38"/>
      <c r="B78" s="84" t="s">
        <v>14</v>
      </c>
      <c r="C78" s="85"/>
      <c r="D78" s="85"/>
      <c r="E78" s="86"/>
      <c r="F78" s="44"/>
      <c r="G78" s="30"/>
      <c r="H78" s="30"/>
      <c r="I78" s="30"/>
      <c r="J78" s="45"/>
      <c r="K78" s="33">
        <f>SUM(K79:K82)</f>
        <v>36</v>
      </c>
      <c r="L78" s="33">
        <f>SUM(L79:L82)</f>
        <v>33</v>
      </c>
      <c r="M78" s="30"/>
    </row>
    <row r="79" spans="1:13" ht="21.75" customHeight="1">
      <c r="A79" s="38"/>
      <c r="B79" s="99" t="s">
        <v>101</v>
      </c>
      <c r="C79" s="100"/>
      <c r="D79" s="100"/>
      <c r="E79" s="101"/>
      <c r="F79" s="44"/>
      <c r="G79" s="30"/>
      <c r="H79" s="30"/>
      <c r="I79" s="30"/>
      <c r="J79" s="45"/>
      <c r="K79" s="10">
        <f>SUM(COUNTIFS(K$5:K$32,{"ĐTT","ĐTT+VS-AN","ĐTT+HĐC","TDS","HĐCĐ","HĐG","HĐNT","VS-AN","HĐC","TQDN","LH","HĐCĐ+HĐC","HĐG+HĐC","HĐCĐ+HĐNT","HĐCĐ+HĐG","HĐNT+HĐG","ĐTT+VS-AN","HĐNT+HĐC","SHHN","ĐTT+HĐG"}))</f>
        <v>14</v>
      </c>
      <c r="L79" s="10">
        <f>SUM(COUNTIFS(L$5:L$32,{"ĐTT","ĐTT+VS-AN","ĐTT+HĐC","TDS","HĐCĐ","HĐG","HĐNT","VS-AN","HĐC","TQDN","LH","HĐCĐ+HĐC","HĐG+HĐC","HĐCĐ+HĐNT","HĐCĐ+HĐG","HĐNT+HĐG","ĐTT+VS-AN","HĐNT+HĐC","SHHN","ĐTT+HĐG"}))</f>
        <v>13</v>
      </c>
      <c r="M79" s="30"/>
    </row>
    <row r="80" spans="1:13" ht="21.75" customHeight="1">
      <c r="A80" s="38"/>
      <c r="B80" s="99" t="s">
        <v>149</v>
      </c>
      <c r="C80" s="100"/>
      <c r="D80" s="100"/>
      <c r="E80" s="101"/>
      <c r="F80" s="44"/>
      <c r="G80" s="30"/>
      <c r="H80" s="30"/>
      <c r="I80" s="30"/>
      <c r="J80" s="45"/>
      <c r="K80" s="10">
        <f>SUM(COUNTIFS(K$33:K$44,{"ĐTT","ĐTT+VS-AN","ĐTT+HĐC","TDS","HĐCĐ","HĐG","HĐNT","VS-AN","HĐC","TQDN","LH","HĐCĐ+HĐC","HĐG+HĐC","HĐCĐ+HĐNT","HĐCĐ+HĐG","HĐNT+HĐG","ĐTT+VS-AN","HĐNT+HĐC","SHHN","ĐTT+HĐG"}))</f>
        <v>6</v>
      </c>
      <c r="L80" s="10">
        <f>SUM(COUNTIFS(L$33:L$44,{"ĐTT","ĐTT+VS-AN","ĐTT+HĐC","ĐTT+HĐG","ĐTT+VS-AN","TDS","HĐCĐ","HĐG","HĐNT","VS-AN","HĐC","TQDN","LH","HĐCĐ+HĐC","HĐG+HĐC","HĐCĐ+HĐNT","HĐCĐ+HĐG","HĐC+HĐNT","HĐNT+HĐC","HĐNT+HĐG","SHHN"}))</f>
        <v>3</v>
      </c>
      <c r="M80" s="30"/>
    </row>
    <row r="81" spans="1:13" ht="21.75" customHeight="1">
      <c r="A81" s="38"/>
      <c r="B81" s="99" t="s">
        <v>150</v>
      </c>
      <c r="C81" s="100"/>
      <c r="D81" s="100"/>
      <c r="E81" s="101"/>
      <c r="F81" s="44"/>
      <c r="G81" s="30"/>
      <c r="H81" s="30"/>
      <c r="I81" s="30"/>
      <c r="J81" s="45"/>
      <c r="K81" s="10">
        <f>SUM(COUNTIFS(K$45:K$56,{"ĐTT","ĐTT+VS-AN","ĐTT+HĐC","ĐTT+HĐG","TDS","HĐCĐ","HĐG","HĐNT","VS-AN","HĐC","TQDN","LH","HĐCĐ+HĐC","HĐG+HĐC","HĐCĐ+HĐNT","HĐCĐ+HĐG","HĐNT+HĐC","HĐC+HĐNT","HĐNT+HĐG","SHHN"}))</f>
        <v>5</v>
      </c>
      <c r="L81" s="10">
        <f>SUM(COUNTIFS(L$45:L$56,{"ĐTT","ĐTT+VS-AN","ĐTT+HĐC","ĐTT+HĐG","TDS","HĐCĐ","HĐG","HĐNT","VS-AN","HĐC","TQDN","LH","HĐCĐ+HĐC","HĐG+HĐC","HĐCĐ+HĐNT","HĐCĐ+HĐG","HĐNT+HĐC","HĐC+HĐNT","HĐNT+HĐG","SHHN"}))</f>
        <v>6</v>
      </c>
      <c r="M81" s="30"/>
    </row>
    <row r="82" spans="1:13" ht="21.75" customHeight="1">
      <c r="A82" s="38"/>
      <c r="B82" s="99" t="s">
        <v>191</v>
      </c>
      <c r="C82" s="100"/>
      <c r="D82" s="100"/>
      <c r="E82" s="101"/>
      <c r="F82" s="44"/>
      <c r="G82" s="30"/>
      <c r="H82" s="30"/>
      <c r="I82" s="30"/>
      <c r="J82" s="45"/>
      <c r="K82" s="10">
        <f>SUM(COUNTIFS(K$57:K$77,{"ĐTT","ĐTT+VS-AN","ĐTT+HĐC","ĐTT+HĐG","TDS","HĐCĐ","HĐG","HĐNT","VS-AN","HĐC","TQDN","LH","HĐCĐ+HĐC","HĐG+HĐC","HĐCĐ+HĐNT","HĐCĐ+HĐG","HĐC+HĐNT","HĐNT+HĐC","HĐNT+HĐG","SHHN"}))</f>
        <v>11</v>
      </c>
      <c r="L82" s="10">
        <f>SUM(COUNTIFS(L$57:L$77,{"ĐTT","ĐTT+VS-AN","ĐTT+HĐC","ĐTT+HĐG","TDS","HĐCĐ","HĐG","HĐNT","VS-AN","HĐC","TQDN","LH","HĐCĐ+HĐC","HĐG+HĐC","HĐCĐ+HĐNT","HĐCĐ+HĐG","HĐC+HĐNT","HĐNT+HĐC","HĐNT+HĐG","SHHN"}))</f>
        <v>11</v>
      </c>
      <c r="M82" s="30"/>
    </row>
    <row r="83" spans="1:13" ht="30" customHeight="1">
      <c r="A83" s="38"/>
      <c r="B83" s="72" t="s">
        <v>147</v>
      </c>
      <c r="C83" s="73"/>
      <c r="D83" s="73"/>
      <c r="E83" s="77"/>
      <c r="F83" s="44"/>
      <c r="G83" s="30"/>
      <c r="H83" s="30"/>
      <c r="I83" s="30"/>
      <c r="J83" s="45"/>
      <c r="K83" s="1">
        <f>SUM(K84:K93)</f>
        <v>40</v>
      </c>
      <c r="L83" s="1">
        <f>SUM(L84:L93)</f>
        <v>37</v>
      </c>
      <c r="M83" s="30"/>
    </row>
    <row r="84" spans="1:13" ht="18" customHeight="1">
      <c r="A84" s="38"/>
      <c r="B84" s="68" t="s">
        <v>137</v>
      </c>
      <c r="C84" s="69"/>
      <c r="D84" s="69"/>
      <c r="E84" s="76"/>
      <c r="F84" s="44"/>
      <c r="G84" s="30"/>
      <c r="H84" s="30"/>
      <c r="I84" s="30"/>
      <c r="J84" s="45"/>
      <c r="K84" s="12">
        <f>SUM(COUNTIFS(K$5:K$77,{"ĐTT","ĐTT+HĐG","ĐTT+HĐC","ĐTT+VS-AN"}))</f>
        <v>4</v>
      </c>
      <c r="L84" s="12">
        <f>SUM(COUNTIFS(L$5:L$77,{"ĐTT","ĐTT+HĐG","ĐTT+HĐC","ĐTT+VS-AN"}))</f>
        <v>3</v>
      </c>
      <c r="M84" s="30"/>
    </row>
    <row r="85" spans="1:13" ht="18" customHeight="1">
      <c r="A85" s="38"/>
      <c r="B85" s="68" t="s">
        <v>138</v>
      </c>
      <c r="C85" s="69"/>
      <c r="D85" s="69"/>
      <c r="E85" s="76"/>
      <c r="F85" s="44"/>
      <c r="G85" s="30"/>
      <c r="H85" s="30"/>
      <c r="I85" s="30"/>
      <c r="J85" s="45"/>
      <c r="K85" s="12">
        <f>COUNTIF(K7:K77,"TDS")</f>
        <v>1</v>
      </c>
      <c r="L85" s="12">
        <f>COUNTIF(L7:L77,"TDS")</f>
        <v>1</v>
      </c>
      <c r="M85" s="30"/>
    </row>
    <row r="86" spans="1:13" ht="18" customHeight="1">
      <c r="A86" s="38"/>
      <c r="B86" s="68" t="s">
        <v>139</v>
      </c>
      <c r="C86" s="69"/>
      <c r="D86" s="69"/>
      <c r="E86" s="76"/>
      <c r="F86" s="44"/>
      <c r="G86" s="30"/>
      <c r="H86" s="30"/>
      <c r="I86" s="30"/>
      <c r="J86" s="45"/>
      <c r="K86" s="12">
        <f>SUM(COUNTIFS(K$5:K$77,{"HĐG","ĐTT+HĐG","HĐNT+HĐG"}))</f>
        <v>15</v>
      </c>
      <c r="L86" s="12">
        <f>SUM(COUNTIFS(L$5:L$77,{"HĐG","ĐTT+HĐG","HĐNT+HĐG"}))</f>
        <v>16</v>
      </c>
      <c r="M86" s="30"/>
    </row>
    <row r="87" spans="1:13" ht="18" customHeight="1">
      <c r="A87" s="38"/>
      <c r="B87" s="68" t="s">
        <v>140</v>
      </c>
      <c r="C87" s="69"/>
      <c r="D87" s="69"/>
      <c r="E87" s="76"/>
      <c r="F87" s="44"/>
      <c r="G87" s="30"/>
      <c r="H87" s="30"/>
      <c r="I87" s="30"/>
      <c r="J87" s="45"/>
      <c r="K87" s="12">
        <f>SUM(COUNTIFS(K$5:K$77,{"HĐNT","HĐNT+HĐC","HĐNT+HĐG"}))</f>
        <v>3</v>
      </c>
      <c r="L87" s="12">
        <f>SUM(COUNTIFS(L$5:L$77,{"HĐNT","HĐNT+HĐC","HĐNT+HĐG"}))</f>
        <v>3</v>
      </c>
      <c r="M87" s="30"/>
    </row>
    <row r="88" spans="1:13" ht="18" customHeight="1">
      <c r="A88" s="38"/>
      <c r="B88" s="68" t="s">
        <v>141</v>
      </c>
      <c r="C88" s="69"/>
      <c r="D88" s="69"/>
      <c r="E88" s="76"/>
      <c r="F88" s="44"/>
      <c r="G88" s="30"/>
      <c r="H88" s="30"/>
      <c r="I88" s="30"/>
      <c r="J88" s="45"/>
      <c r="K88" s="12">
        <f>SUM(COUNTIFS(K$5:K$77,{"VS-AN","ĐTT+VS-AN","VS-AN+HĐC"}))</f>
        <v>3</v>
      </c>
      <c r="L88" s="12">
        <f>SUM(COUNTIFS(L$5:L$77,{"VS-AN","ĐTT+VS-AN","VS-AN+HĐC"}))</f>
        <v>3</v>
      </c>
      <c r="M88" s="30"/>
    </row>
    <row r="89" spans="1:13" ht="18" customHeight="1">
      <c r="A89" s="38"/>
      <c r="B89" s="68" t="s">
        <v>142</v>
      </c>
      <c r="C89" s="69"/>
      <c r="D89" s="69"/>
      <c r="E89" s="76"/>
      <c r="F89" s="44"/>
      <c r="G89" s="30"/>
      <c r="H89" s="30"/>
      <c r="I89" s="30"/>
      <c r="J89" s="45"/>
      <c r="K89" s="12">
        <f>SUM(COUNTIFS(K$5:K$77,{"HĐC","HĐNT+HĐC","HĐCĐ+HĐC","ĐTT+HĐC"}))</f>
        <v>7</v>
      </c>
      <c r="L89" s="12">
        <f>SUM(COUNTIFS(L$5:L$77,{"HĐC","HĐNT+HĐC","HĐCĐ+HĐC","ĐTT+HĐC"}))</f>
        <v>5</v>
      </c>
      <c r="M89" s="30"/>
    </row>
    <row r="90" spans="1:13" ht="18" customHeight="1">
      <c r="A90" s="38"/>
      <c r="B90" s="68" t="s">
        <v>143</v>
      </c>
      <c r="C90" s="69"/>
      <c r="D90" s="69"/>
      <c r="E90" s="76"/>
      <c r="F90" s="44"/>
      <c r="G90" s="30"/>
      <c r="H90" s="30"/>
      <c r="I90" s="30"/>
      <c r="J90" s="45"/>
      <c r="K90" s="12">
        <f>COUNTIF(K7:K77,"TQDN")</f>
        <v>0</v>
      </c>
      <c r="L90" s="12">
        <f>COUNTIF(L7:L77,"TQDN")</f>
        <v>0</v>
      </c>
      <c r="M90" s="30"/>
    </row>
    <row r="91" spans="1:13" ht="18" customHeight="1">
      <c r="A91" s="38"/>
      <c r="B91" s="70" t="s">
        <v>144</v>
      </c>
      <c r="C91" s="71"/>
      <c r="D91" s="71"/>
      <c r="E91" s="75"/>
      <c r="F91" s="44"/>
      <c r="G91" s="30"/>
      <c r="H91" s="30"/>
      <c r="I91" s="30"/>
      <c r="J91" s="45"/>
      <c r="K91" s="12">
        <f>COUNTIF(K7:K77,"LH")</f>
        <v>1</v>
      </c>
      <c r="L91" s="12">
        <f>COUNTIF(L7:L77,"LH")</f>
        <v>0</v>
      </c>
      <c r="M91" s="30"/>
    </row>
    <row r="92" spans="1:13" ht="18" customHeight="1">
      <c r="A92" s="38"/>
      <c r="B92" s="70" t="s">
        <v>145</v>
      </c>
      <c r="C92" s="71"/>
      <c r="D92" s="71"/>
      <c r="E92" s="75"/>
      <c r="F92" s="44"/>
      <c r="G92" s="30"/>
      <c r="H92" s="30"/>
      <c r="I92" s="30"/>
      <c r="J92" s="45"/>
      <c r="K92" s="12">
        <f>COUNTIF(K7:K77,"SHHN")</f>
        <v>1</v>
      </c>
      <c r="L92" s="12">
        <f>COUNTIF(L7:L77,"SHHN")</f>
        <v>1</v>
      </c>
      <c r="M92" s="30"/>
    </row>
    <row r="93" spans="1:13" ht="18" customHeight="1">
      <c r="A93" s="38"/>
      <c r="B93" s="72" t="s">
        <v>146</v>
      </c>
      <c r="C93" s="73"/>
      <c r="D93" s="73"/>
      <c r="E93" s="77"/>
      <c r="F93" s="44"/>
      <c r="G93" s="30"/>
      <c r="H93" s="30"/>
      <c r="I93" s="30"/>
      <c r="J93" s="45"/>
      <c r="K93" s="1">
        <f>SUM(K94:K97)</f>
        <v>5</v>
      </c>
      <c r="L93" s="1">
        <f>SUM(L94:L97)</f>
        <v>5</v>
      </c>
      <c r="M93" s="30"/>
    </row>
    <row r="94" spans="1:13" ht="18" customHeight="1">
      <c r="A94" s="38"/>
      <c r="B94" s="66" t="s">
        <v>135</v>
      </c>
      <c r="C94" s="67"/>
      <c r="D94" s="67"/>
      <c r="E94" s="74"/>
      <c r="F94" s="44"/>
      <c r="G94" s="30"/>
      <c r="H94" s="30"/>
      <c r="I94" s="30"/>
      <c r="J94" s="45"/>
      <c r="K94" s="14">
        <f>SUM(COUNTIFS(K$5:K$32,{"HĐCĐ","HĐCĐ+HĐC"}))</f>
        <v>1</v>
      </c>
      <c r="L94" s="14">
        <f>SUM(COUNTIFS(L$5:L$32,{"HĐCĐ","HĐCĐ+HĐC"}))</f>
        <v>1</v>
      </c>
      <c r="M94" s="30"/>
    </row>
    <row r="95" spans="1:13" ht="18" customHeight="1">
      <c r="A95" s="38"/>
      <c r="B95" s="66" t="s">
        <v>154</v>
      </c>
      <c r="C95" s="67"/>
      <c r="D95" s="67"/>
      <c r="E95" s="74"/>
      <c r="F95" s="44"/>
      <c r="G95" s="30"/>
      <c r="H95" s="30"/>
      <c r="I95" s="30"/>
      <c r="J95" s="45"/>
      <c r="K95" s="14">
        <f>SUM(COUNTIFS(K$33:K$44,{"HĐCĐ","HĐCĐ+HĐC"}))</f>
        <v>1</v>
      </c>
      <c r="L95" s="14">
        <f>SUM(COUNTIFS(L$33:L$44,{"HĐCĐ","HĐCĐ+HĐC"}))</f>
        <v>1</v>
      </c>
      <c r="M95" s="30"/>
    </row>
    <row r="96" spans="1:13" ht="18" customHeight="1">
      <c r="A96" s="38"/>
      <c r="B96" s="66" t="s">
        <v>136</v>
      </c>
      <c r="C96" s="67"/>
      <c r="D96" s="67"/>
      <c r="E96" s="74"/>
      <c r="F96" s="44"/>
      <c r="G96" s="30"/>
      <c r="H96" s="30"/>
      <c r="I96" s="30"/>
      <c r="J96" s="45"/>
      <c r="K96" s="14">
        <f>SUM(COUNTIFS(K$45:K$56,{"HĐCĐ","HĐCĐ+HĐC"}))</f>
        <v>1</v>
      </c>
      <c r="L96" s="14">
        <f>SUM(COUNTIFS(L$45:L$56,{"HĐCĐ","HĐCĐ+HĐC"}))</f>
        <v>1</v>
      </c>
      <c r="M96" s="30"/>
    </row>
    <row r="97" spans="1:13" ht="18" customHeight="1">
      <c r="A97" s="38"/>
      <c r="B97" s="66" t="s">
        <v>153</v>
      </c>
      <c r="C97" s="67"/>
      <c r="D97" s="67"/>
      <c r="E97" s="74"/>
      <c r="F97" s="44"/>
      <c r="G97" s="30"/>
      <c r="H97" s="30"/>
      <c r="I97" s="30"/>
      <c r="J97" s="45"/>
      <c r="K97" s="14">
        <f>SUM(COUNTIFS(K$57:K$77,{"HĐCĐ","HĐCĐ+HĐC"}))</f>
        <v>2</v>
      </c>
      <c r="L97" s="14">
        <f>SUM(COUNTIFS(L$57:L$77,{"HĐCĐ","HĐCĐ+HĐC"}))</f>
        <v>2</v>
      </c>
      <c r="M97" s="30"/>
    </row>
  </sheetData>
  <mergeCells count="94">
    <mergeCell ref="B95:E95"/>
    <mergeCell ref="B96:E96"/>
    <mergeCell ref="B97:E97"/>
    <mergeCell ref="B89:E89"/>
    <mergeCell ref="B90:E90"/>
    <mergeCell ref="B91:E91"/>
    <mergeCell ref="B92:E92"/>
    <mergeCell ref="B93:E93"/>
    <mergeCell ref="B94:E94"/>
    <mergeCell ref="B88:E88"/>
    <mergeCell ref="F74:F75"/>
    <mergeCell ref="B78:E78"/>
    <mergeCell ref="B79:E79"/>
    <mergeCell ref="B80:E80"/>
    <mergeCell ref="B81:E81"/>
    <mergeCell ref="B82:E82"/>
    <mergeCell ref="E74:E75"/>
    <mergeCell ref="B83:E83"/>
    <mergeCell ref="B84:E84"/>
    <mergeCell ref="B85:E85"/>
    <mergeCell ref="B86:E86"/>
    <mergeCell ref="B87:E87"/>
    <mergeCell ref="B71:D71"/>
    <mergeCell ref="A74:A75"/>
    <mergeCell ref="B74:B75"/>
    <mergeCell ref="C74:C75"/>
    <mergeCell ref="D74:D75"/>
    <mergeCell ref="A66:A70"/>
    <mergeCell ref="B66:B70"/>
    <mergeCell ref="C66:C70"/>
    <mergeCell ref="D66:D70"/>
    <mergeCell ref="E66:E70"/>
    <mergeCell ref="F66:F70"/>
    <mergeCell ref="B58:D58"/>
    <mergeCell ref="B59:D59"/>
    <mergeCell ref="B61:D61"/>
    <mergeCell ref="B62:D62"/>
    <mergeCell ref="B64:D64"/>
    <mergeCell ref="B65:D65"/>
    <mergeCell ref="E47:E48"/>
    <mergeCell ref="F47:F48"/>
    <mergeCell ref="B49:D49"/>
    <mergeCell ref="B52:D52"/>
    <mergeCell ref="B54:D54"/>
    <mergeCell ref="B57:D57"/>
    <mergeCell ref="B43:D43"/>
    <mergeCell ref="B45:D45"/>
    <mergeCell ref="B46:D46"/>
    <mergeCell ref="A47:A48"/>
    <mergeCell ref="B47:B48"/>
    <mergeCell ref="C47:C48"/>
    <mergeCell ref="D47:D48"/>
    <mergeCell ref="F37:F38"/>
    <mergeCell ref="B39:D39"/>
    <mergeCell ref="A40:A42"/>
    <mergeCell ref="B40:B42"/>
    <mergeCell ref="C40:C42"/>
    <mergeCell ref="D40:D42"/>
    <mergeCell ref="E40:E42"/>
    <mergeCell ref="F40:F42"/>
    <mergeCell ref="E37:E38"/>
    <mergeCell ref="B36:D36"/>
    <mergeCell ref="A37:A38"/>
    <mergeCell ref="B37:B38"/>
    <mergeCell ref="C37:C38"/>
    <mergeCell ref="D37:D38"/>
    <mergeCell ref="B34:D34"/>
    <mergeCell ref="B8:D8"/>
    <mergeCell ref="B9:D9"/>
    <mergeCell ref="B11:D11"/>
    <mergeCell ref="B12:D12"/>
    <mergeCell ref="B15:D15"/>
    <mergeCell ref="B17:D17"/>
    <mergeCell ref="B26:D26"/>
    <mergeCell ref="B27:D27"/>
    <mergeCell ref="B29:D29"/>
    <mergeCell ref="B31:D31"/>
    <mergeCell ref="B33:D33"/>
    <mergeCell ref="B7:D7"/>
    <mergeCell ref="A1:M2"/>
    <mergeCell ref="A3:A6"/>
    <mergeCell ref="B3:B6"/>
    <mergeCell ref="C3:C6"/>
    <mergeCell ref="D3:D6"/>
    <mergeCell ref="E3:E6"/>
    <mergeCell ref="F3:F6"/>
    <mergeCell ref="G3:G6"/>
    <mergeCell ref="H3:H6"/>
    <mergeCell ref="I3:I6"/>
    <mergeCell ref="J3:J6"/>
    <mergeCell ref="K3:L3"/>
    <mergeCell ref="M3:M6"/>
    <mergeCell ref="K4:K6"/>
    <mergeCell ref="L4:L6"/>
  </mergeCells>
  <dataValidations count="8">
    <dataValidation type="list" allowBlank="1" showInputMessage="1" showErrorMessage="1" sqref="J66:J70" xr:uid="{00000000-0002-0000-0700-000000000000}">
      <formula1>"Lớp học, Lớp học+ sân chơi, Phòng chức năng, Ngoài nhà trường, sân chơi"</formula1>
    </dataValidation>
    <dataValidation type="list" allowBlank="1" showInputMessage="1" showErrorMessage="1" sqref="F40:F41" xr:uid="{00000000-0002-0000-0700-000001000000}">
      <formula1>"KQMĐ, NDCT, TLHD, BC, ĐP, x"</formula1>
    </dataValidation>
    <dataValidation type="list" allowBlank="1" showInputMessage="1" showErrorMessage="1" sqref="F32" xr:uid="{00000000-0002-0000-0700-000002000000}">
      <formula1>"KQMĐ, NDCT, TLHD, BC, ĐP,x"</formula1>
    </dataValidation>
    <dataValidation type="list" allowBlank="1" showInputMessage="1" showErrorMessage="1" promptTitle="x" sqref="F77 F55 F60" xr:uid="{00000000-0002-0000-0700-000003000000}">
      <formula1>"x"</formula1>
    </dataValidation>
    <dataValidation type="list" allowBlank="1" showInputMessage="1" showErrorMessage="1" sqref="E32 C53 H53 E16 H30 E53:F53 E19:F19 C28 E28:F28 E22:F25 E37 C16 C32 E10 H19 H28 E40:E41 H48 E60 C47 E47 C66 E50:F51 H70 H76 C76:C77 F76 H72 C63 E63 C39:C41 E13:E14 E20:E21 C19:C25 H22:H25 C30 E30:F30 H35 C35 E35:F35 H38:H42 C44 E44:F44 E55 C55:C56 E56:F56 H60 C60 C50:C51 E66 C37 C72:C74 E76:E77 E72:F74 C13:C14" xr:uid="{00000000-0002-0000-0700-000004000000}">
      <formula1>"KQMĐ, NDCT, TLHD, BC, ĐP"</formula1>
    </dataValidation>
    <dataValidation allowBlank="1" showInputMessage="1" showErrorMessage="1" promptTitle="x" sqref="H13 H21 F13:F14 F20:F21" xr:uid="{00000000-0002-0000-0700-000005000000}"/>
    <dataValidation type="list" allowBlank="1" showInputMessage="1" showErrorMessage="1" sqref="J53 J10 J16 J28 J32 J47:J48 J72:J77 J63 J13:J14 J18:J25 J30 J35 J50:J51 J44 J55:J56 J59:J60 J37:J42" xr:uid="{00000000-0002-0000-0700-000006000000}">
      <formula1>"Lớp học, Lớp học+ sân chơi, phòng chức năng,ngoài nhà trường, sân chơi"</formula1>
    </dataValidation>
    <dataValidation type="list" allowBlank="1" showInputMessage="1" showErrorMessage="1" sqref="I53 I10 I16 I28 I32 I47:I48 I72:I77 I63 I13:I14 I18:I25 I30 I35 I66:I70 I44 I55:I56 I59:I60 I50:I51 I37:I42" xr:uid="{00000000-0002-0000-0700-000007000000}">
      <formula1>"Lớp, Tổ"</formula1>
    </dataValidation>
  </dataValidations>
  <pageMargins left="0.70866141732283472" right="0.39370078740157483"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TẾT VÀ MÙA XUÂN</vt:lpstr>
      <vt:lpstr>'TẾT VÀ MÙA XUÂN'!Print_Titles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2025-05-06T02:54:32Z</cp:lastPrinted>
  <dcterms:created xsi:type="dcterms:W3CDTF">2019-07-05T03:48:23Z</dcterms:created>
  <dcterms:modified xsi:type="dcterms:W3CDTF">2025-05-15T09:06:19Z</dcterms:modified>
</cp:coreProperties>
</file>