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1FD31D03-D2E5-4228-9DF6-14F2ED4138CB}"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PTGT" sheetId="66" r:id="rId2"/>
  </sheets>
  <definedNames>
    <definedName name="_xlnm._FilterDatabase" localSheetId="1" hidden="1">PTGT!$K$1:$K$107</definedName>
    <definedName name="_xlnm.Print_Titles" localSheetId="1">PTGT!$3:$5</definedName>
  </definedNames>
  <calcPr calcId="191029" iterateCount="1"/>
</workbook>
</file>

<file path=xl/calcChain.xml><?xml version="1.0" encoding="utf-8"?>
<calcChain xmlns="http://schemas.openxmlformats.org/spreadsheetml/2006/main">
  <c r="L91" i="66" l="1"/>
  <c r="M91" i="66"/>
  <c r="N91" i="66"/>
  <c r="K91" i="66"/>
  <c r="L107" i="66"/>
  <c r="M107" i="66"/>
  <c r="N107" i="66"/>
  <c r="L96" i="66"/>
  <c r="M96" i="66"/>
  <c r="N96" i="66"/>
  <c r="K96" i="66"/>
  <c r="K107" i="66" l="1"/>
  <c r="L104" i="66"/>
  <c r="M104" i="66"/>
  <c r="N104" i="66"/>
  <c r="L105" i="66"/>
  <c r="M105" i="66"/>
  <c r="N105" i="66"/>
  <c r="L106" i="66"/>
  <c r="M106" i="66"/>
  <c r="N106" i="66"/>
  <c r="K106" i="66"/>
  <c r="K105" i="66"/>
  <c r="K104" i="66"/>
  <c r="L94" i="66"/>
  <c r="M94" i="66"/>
  <c r="N94" i="66"/>
  <c r="L95" i="66"/>
  <c r="M95" i="66"/>
  <c r="N95" i="66"/>
  <c r="L97" i="66"/>
  <c r="M97" i="66"/>
  <c r="N97" i="66"/>
  <c r="L98" i="66"/>
  <c r="M98" i="66"/>
  <c r="N98" i="66"/>
  <c r="L99" i="66"/>
  <c r="M99" i="66"/>
  <c r="N99" i="66"/>
  <c r="L100" i="66"/>
  <c r="M100" i="66"/>
  <c r="N100" i="66"/>
  <c r="L101" i="66"/>
  <c r="M101" i="66"/>
  <c r="N101" i="66"/>
  <c r="L102" i="66"/>
  <c r="M102" i="66"/>
  <c r="N102" i="66"/>
  <c r="K102" i="66"/>
  <c r="K101" i="66"/>
  <c r="K100" i="66"/>
  <c r="K99" i="66"/>
  <c r="K98" i="66"/>
  <c r="K97" i="66"/>
  <c r="K95" i="66"/>
  <c r="K94" i="66"/>
  <c r="N92" i="66"/>
  <c r="M92" i="66"/>
  <c r="L92" i="66"/>
  <c r="N90" i="66"/>
  <c r="M90" i="66"/>
  <c r="L90" i="66"/>
  <c r="N89" i="66"/>
  <c r="M89" i="66"/>
  <c r="L89" i="66"/>
  <c r="K92" i="66"/>
  <c r="K90" i="66"/>
  <c r="K89" i="66"/>
  <c r="F79" i="66"/>
  <c r="F72" i="66"/>
  <c r="F69" i="66"/>
  <c r="F68" i="66" s="1"/>
  <c r="F65" i="66"/>
  <c r="F58" i="66"/>
  <c r="F55" i="66"/>
  <c r="F50" i="66"/>
  <c r="F48" i="66"/>
  <c r="F40" i="66"/>
  <c r="F37" i="66"/>
  <c r="F31" i="66"/>
  <c r="F29" i="66"/>
  <c r="F27" i="66"/>
  <c r="F18" i="66"/>
  <c r="F16" i="66"/>
  <c r="F13" i="66"/>
  <c r="F11" i="66"/>
  <c r="F8" i="66"/>
  <c r="N88" i="66" l="1"/>
  <c r="F10" i="66"/>
  <c r="F7" i="66" s="1"/>
  <c r="F6" i="66" s="1"/>
  <c r="F39" i="66"/>
  <c r="F36" i="66" s="1"/>
  <c r="F90" i="66" s="1"/>
  <c r="F54" i="66"/>
  <c r="F91" i="66" s="1"/>
  <c r="M88" i="66"/>
  <c r="L88" i="66"/>
  <c r="F26" i="66"/>
  <c r="M103" i="66"/>
  <c r="M93" i="66" s="1"/>
  <c r="N103" i="66"/>
  <c r="N93" i="66" s="1"/>
  <c r="L103" i="66"/>
  <c r="L93" i="66" s="1"/>
  <c r="F71" i="66"/>
  <c r="F67" i="66" s="1"/>
  <c r="F89" i="66" l="1"/>
  <c r="F92" i="66"/>
  <c r="F88" i="66" l="1"/>
  <c r="K88" i="66" l="1"/>
  <c r="K103" i="66"/>
  <c r="K93" i="66" s="1"/>
</calcChain>
</file>

<file path=xl/sharedStrings.xml><?xml version="1.0" encoding="utf-8"?>
<sst xmlns="http://schemas.openxmlformats.org/spreadsheetml/2006/main" count="523" uniqueCount="209">
  <si>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</si>
  <si>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</si>
  <si>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</si>
  <si>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</si>
  <si>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</si>
  <si>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</si>
  <si>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</si>
  <si>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</si>
  <si>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</si>
  <si>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</si>
  <si>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</si>
  <si>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</si>
  <si>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Nội dung năm</t>
  </si>
  <si>
    <t>Nguồn</t>
  </si>
  <si>
    <t>Hoạt động chủ đề</t>
  </si>
  <si>
    <t>Địa điểm tổ chức</t>
  </si>
  <si>
    <t>Phạm vi thực hiện</t>
  </si>
  <si>
    <t>Lớp</t>
  </si>
  <si>
    <t>https://www.youtube.com/watch?v=rcWkGYDHpXY</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</si>
  <si>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</si>
  <si>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</si>
  <si>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bước, nhún, bật</t>
  </si>
  <si>
    <t>Giữ được thăng bằng cơ thể khi bật qua vạch kẻ và chân không giẫm vào vạch</t>
  </si>
  <si>
    <t xml:space="preserve">Bật qua vạch kẻ </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</si>
  <si>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</si>
  <si>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</si>
  <si>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</si>
  <si>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</si>
  <si>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</si>
  <si>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</si>
  <si>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</si>
  <si>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</si>
  <si>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</si>
  <si>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</si>
  <si>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</si>
  <si>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Xoay vặn mở một số đồ dùng có gien</t>
  </si>
  <si>
    <t>Phối hợp được cử động bàn tay, ngón tay và phối hợp tay - mắt trong các hoạt động:  cài, cởi cúc, buộc dây</t>
  </si>
  <si>
    <t>Biết chắp ghép các hình vào đúng vị trí cho trước, theo mẫu</t>
  </si>
  <si>
    <t>Chắp ghép hình</t>
  </si>
  <si>
    <t>1. Có một số nề nếp, thói quen tốt trong sinh hoạt</t>
  </si>
  <si>
    <t>Ngủ đủ 1 giấc buổi trưa</t>
  </si>
  <si>
    <t>Làm quen/ luyện chế độ ngủ 1 giấc (đúng giở, đủ giấc)</t>
  </si>
  <si>
    <t>2. Thực hiện một số việc tự phục vụ, giữ gìn sức khỏe</t>
  </si>
  <si>
    <t>Biết nói với người lớn khi có nhu cầu ăn, ngủ, vệ sinh</t>
  </si>
  <si>
    <t>Tập nói với người lớn khi có nhu cầu ăn, ngủ, vệ sinh</t>
  </si>
  <si>
    <t>3. Nhận biết và tránh một số nguy cơ không an toàn</t>
  </si>
  <si>
    <t>Biết tránh vật dụng, nơi nguy hiểm (phích nước nóng, bàn là, bếp đang đun, xô nước, giếng,..) khi được nhắc nhở</t>
  </si>
  <si>
    <t xml:space="preserve">Nhận biết một số vật dụng nguy hiểm, những nơi nguy hiểm không được phép sờ vào hoặc đến gần (phích nước nóng, bàn là, bếp đang đun, xô nước, giếng,..) </t>
  </si>
  <si>
    <t>Biết không tự ý chạy ra khỏi nhà, cổng trường.</t>
  </si>
  <si>
    <t>Không chạy ta khỏi nhà, cổng trường.</t>
  </si>
  <si>
    <t>1. Khám phá thế giới xung quanh bằng các giác quan</t>
  </si>
  <si>
    <t>Có khả năng tìm đồ vật vừa mới cất giấu qua nghe âm thanh</t>
  </si>
  <si>
    <t xml:space="preserve">Nghe âm thanh tìm nơi phát ra âm thanh, và tìm đồ vật vừa mới cất giấu, </t>
  </si>
  <si>
    <t>https://www.youtube.com/watch?v=CnYTQy_SzTY</t>
  </si>
  <si>
    <t>2. Thể hiện sự hiểu biết về các sự vật, hiện tượng gần gũi</t>
  </si>
  <si>
    <t>*Nhận biết một số phương tiện giao thông quen thuộc</t>
  </si>
  <si>
    <t>Nhận biết tên, đặc điểm nổi bật và công dụng của phương tiện giao thông gần gũi</t>
  </si>
  <si>
    <t>Tên, đặc điểm nổi bật và công dụng của phương tiện giao thông gần gũi</t>
  </si>
  <si>
    <t>Chấp nhận đi bộ sát lề đường bên phải cùng người lớn.</t>
  </si>
  <si>
    <t>Đi bộ sát lề đường bên phải cùng người lớn.</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</si>
  <si>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</si>
  <si>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</si>
  <si>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</si>
  <si>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Nhận biết được hình tròn, hình vuông</t>
  </si>
  <si>
    <t>Hình tròn, hình vuông</t>
  </si>
  <si>
    <t>https://www.youtube.com/watch?v=o74SDgtOfuw</t>
  </si>
  <si>
    <t>Nhận biết số lượng (một - nhiều)</t>
  </si>
  <si>
    <t>Số lượng (một - nhiều)</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</si>
  <si>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</si>
  <si>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</si>
  <si>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https://www.youtube.com/watch?v=4TJovHsuYmg</t>
  </si>
  <si>
    <t>2. Nghe, nhắc lại các âm, các tiếng và các câu</t>
  </si>
  <si>
    <t>Phát âm rõ tiếng</t>
  </si>
  <si>
    <t>Phát âm các âm khác nhau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</si>
  <si>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</si>
  <si>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</si>
  <si>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</si>
  <si>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 " PTGT"</t>
  </si>
  <si>
    <t>https://www.youtube.com/watch?v=atOnTyzGmA4</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</si>
  <si>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</si>
  <si>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</si>
  <si>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4. Làm quen với sách</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</si>
  <si>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</si>
  <si>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</si>
  <si>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</si>
  <si>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</si>
  <si>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</si>
  <si>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</si>
  <si>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</si>
  <si>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</si>
  <si>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</si>
  <si>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</si>
  <si>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PTGT"</t>
  </si>
  <si>
    <t>https://www.youtube.com/watch?v=VP8E_-Qwbcg</t>
  </si>
  <si>
    <t>* Vẽ, nặn, xé dán, xếp hình, xem tranh</t>
  </si>
  <si>
    <t>Thích thú khi xem tranh</t>
  </si>
  <si>
    <t>Xem tranh</t>
  </si>
  <si>
    <t>Thích cầm bút di màu, vẽ nguệch ngoặc</t>
  </si>
  <si>
    <t>Thich cầm bút vẽ các nét khác nhau</t>
  </si>
  <si>
    <t>Thích chơi với đất nặn tạo ra sản phẩm đơn giản theo sự hướng dẫn của cô</t>
  </si>
  <si>
    <t>Làm quen với màu nước</t>
  </si>
  <si>
    <t>Lớp học+ sân chơi</t>
  </si>
  <si>
    <t>Phòng chức năng</t>
  </si>
  <si>
    <t>TN
học
liệu</t>
  </si>
  <si>
    <t>Thích chơi các trò chơi vận động. Biết luật chơi, cách chơi, phối hợp chơi với bạn vui vẻ</t>
  </si>
  <si>
    <t>PTCT</t>
  </si>
  <si>
    <t xml:space="preserve">Trong đó: - Lĩnh vực thể chất </t>
  </si>
  <si>
    <t>Lớp học</t>
  </si>
  <si>
    <t>Tập cài, cởi cúc, buộc dây.</t>
  </si>
  <si>
    <t>Di màu, vẽ nguệch ngoạc về chủ đề "Phương tiện giao thông"</t>
  </si>
  <si>
    <t>1. Thực hiện các động tác phát triển các nhóm cơ và hô hấp (TDS)</t>
  </si>
  <si>
    <t>Nghe các bài thơ, đồng dao, ca dao, truyện kể đơn giản về chủ đề 
" PTGT"</t>
  </si>
  <si>
    <t>HĐG: Trò chuyện, xem tranh ảnh, xem video và gọi tên  các nhân vật, sự vật, hành động có trong tranh, sách
TC: Bắt chước tạo dáng; Chơi với sách</t>
  </si>
  <si>
    <t xml:space="preserve">HĐCĐ: Bật qua vạch kẻ </t>
  </si>
  <si>
    <t xml:space="preserve">HĐCĐ: Ném bóng vào đích xa ở phía trước với khoảng cách 1 - 1,2m </t>
  </si>
  <si>
    <t>HĐCĐ: Tung - bắt bóng với cô ở khoảng cách 1m</t>
  </si>
  <si>
    <t>HĐNT: 
- Làm theo chỉ dẫn
- Bơm xe
- Lái xe
- Ô tô và chim sẻ
- Lái ô tô
- Về đúng bến
- Bánh xe quay
- Làm đoàn tàu
-Tàu hỏa và chim sẻ
- Máy bay</t>
  </si>
  <si>
    <t>HĐG: Trò chơi: Xoáy mở nắp chai</t>
  </si>
  <si>
    <t>VS-AN:
- Xem tranh ảnh, video, băng đĩa về hoạt động ngủ của trẻ
- Thực hành hướng dẫn trẻ trong các giờ ngủ trưa.</t>
  </si>
  <si>
    <t xml:space="preserve"> ĐTT: Giáo dục trẻ không chạy ta khỏi nhà, cổng trường.</t>
  </si>
  <si>
    <t>HĐCĐ: Nhận biết máy bay</t>
  </si>
  <si>
    <t>ĐTT: Giáo dục trẻ: Đi bộ sát lề đường bên phải cùng người lớn.</t>
  </si>
  <si>
    <t>*Nhận biết một số loại hoa, quả quen thuộc</t>
  </si>
  <si>
    <t>HĐCĐ: Dạy trẻ tập nói: "Xe máy - xe đạp"</t>
  </si>
  <si>
    <t>ĐTT: Cô cho trẻ xem tranh, ảnh, video và trò chuyện với trẻ về CĐ phương tiện giao thông với các câu hỏi "Cái gì?", "Làm gì?", " Ở đâu?", " Thế nào?" "Để làm gì?", " Tại sao?"</t>
  </si>
  <si>
    <t xml:space="preserve">HĐC: Tập kể lại chuyện đã được nghe nhiều lần với sự gợi ý của cô giáo </t>
  </si>
  <si>
    <t xml:space="preserve">Tô màu nước, in bằng màu nước </t>
  </si>
  <si>
    <t xml:space="preserve">Nặn sản phẩm đơn giản về chủ đề </t>
  </si>
  <si>
    <t>TDS</t>
  </si>
  <si>
    <t>HĐCĐ</t>
  </si>
  <si>
    <t>HĐG</t>
  </si>
  <si>
    <t>VS-AN</t>
  </si>
  <si>
    <t>HĐC</t>
  </si>
  <si>
    <t>ĐTT</t>
  </si>
  <si>
    <t>HĐNT</t>
  </si>
  <si>
    <t>HĐCĐ+HĐC</t>
  </si>
  <si>
    <t>HĐNT+HĐG</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</si>
  <si>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</si>
  <si>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</si>
  <si>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</si>
  <si>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</si>
  <si>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</si>
  <si>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</si>
  <si>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</si>
  <si>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</si>
  <si>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</si>
  <si>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</si>
  <si>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</si>
  <si>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</si>
  <si>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</si>
  <si>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CỘNG TỔNG SỐ NỘI DUNG PHÂN BỐ VÀO CÁC HOẠT ĐỘNG</t>
  </si>
  <si>
    <t>HĐNT: Quan sát lá sấu non, lá sấu già, chồi non cây mít, cây vú sữa, hoa kế, hoa bưởi, hoa tóc tiên, quả khế, quả bưởi, quả vú sữa, quả mít…</t>
  </si>
  <si>
    <t>Vận động bàn tay, cánh tay</t>
  </si>
  <si>
    <t xml:space="preserve">            + Giờ TCKNXH - TM</t>
  </si>
  <si>
    <t xml:space="preserve">    + Giờ nhận thức</t>
  </si>
  <si>
    <t>HĐG: Vo giấy  thành quả.
Tập rót nước
Tập nấu ăn (Khuấy, đảo)</t>
  </si>
  <si>
    <t>HĐG:
- Trò chơi kéo xe
- Chơi với túi cát
- Kéo chun tay
- Trò chơi xe đẩy
- Bé chơi quả tạ
- Chơi với vòng, gậy thể dục.
- Đóng cọc bàn gỗ. Búa bi 2 tầng.</t>
  </si>
  <si>
    <t>CỘNG TỔNG SỐ NỘI DUNG PHÂN BỔ THEO LĨNH VỰC</t>
  </si>
  <si>
    <t xml:space="preserve">                 - Lĩnh vực nhận thức </t>
  </si>
  <si>
    <t xml:space="preserve">                 - Lĩnh vực ngôn ngữ</t>
  </si>
  <si>
    <t xml:space="preserve">                 - Lĩnh vực TCKN xã hội - thẩm mỹ</t>
  </si>
  <si>
    <t>Nhánh 1: Ô tô</t>
  </si>
  <si>
    <t>Nhánh 2: Xe đạp</t>
  </si>
  <si>
    <t>Nhánh 3: Tàu lửa</t>
  </si>
  <si>
    <t>Nhánh 4: Máy bay</t>
  </si>
  <si>
    <t>VS-AN: Trò chuyện, nhắc nhở trẻ "gọi" cô có nhu cầu ăn, uống.</t>
  </si>
  <si>
    <t xml:space="preserve">HĐCĐ: Nhận biết tàu lửa </t>
  </si>
  <si>
    <t>HĐG: Chọn gắn vào bảng đồ dùng theo số lượng  (Một - nhiều)</t>
  </si>
  <si>
    <t>HĐCĐ/HĐC:
+ VĐ theo nhạc bài hát: Em tập lái ô tô</t>
  </si>
  <si>
    <t>HĐCĐ/HĐC:
+ Bài hát: Đoàn tàu nhỏ xíu</t>
  </si>
  <si>
    <t>HĐCĐ/HĐC:
+ Bài hát: Máy bay</t>
  </si>
  <si>
    <t>HĐCĐ: Nặn bánh xe ô tô.
HĐG: Nặn những sản phẩm đơn giản về nhánh</t>
  </si>
  <si>
    <t xml:space="preserve">HĐCĐ: 
- Di màu tàu lửa  </t>
  </si>
  <si>
    <t xml:space="preserve">HĐCĐ: 
- Di màu máy bay </t>
  </si>
  <si>
    <t>HĐG: Vẽ theo ý thích: Vẽ bánh xe, vẽ con đường…</t>
  </si>
  <si>
    <t>HĐCĐ+HĐG</t>
  </si>
  <si>
    <t>CHỦ ĐÊ: PHƯƠNG TIỆN GIAO THÔNG</t>
  </si>
  <si>
    <t>HĐCĐ
- Bài thơ: Con tàu</t>
  </si>
  <si>
    <t>HĐCĐ: 
- Di màu xe đạp</t>
  </si>
  <si>
    <t>KẾ HOẠCH CHĂM SÓC GIÁO DỤC TRẺ CHỦ ĐỀ PHƯƠNG TỆN GIAO THÔNG
Thời gian thực hiện 4 tuần (từ ngày 24/03 - 18/04/2025)</t>
  </si>
  <si>
    <t>Ghi chú về các điều chỉnh (nếu có)</t>
  </si>
  <si>
    <t xml:space="preserve">HĐCĐ: Chơi với giấy
</t>
  </si>
  <si>
    <t xml:space="preserve">TC: Cắp cua bỏ giỏ
Nhặt sỏi </t>
  </si>
  <si>
    <t>HĐC: Trò chơi tín hiệu đèn màu, nhận biết một số phương tiện giao thông.</t>
  </si>
  <si>
    <t>ĐTT: Trò chuyện, xem tranh ảnh, xem video về một số vật dụng nguy hiểm, Giáo dục trẻ không được phép sờ vào một số vật dụng nguy hiểm 
ĐTT: Không đi theo người lạ.</t>
  </si>
  <si>
    <t xml:space="preserve"> HĐC: Trò chuyện, xem tranh ảnh, xem video về một số nơi nguy hiểm không được đến gần (không chơi gần xe đạp, xe máy, ô tô, dưới lòng đường)
Nhận biết nguy cơ không an toàn và phòng tránh: Vào buồng tắm, nơi chứa nước không có người lớn.</t>
  </si>
  <si>
    <t>ĐTT: Trò chuyện, xem tranh ảnh, xem video về các PTGT</t>
  </si>
  <si>
    <t>HĐC: Giáo dục trẻ: Đi bộ sát lề đường bên phải cùng người lớn.</t>
  </si>
  <si>
    <t xml:space="preserve">HĐCĐ: NB hình vuông - tròn
HĐC: Ôn NB hình vuông - tròn
</t>
  </si>
  <si>
    <t>HĐCĐ: Nhận biết số lượng Một - nhiều</t>
  </si>
  <si>
    <t>HĐCĐ
- Bài thơ: Máy bay</t>
  </si>
  <si>
    <t>HĐC: Bài thơ: 
- Xe đạp;
-  Đi chơi phố; 
- Ơi chiếc máy bay…</t>
  </si>
  <si>
    <t>HĐCĐ/HĐC
+ Bài hát: Xe đạp</t>
  </si>
  <si>
    <t>HĐG: Xem tranh, album về chủ đề "PT Giao thông"</t>
  </si>
  <si>
    <t>https://www.google.com.vn/url?sa=i&amp;url=https%3A%2F%2Fvi.cleanpng.com%2Fpng-</t>
  </si>
  <si>
    <t>Vẽ nét thẳng, nét xiên về chủ đề " PT Giao thông"</t>
  </si>
  <si>
    <t>HĐCĐ:
- Truyện: Ô tô con học bài</t>
  </si>
  <si>
    <t>HĐG: 
- Xếp ô tô, tàu hỏa, đường ray...
- Chắp ghép hình các PTGT</t>
  </si>
  <si>
    <t>HĐG: 
TC: - Nghe điện thoại
- Bế em, ru em ngủ, cho em ăn, rót nước cho em;
- Chọn thực phẩm, chế biến thực phẩm.
- Cho em búp bê đi chợ
- Cửa hàng bán các PTGT.</t>
  </si>
  <si>
    <t>HĐG: Tìm bóng; Chắp ghép xe ô tô, tàu hỏa từ các khối gỗ, Ghép tranh xe ô tô, xe đạp; Tìm phần còn thiếu; Bé tìm bóng cho xe; Bé xếp ô tô, tàu hỏa máy bay; Phân biệt to – nhỏ; Bé chọn đúng màu ô tô, tàu hỏa, máy bay…</t>
  </si>
  <si>
    <t>HĐNT/HĐG: 
- Hát,vận động và sử dụng dụng cụ âm nhạc đơn giản
- Nghe âm thanh của gáo dừa, xắc xô, trống.
- Bé làm ca sĩ</t>
  </si>
  <si>
    <t>HĐG: Chơi với màu nước (Di tranh bằng màu nước), chơi với bút sáp, với phấn. Di màu phương tiện giao thông</t>
  </si>
  <si>
    <t>HĐG: Chơi cài cởi cúc áo, buộc dây giày.</t>
  </si>
  <si>
    <t>HĐG: Tô tranh màu nước  (ô tô, xe đạp, tàu lửa, máy bay…)</t>
  </si>
  <si>
    <t>TDS: Bài 6:
- Hô hấp: Làm tiếng máy bay, tàu hỏa
- ĐT 1: Tay : Hai tay đưa ra phía trước, hạ xuống
-  ĐT 2: Lưng, bụng:  Nghiêng người sang 2 bên
 - ĐT 3: Chân: Co duỗi từng chân</t>
  </si>
  <si>
    <t>HĐNT: Quan sát:  Xe đạp,  ô tô đồ chơi, ô tô trẻ em tự lái, tàu lửa, máy bay đồ chơi.</t>
  </si>
  <si>
    <t xml:space="preserve"> ĐTT/HĐC: TC: Nghe tiếng hát, tìm đồ vật, tai ai tinh
- Tiếng kêu ở đâu?
- Nghe âm thanh của các  PTGT</t>
  </si>
  <si>
    <t>HĐC: Bài hát:  Đèn xanh đèn đỏ;  Em đi qua ngã tư đường phố; Cô dạy bé bài học giao thông; Đi xe đạp; Đi tàu lửa.</t>
  </si>
  <si>
    <t>HĐC: 
- Truyện: Xe đạp ngoan; Kiến con đi ô tô; Tàu hỏa vui vẻ; Lần đầu tớ đi máy bay; Chuyến du lịch của gà trống choai.
- Nghe thơ: Tàu lửa; Xe đạp của bé; Máy bay; Ô tô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</si>
</sst>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2"/>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u/>
      <sz val="11"/>
      <color theme="1"/>
      <name val="Calibri"/>
      <family val="2"/>
      <scheme val="minor"/>
    </font>
    <font>
      <i/>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12" fillId="0" borderId="0" applyNumberFormat="0" applyFill="0" applyBorder="0" applyAlignment="0" applyProtection="0"/>
    <xf numFmtId="0" fontId="2" fillId="0" borderId="0"/>
  </cellStyleXfs>
  <cellXfs count="86">
    <xf numFmtId="0" fontId="0" fillId="0" borderId="0" xfId="0"/>
    <xf numFmtId="49" fontId="14" fillId="2" borderId="3" xfId="0" applyNumberFormat="1" applyFont="1" applyFill="1" applyBorder="1" applyAlignment="1">
      <alignment vertical="center" wrapText="1"/>
    </xf>
    <xf numFmtId="0" fontId="16" fillId="2" borderId="3" xfId="0" applyFont="1" applyFill="1" applyBorder="1" applyAlignment="1">
      <alignment horizontal="center" vertical="center"/>
    </xf>
    <xf numFmtId="1" fontId="13" fillId="2" borderId="3" xfId="0" applyNumberFormat="1" applyFont="1" applyFill="1" applyBorder="1" applyAlignment="1">
      <alignment vertical="center" wrapText="1"/>
    </xf>
    <xf numFmtId="1" fontId="13"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4" fillId="2" borderId="3" xfId="0" applyNumberFormat="1" applyFont="1" applyFill="1" applyBorder="1" applyAlignment="1">
      <alignment vertical="center"/>
    </xf>
    <xf numFmtId="0" fontId="14" fillId="2" borderId="3" xfId="0" quotePrefix="1" applyFont="1" applyFill="1" applyBorder="1" applyAlignment="1">
      <alignment horizontal="left" vertical="center" wrapText="1"/>
    </xf>
    <xf numFmtId="1" fontId="16" fillId="2" borderId="3" xfId="0" applyNumberFormat="1" applyFont="1" applyFill="1" applyBorder="1" applyAlignment="1">
      <alignment horizontal="left" vertical="center"/>
    </xf>
    <xf numFmtId="1" fontId="16" fillId="2" borderId="3"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0" fillId="2" borderId="0" xfId="0" applyFill="1"/>
    <xf numFmtId="0" fontId="14" fillId="2" borderId="3" xfId="0" applyFont="1" applyFill="1" applyBorder="1" applyAlignment="1">
      <alignment horizontal="center" vertical="center" wrapText="1"/>
    </xf>
    <xf numFmtId="0" fontId="0" fillId="2" borderId="0" xfId="0" applyFill="1" applyAlignment="1">
      <alignment horizontal="center"/>
    </xf>
    <xf numFmtId="49" fontId="1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xf>
    <xf numFmtId="1" fontId="14"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49" fontId="14"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20" fillId="2" borderId="0" xfId="30" applyFont="1" applyFill="1" applyAlignment="1">
      <alignment wrapText="1"/>
    </xf>
    <xf numFmtId="0" fontId="14" fillId="2" borderId="6" xfId="0" applyFont="1" applyFill="1" applyBorder="1" applyAlignment="1">
      <alignment horizontal="center" vertical="center" wrapText="1"/>
    </xf>
    <xf numFmtId="0" fontId="0" fillId="2" borderId="3" xfId="0" applyFill="1" applyBorder="1"/>
    <xf numFmtId="1" fontId="16" fillId="2" borderId="3" xfId="0" applyNumberFormat="1" applyFont="1" applyFill="1" applyBorder="1" applyAlignment="1">
      <alignment horizontal="center" vertical="center" wrapText="1"/>
    </xf>
    <xf numFmtId="49" fontId="14" fillId="2" borderId="3" xfId="0" quotePrefix="1" applyNumberFormat="1" applyFont="1" applyFill="1" applyBorder="1" applyAlignment="1">
      <alignment horizontal="left" vertical="center" wrapText="1"/>
    </xf>
    <xf numFmtId="0" fontId="0" fillId="2" borderId="0" xfId="0" applyFill="1" applyAlignment="1">
      <alignment wrapText="1"/>
    </xf>
    <xf numFmtId="0" fontId="15"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0" fillId="2" borderId="3" xfId="0" applyFill="1" applyBorder="1" applyAlignment="1">
      <alignment horizontal="center"/>
    </xf>
    <xf numFmtId="0" fontId="15" fillId="2" borderId="0" xfId="0" applyFont="1" applyFill="1" applyAlignment="1">
      <alignment vertical="center" wrapText="1"/>
    </xf>
    <xf numFmtId="0" fontId="0" fillId="2" borderId="3" xfId="0" applyFill="1" applyBorder="1" applyAlignment="1">
      <alignment wrapText="1"/>
    </xf>
    <xf numFmtId="0" fontId="0" fillId="2" borderId="0" xfId="0" applyFill="1" applyAlignment="1">
      <alignment horizontal="left"/>
    </xf>
    <xf numFmtId="49" fontId="18" fillId="2" borderId="6" xfId="0" applyNumberFormat="1" applyFont="1" applyFill="1" applyBorder="1" applyAlignment="1">
      <alignment horizontal="center" vertical="center"/>
    </xf>
    <xf numFmtId="0" fontId="15" fillId="2" borderId="7" xfId="0" applyFont="1" applyFill="1" applyBorder="1" applyAlignment="1">
      <alignment vertical="center" wrapText="1"/>
    </xf>
    <xf numFmtId="0" fontId="14"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6" fillId="2" borderId="6" xfId="0" applyNumberFormat="1" applyFont="1" applyFill="1" applyBorder="1" applyAlignment="1">
      <alignment horizontal="left" vertical="center" wrapText="1"/>
    </xf>
    <xf numFmtId="49" fontId="16" fillId="2" borderId="5" xfId="0" applyNumberFormat="1" applyFont="1" applyFill="1" applyBorder="1" applyAlignment="1">
      <alignment horizontal="left" vertical="center" wrapText="1"/>
    </xf>
    <xf numFmtId="49" fontId="19" fillId="2" borderId="6"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1" fontId="13" fillId="2" borderId="4"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3" fillId="2" borderId="9"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49" fontId="16" fillId="2" borderId="6"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vn/url?sa=i&amp;url=https%3A%2F%2Fvi.cleanpng.com%2F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7"/>
  <sheetViews>
    <sheetView tabSelected="1" topLeftCell="A98" zoomScale="69" zoomScaleNormal="69" workbookViewId="0">
      <selection activeCell="A88" sqref="A88:XFD107"/>
    </sheetView>
  </sheetViews>
  <sheetFormatPr defaultRowHeight="15"/>
  <cols>
    <col min="1" max="1" width="4.28515625" style="13" customWidth="1"/>
    <col min="2" max="2" width="21.7109375" style="40" customWidth="1"/>
    <col min="3" max="3" width="6" style="13" customWidth="1"/>
    <col min="4" max="4" width="20" style="40" customWidth="1"/>
    <col min="5" max="5" width="5.7109375" style="13" customWidth="1"/>
    <col min="6" max="6" width="5.140625" style="13" customWidth="1"/>
    <col min="7" max="7" width="20.7109375" style="11" customWidth="1"/>
    <col min="8" max="8" width="7" style="11" customWidth="1"/>
    <col min="9" max="9" width="6.28515625" style="11" customWidth="1"/>
    <col min="10" max="10" width="6.28515625" style="34" customWidth="1"/>
    <col min="11" max="14" width="7.85546875" style="11" customWidth="1"/>
    <col min="15" max="15" width="7.7109375" style="11" customWidth="1"/>
    <col min="16" max="16384" width="9.140625" style="11"/>
  </cols>
  <sheetData>
    <row r="1" spans="1:15" ht="15" customHeight="1">
      <c r="A1" s="75" t="s">
        <v>179</v>
      </c>
      <c r="B1" s="75"/>
      <c r="C1" s="75"/>
      <c r="D1" s="75"/>
      <c r="E1" s="75"/>
      <c r="F1" s="75"/>
      <c r="G1" s="75"/>
      <c r="H1" s="75"/>
      <c r="I1" s="75"/>
      <c r="J1" s="75"/>
      <c r="K1" s="75"/>
      <c r="L1" s="75"/>
      <c r="M1" s="75"/>
      <c r="N1" s="75"/>
      <c r="O1" s="38"/>
    </row>
    <row r="2" spans="1:15" ht="27" customHeight="1">
      <c r="A2" s="73"/>
      <c r="B2" s="73"/>
      <c r="C2" s="73"/>
      <c r="D2" s="73"/>
      <c r="E2" s="73"/>
      <c r="F2" s="73"/>
      <c r="G2" s="73"/>
      <c r="H2" s="73"/>
      <c r="I2" s="73"/>
      <c r="J2" s="73"/>
      <c r="K2" s="73"/>
      <c r="L2" s="73"/>
      <c r="M2" s="73"/>
      <c r="N2" s="73"/>
      <c r="O2" s="42"/>
    </row>
    <row r="3" spans="1:15" ht="35.25" customHeight="1">
      <c r="A3" s="43" t="s">
        <v>149</v>
      </c>
      <c r="B3" s="45" t="s">
        <v>11</v>
      </c>
      <c r="C3" s="63" t="s">
        <v>13</v>
      </c>
      <c r="D3" s="45" t="s">
        <v>12</v>
      </c>
      <c r="E3" s="63" t="s">
        <v>13</v>
      </c>
      <c r="F3" s="63" t="s">
        <v>105</v>
      </c>
      <c r="G3" s="45" t="s">
        <v>14</v>
      </c>
      <c r="H3" s="45" t="s">
        <v>103</v>
      </c>
      <c r="I3" s="45" t="s">
        <v>16</v>
      </c>
      <c r="J3" s="45" t="s">
        <v>15</v>
      </c>
      <c r="K3" s="80" t="s">
        <v>176</v>
      </c>
      <c r="L3" s="80"/>
      <c r="M3" s="80"/>
      <c r="N3" s="81"/>
      <c r="O3" s="57" t="s">
        <v>180</v>
      </c>
    </row>
    <row r="4" spans="1:15" ht="42.75" customHeight="1">
      <c r="A4" s="43"/>
      <c r="B4" s="45"/>
      <c r="C4" s="63"/>
      <c r="D4" s="45"/>
      <c r="E4" s="63"/>
      <c r="F4" s="63"/>
      <c r="G4" s="45"/>
      <c r="H4" s="45"/>
      <c r="I4" s="45"/>
      <c r="J4" s="45"/>
      <c r="K4" s="57" t="s">
        <v>161</v>
      </c>
      <c r="L4" s="57" t="s">
        <v>162</v>
      </c>
      <c r="M4" s="57" t="s">
        <v>163</v>
      </c>
      <c r="N4" s="57" t="s">
        <v>164</v>
      </c>
      <c r="O4" s="58"/>
    </row>
    <row r="5" spans="1:15" ht="31.5" customHeight="1">
      <c r="A5" s="43"/>
      <c r="B5" s="45"/>
      <c r="C5" s="63"/>
      <c r="D5" s="45"/>
      <c r="E5" s="63"/>
      <c r="F5" s="63"/>
      <c r="G5" s="45"/>
      <c r="H5" s="45"/>
      <c r="I5" s="45"/>
      <c r="J5" s="45"/>
      <c r="K5" s="59"/>
      <c r="L5" s="59"/>
      <c r="M5" s="59"/>
      <c r="N5" s="59"/>
      <c r="O5" s="59"/>
    </row>
    <row r="6" spans="1:15" ht="33.75" customHeight="1">
      <c r="A6" s="12"/>
      <c r="B6" s="48" t="s">
        <v>4</v>
      </c>
      <c r="C6" s="48"/>
      <c r="D6" s="48"/>
      <c r="E6" s="22"/>
      <c r="F6" s="18">
        <f>SUM(F7,F25)</f>
        <v>1</v>
      </c>
      <c r="G6" s="4"/>
      <c r="H6" s="28"/>
      <c r="I6" s="28"/>
      <c r="J6" s="28"/>
      <c r="K6" s="18"/>
      <c r="L6" s="18"/>
      <c r="M6" s="18"/>
      <c r="N6" s="18"/>
      <c r="O6" s="12"/>
    </row>
    <row r="7" spans="1:15" ht="22.5" customHeight="1">
      <c r="A7" s="12"/>
      <c r="B7" s="48" t="s">
        <v>8</v>
      </c>
      <c r="C7" s="48"/>
      <c r="D7" s="48"/>
      <c r="E7" s="22"/>
      <c r="F7" s="18">
        <f>SUM(F8,F10,F18)</f>
        <v>1</v>
      </c>
      <c r="G7" s="4"/>
      <c r="H7" s="28"/>
      <c r="I7" s="28"/>
      <c r="J7" s="28"/>
      <c r="K7" s="18"/>
      <c r="L7" s="18"/>
      <c r="M7" s="18"/>
      <c r="N7" s="18"/>
      <c r="O7" s="12"/>
    </row>
    <row r="8" spans="1:15" ht="34.5" customHeight="1">
      <c r="A8" s="12"/>
      <c r="B8" s="48" t="s">
        <v>110</v>
      </c>
      <c r="C8" s="48"/>
      <c r="D8" s="48"/>
      <c r="E8" s="22"/>
      <c r="F8" s="18">
        <f>COUNTIF(F9:F9,"x")</f>
        <v>0</v>
      </c>
      <c r="G8" s="4"/>
      <c r="H8" s="28"/>
      <c r="I8" s="28"/>
      <c r="J8" s="28"/>
      <c r="K8" s="18"/>
      <c r="L8" s="18"/>
      <c r="M8" s="18"/>
      <c r="N8" s="18"/>
      <c r="O8" s="12"/>
    </row>
    <row r="9" spans="1:15" ht="198.75" customHeight="1">
      <c r="A9" s="30">
        <v>1</v>
      </c>
      <c r="B9" s="26" t="s">
        <v>19</v>
      </c>
      <c r="C9" s="41" t="s">
        <v>0</v>
      </c>
      <c r="D9" s="26" t="s">
        <v>19</v>
      </c>
      <c r="E9" s="27" t="s">
        <v>2</v>
      </c>
      <c r="F9" s="18"/>
      <c r="G9" s="5" t="s">
        <v>204</v>
      </c>
      <c r="H9" s="18"/>
      <c r="I9" s="21" t="s">
        <v>17</v>
      </c>
      <c r="J9" s="21" t="s">
        <v>107</v>
      </c>
      <c r="K9" s="12" t="s">
        <v>128</v>
      </c>
      <c r="L9" s="12" t="s">
        <v>128</v>
      </c>
      <c r="M9" s="12" t="s">
        <v>128</v>
      </c>
      <c r="N9" s="12" t="s">
        <v>128</v>
      </c>
      <c r="O9" s="12"/>
    </row>
    <row r="10" spans="1:15" ht="35.25" customHeight="1">
      <c r="A10" s="12"/>
      <c r="B10" s="48" t="s">
        <v>20</v>
      </c>
      <c r="C10" s="48"/>
      <c r="D10" s="48"/>
      <c r="E10" s="22"/>
      <c r="F10" s="18">
        <f>SUM(F11,F13,F16)</f>
        <v>0</v>
      </c>
      <c r="G10" s="4"/>
      <c r="H10" s="28"/>
      <c r="I10" s="28"/>
      <c r="J10" s="28"/>
      <c r="K10" s="12"/>
      <c r="L10" s="12"/>
      <c r="M10" s="12"/>
      <c r="N10" s="12"/>
      <c r="O10" s="12"/>
    </row>
    <row r="11" spans="1:15" ht="25.5" customHeight="1">
      <c r="A11" s="12"/>
      <c r="B11" s="48" t="s">
        <v>21</v>
      </c>
      <c r="C11" s="48"/>
      <c r="D11" s="48"/>
      <c r="E11" s="22"/>
      <c r="F11" s="18">
        <f>COUNTIF(F12:F12,"x")</f>
        <v>0</v>
      </c>
      <c r="G11" s="4"/>
      <c r="H11" s="28"/>
      <c r="I11" s="28"/>
      <c r="J11" s="28"/>
      <c r="K11" s="12"/>
      <c r="L11" s="12"/>
      <c r="M11" s="12"/>
      <c r="N11" s="12"/>
      <c r="O11" s="12"/>
    </row>
    <row r="12" spans="1:15" ht="106.5" customHeight="1">
      <c r="A12" s="12">
        <v>12</v>
      </c>
      <c r="B12" s="15" t="s">
        <v>22</v>
      </c>
      <c r="C12" s="14" t="s">
        <v>2</v>
      </c>
      <c r="D12" s="15" t="s">
        <v>23</v>
      </c>
      <c r="E12" s="14" t="s">
        <v>2</v>
      </c>
      <c r="F12" s="21"/>
      <c r="G12" s="15" t="s">
        <v>113</v>
      </c>
      <c r="H12" s="21"/>
      <c r="I12" s="21" t="s">
        <v>17</v>
      </c>
      <c r="J12" s="21" t="s">
        <v>101</v>
      </c>
      <c r="K12" s="12" t="s">
        <v>129</v>
      </c>
      <c r="L12" s="12"/>
      <c r="M12" s="12"/>
      <c r="N12" s="12"/>
      <c r="O12" s="12"/>
    </row>
    <row r="13" spans="1:15" ht="23.25" customHeight="1">
      <c r="A13" s="12"/>
      <c r="B13" s="48" t="s">
        <v>10</v>
      </c>
      <c r="C13" s="48"/>
      <c r="D13" s="48"/>
      <c r="E13" s="22"/>
      <c r="F13" s="18">
        <f>COUNTIF(F14:F15,"x")</f>
        <v>0</v>
      </c>
      <c r="G13" s="4"/>
      <c r="H13" s="28"/>
      <c r="I13" s="28"/>
      <c r="J13" s="28"/>
      <c r="K13" s="12"/>
      <c r="L13" s="12"/>
      <c r="M13" s="12"/>
      <c r="N13" s="12"/>
      <c r="O13" s="12"/>
    </row>
    <row r="14" spans="1:15" ht="115.5" customHeight="1">
      <c r="A14" s="12">
        <v>16</v>
      </c>
      <c r="B14" s="15" t="s">
        <v>24</v>
      </c>
      <c r="C14" s="14" t="s">
        <v>0</v>
      </c>
      <c r="D14" s="15" t="s">
        <v>25</v>
      </c>
      <c r="E14" s="14" t="s">
        <v>2</v>
      </c>
      <c r="F14" s="21"/>
      <c r="G14" s="15" t="s">
        <v>115</v>
      </c>
      <c r="H14" s="21"/>
      <c r="I14" s="21" t="s">
        <v>17</v>
      </c>
      <c r="J14" s="21" t="s">
        <v>101</v>
      </c>
      <c r="K14" s="12"/>
      <c r="L14" s="12" t="s">
        <v>129</v>
      </c>
      <c r="M14" s="12"/>
      <c r="N14" s="12"/>
      <c r="O14" s="12"/>
    </row>
    <row r="15" spans="1:15" ht="124.5" customHeight="1">
      <c r="A15" s="12">
        <v>17</v>
      </c>
      <c r="B15" s="15" t="s">
        <v>26</v>
      </c>
      <c r="C15" s="14" t="s">
        <v>0</v>
      </c>
      <c r="D15" s="15" t="s">
        <v>27</v>
      </c>
      <c r="E15" s="14" t="s">
        <v>2</v>
      </c>
      <c r="F15" s="21"/>
      <c r="G15" s="15" t="s">
        <v>114</v>
      </c>
      <c r="H15" s="21"/>
      <c r="I15" s="21" t="s">
        <v>17</v>
      </c>
      <c r="J15" s="21" t="s">
        <v>101</v>
      </c>
      <c r="K15" s="12"/>
      <c r="L15" s="12"/>
      <c r="M15" s="12" t="s">
        <v>129</v>
      </c>
      <c r="N15" s="12"/>
      <c r="O15" s="12"/>
    </row>
    <row r="16" spans="1:15" ht="24" customHeight="1">
      <c r="A16" s="12"/>
      <c r="B16" s="48" t="s">
        <v>28</v>
      </c>
      <c r="C16" s="48"/>
      <c r="D16" s="48"/>
      <c r="E16" s="22"/>
      <c r="F16" s="18">
        <f>COUNTIF(F17:F17,"x")</f>
        <v>0</v>
      </c>
      <c r="G16" s="4"/>
      <c r="H16" s="18"/>
      <c r="I16" s="18"/>
      <c r="J16" s="18"/>
      <c r="K16" s="12"/>
      <c r="L16" s="12"/>
      <c r="M16" s="12"/>
      <c r="N16" s="12"/>
      <c r="O16" s="12"/>
    </row>
    <row r="17" spans="1:15" ht="169.5" customHeight="1">
      <c r="A17" s="12">
        <v>19</v>
      </c>
      <c r="B17" s="15" t="s">
        <v>104</v>
      </c>
      <c r="C17" s="14" t="s">
        <v>3</v>
      </c>
      <c r="D17" s="15" t="s">
        <v>29</v>
      </c>
      <c r="E17" s="14" t="s">
        <v>1</v>
      </c>
      <c r="F17" s="28"/>
      <c r="G17" s="33" t="s">
        <v>116</v>
      </c>
      <c r="H17" s="28"/>
      <c r="I17" s="21" t="s">
        <v>17</v>
      </c>
      <c r="J17" s="21" t="s">
        <v>101</v>
      </c>
      <c r="K17" s="12" t="s">
        <v>134</v>
      </c>
      <c r="L17" s="12" t="s">
        <v>134</v>
      </c>
      <c r="M17" s="12" t="s">
        <v>134</v>
      </c>
      <c r="N17" s="12" t="s">
        <v>134</v>
      </c>
      <c r="O17" s="12"/>
    </row>
    <row r="18" spans="1:15" ht="29.25" customHeight="1">
      <c r="A18" s="12"/>
      <c r="B18" s="48" t="s">
        <v>30</v>
      </c>
      <c r="C18" s="48"/>
      <c r="D18" s="48"/>
      <c r="E18" s="22"/>
      <c r="F18" s="18">
        <f>COUNTIF(F19:F25,"x")</f>
        <v>1</v>
      </c>
      <c r="G18" s="4"/>
      <c r="H18" s="18"/>
      <c r="I18" s="18"/>
      <c r="J18" s="18"/>
      <c r="K18" s="12"/>
      <c r="L18" s="12"/>
      <c r="M18" s="12"/>
      <c r="N18" s="12"/>
      <c r="O18" s="12"/>
    </row>
    <row r="19" spans="1:15" ht="95.25" customHeight="1">
      <c r="A19" s="60">
        <v>20</v>
      </c>
      <c r="B19" s="15" t="s">
        <v>31</v>
      </c>
      <c r="C19" s="14" t="s">
        <v>2</v>
      </c>
      <c r="D19" s="15" t="s">
        <v>32</v>
      </c>
      <c r="E19" s="14" t="s">
        <v>2</v>
      </c>
      <c r="F19" s="21"/>
      <c r="G19" s="5" t="s">
        <v>181</v>
      </c>
      <c r="H19" s="17"/>
      <c r="I19" s="21" t="s">
        <v>17</v>
      </c>
      <c r="J19" s="21" t="s">
        <v>107</v>
      </c>
      <c r="K19" s="12"/>
      <c r="L19" s="12"/>
      <c r="M19" s="12"/>
      <c r="N19" s="12" t="s">
        <v>129</v>
      </c>
      <c r="O19" s="12"/>
    </row>
    <row r="20" spans="1:15" ht="98.25" customHeight="1">
      <c r="A20" s="62"/>
      <c r="B20" s="15" t="s">
        <v>31</v>
      </c>
      <c r="C20" s="14" t="s">
        <v>2</v>
      </c>
      <c r="D20" s="15" t="s">
        <v>32</v>
      </c>
      <c r="E20" s="14" t="s">
        <v>2</v>
      </c>
      <c r="F20" s="21"/>
      <c r="G20" s="5" t="s">
        <v>155</v>
      </c>
      <c r="H20" s="17"/>
      <c r="I20" s="21" t="s">
        <v>17</v>
      </c>
      <c r="J20" s="21" t="s">
        <v>107</v>
      </c>
      <c r="K20" s="12" t="s">
        <v>130</v>
      </c>
      <c r="L20" s="12" t="s">
        <v>130</v>
      </c>
      <c r="M20" s="12" t="s">
        <v>130</v>
      </c>
      <c r="N20" s="12" t="s">
        <v>130</v>
      </c>
      <c r="O20" s="12"/>
    </row>
    <row r="21" spans="1:15" ht="58.5" customHeight="1">
      <c r="A21" s="12">
        <v>22</v>
      </c>
      <c r="B21" s="15" t="s">
        <v>33</v>
      </c>
      <c r="C21" s="14" t="s">
        <v>2</v>
      </c>
      <c r="D21" s="15" t="s">
        <v>34</v>
      </c>
      <c r="E21" s="14" t="s">
        <v>2</v>
      </c>
      <c r="F21" s="21"/>
      <c r="G21" s="15" t="s">
        <v>182</v>
      </c>
      <c r="H21" s="21"/>
      <c r="I21" s="21" t="s">
        <v>17</v>
      </c>
      <c r="J21" s="21" t="s">
        <v>107</v>
      </c>
      <c r="K21" s="12" t="s">
        <v>134</v>
      </c>
      <c r="L21" s="12" t="s">
        <v>134</v>
      </c>
      <c r="M21" s="12" t="s">
        <v>134</v>
      </c>
      <c r="N21" s="12" t="s">
        <v>134</v>
      </c>
      <c r="O21" s="12"/>
    </row>
    <row r="22" spans="1:15" ht="162.75" customHeight="1">
      <c r="A22" s="16">
        <v>24</v>
      </c>
      <c r="B22" s="15" t="s">
        <v>152</v>
      </c>
      <c r="C22" s="14" t="s">
        <v>3</v>
      </c>
      <c r="D22" s="15" t="s">
        <v>152</v>
      </c>
      <c r="E22" s="14" t="s">
        <v>3</v>
      </c>
      <c r="F22" s="21"/>
      <c r="G22" s="1" t="s">
        <v>156</v>
      </c>
      <c r="H22" s="6"/>
      <c r="I22" s="25" t="s">
        <v>17</v>
      </c>
      <c r="J22" s="21" t="s">
        <v>107</v>
      </c>
      <c r="K22" s="12" t="s">
        <v>130</v>
      </c>
      <c r="L22" s="12" t="s">
        <v>130</v>
      </c>
      <c r="M22" s="12" t="s">
        <v>130</v>
      </c>
      <c r="N22" s="12" t="s">
        <v>130</v>
      </c>
      <c r="O22" s="12"/>
    </row>
    <row r="23" spans="1:15" ht="70.5" customHeight="1">
      <c r="A23" s="16">
        <v>25</v>
      </c>
      <c r="B23" s="15" t="s">
        <v>35</v>
      </c>
      <c r="C23" s="19" t="s">
        <v>3</v>
      </c>
      <c r="D23" s="15" t="s">
        <v>35</v>
      </c>
      <c r="E23" s="14" t="s">
        <v>3</v>
      </c>
      <c r="F23" s="28" t="s">
        <v>7</v>
      </c>
      <c r="G23" s="15" t="s">
        <v>117</v>
      </c>
      <c r="H23" s="21"/>
      <c r="I23" s="21" t="s">
        <v>17</v>
      </c>
      <c r="J23" s="21" t="s">
        <v>107</v>
      </c>
      <c r="K23" s="12" t="s">
        <v>130</v>
      </c>
      <c r="L23" s="12" t="s">
        <v>130</v>
      </c>
      <c r="M23" s="12" t="s">
        <v>130</v>
      </c>
      <c r="N23" s="12" t="s">
        <v>130</v>
      </c>
      <c r="O23" s="12"/>
    </row>
    <row r="24" spans="1:15" ht="102" customHeight="1">
      <c r="A24" s="12">
        <v>28</v>
      </c>
      <c r="B24" s="15" t="s">
        <v>36</v>
      </c>
      <c r="C24" s="14" t="s">
        <v>2</v>
      </c>
      <c r="D24" s="15" t="s">
        <v>108</v>
      </c>
      <c r="E24" s="14" t="s">
        <v>2</v>
      </c>
      <c r="F24" s="21"/>
      <c r="G24" s="15" t="s">
        <v>202</v>
      </c>
      <c r="H24" s="21"/>
      <c r="I24" s="21" t="s">
        <v>17</v>
      </c>
      <c r="J24" s="21" t="s">
        <v>107</v>
      </c>
      <c r="K24" s="12" t="s">
        <v>130</v>
      </c>
      <c r="L24" s="12" t="s">
        <v>130</v>
      </c>
      <c r="M24" s="12" t="s">
        <v>130</v>
      </c>
      <c r="N24" s="12" t="s">
        <v>130</v>
      </c>
      <c r="O24" s="12"/>
    </row>
    <row r="25" spans="1:15" ht="73.5" customHeight="1">
      <c r="A25" s="12">
        <v>29</v>
      </c>
      <c r="B25" s="15" t="s">
        <v>37</v>
      </c>
      <c r="C25" s="19" t="s">
        <v>2</v>
      </c>
      <c r="D25" s="15" t="s">
        <v>38</v>
      </c>
      <c r="E25" s="14" t="s">
        <v>2</v>
      </c>
      <c r="F25" s="21"/>
      <c r="G25" s="15" t="s">
        <v>197</v>
      </c>
      <c r="H25" s="21"/>
      <c r="I25" s="21" t="s">
        <v>17</v>
      </c>
      <c r="J25" s="21" t="s">
        <v>107</v>
      </c>
      <c r="K25" s="12" t="s">
        <v>130</v>
      </c>
      <c r="L25" s="12" t="s">
        <v>130</v>
      </c>
      <c r="M25" s="12" t="s">
        <v>130</v>
      </c>
      <c r="N25" s="12" t="s">
        <v>130</v>
      </c>
      <c r="O25" s="12"/>
    </row>
    <row r="26" spans="1:15" ht="27" customHeight="1">
      <c r="A26" s="12"/>
      <c r="B26" s="48" t="s">
        <v>9</v>
      </c>
      <c r="C26" s="48"/>
      <c r="D26" s="48"/>
      <c r="E26" s="22"/>
      <c r="F26" s="18">
        <f>SUM(F27+F29+F31)</f>
        <v>1</v>
      </c>
      <c r="G26" s="4"/>
      <c r="H26" s="18"/>
      <c r="I26" s="18"/>
      <c r="J26" s="18"/>
      <c r="K26" s="12"/>
      <c r="L26" s="12"/>
      <c r="M26" s="12"/>
      <c r="N26" s="12"/>
      <c r="O26" s="12"/>
    </row>
    <row r="27" spans="1:15" ht="35.25" customHeight="1">
      <c r="A27" s="12"/>
      <c r="B27" s="48" t="s">
        <v>39</v>
      </c>
      <c r="C27" s="48"/>
      <c r="D27" s="48"/>
      <c r="E27" s="22"/>
      <c r="F27" s="18">
        <f>COUNTIF(F28:F28,"x")</f>
        <v>0</v>
      </c>
      <c r="G27" s="4"/>
      <c r="H27" s="18"/>
      <c r="I27" s="18"/>
      <c r="J27" s="18"/>
      <c r="K27" s="12"/>
      <c r="L27" s="12"/>
      <c r="M27" s="12"/>
      <c r="N27" s="12"/>
      <c r="O27" s="12"/>
    </row>
    <row r="28" spans="1:15" ht="112.5" customHeight="1">
      <c r="A28" s="12">
        <v>34</v>
      </c>
      <c r="B28" s="15" t="s">
        <v>40</v>
      </c>
      <c r="C28" s="14" t="s">
        <v>0</v>
      </c>
      <c r="D28" s="15" t="s">
        <v>41</v>
      </c>
      <c r="E28" s="14" t="s">
        <v>2</v>
      </c>
      <c r="F28" s="21"/>
      <c r="G28" s="15" t="s">
        <v>118</v>
      </c>
      <c r="H28" s="21"/>
      <c r="I28" s="21" t="s">
        <v>17</v>
      </c>
      <c r="J28" s="21" t="s">
        <v>107</v>
      </c>
      <c r="K28" s="12" t="s">
        <v>131</v>
      </c>
      <c r="L28" s="12" t="s">
        <v>131</v>
      </c>
      <c r="M28" s="12" t="s">
        <v>131</v>
      </c>
      <c r="N28" s="12" t="s">
        <v>131</v>
      </c>
      <c r="O28" s="12"/>
    </row>
    <row r="29" spans="1:15" ht="33" customHeight="1">
      <c r="A29" s="12"/>
      <c r="B29" s="48" t="s">
        <v>42</v>
      </c>
      <c r="C29" s="48"/>
      <c r="D29" s="48"/>
      <c r="E29" s="22"/>
      <c r="F29" s="18">
        <f>COUNTIF(F30:F30,"x")</f>
        <v>0</v>
      </c>
      <c r="G29" s="4"/>
      <c r="H29" s="18"/>
      <c r="I29" s="18"/>
      <c r="J29" s="18"/>
      <c r="K29" s="12"/>
      <c r="L29" s="12"/>
      <c r="M29" s="12"/>
      <c r="N29" s="12"/>
      <c r="O29" s="12"/>
    </row>
    <row r="30" spans="1:15" ht="64.5" customHeight="1">
      <c r="A30" s="12">
        <v>45</v>
      </c>
      <c r="B30" s="15" t="s">
        <v>43</v>
      </c>
      <c r="C30" s="14" t="s">
        <v>2</v>
      </c>
      <c r="D30" s="15" t="s">
        <v>44</v>
      </c>
      <c r="E30" s="14" t="s">
        <v>2</v>
      </c>
      <c r="F30" s="21"/>
      <c r="G30" s="15" t="s">
        <v>165</v>
      </c>
      <c r="H30" s="21"/>
      <c r="I30" s="21" t="s">
        <v>17</v>
      </c>
      <c r="J30" s="21" t="s">
        <v>107</v>
      </c>
      <c r="K30" s="12" t="s">
        <v>131</v>
      </c>
      <c r="L30" s="12" t="s">
        <v>131</v>
      </c>
      <c r="M30" s="12" t="s">
        <v>131</v>
      </c>
      <c r="N30" s="12" t="s">
        <v>131</v>
      </c>
      <c r="O30" s="12"/>
    </row>
    <row r="31" spans="1:15" ht="42" customHeight="1">
      <c r="A31" s="12"/>
      <c r="B31" s="48" t="s">
        <v>45</v>
      </c>
      <c r="C31" s="48"/>
      <c r="D31" s="48"/>
      <c r="E31" s="22"/>
      <c r="F31" s="18">
        <f>COUNTIF(F33:F34,"x")</f>
        <v>1</v>
      </c>
      <c r="G31" s="4"/>
      <c r="H31" s="18"/>
      <c r="I31" s="18"/>
      <c r="J31" s="18"/>
      <c r="K31" s="12"/>
      <c r="L31" s="12"/>
      <c r="M31" s="12"/>
      <c r="N31" s="12"/>
      <c r="O31" s="12"/>
    </row>
    <row r="32" spans="1:15" ht="161.25" customHeight="1">
      <c r="A32" s="60">
        <v>48</v>
      </c>
      <c r="B32" s="54" t="s">
        <v>46</v>
      </c>
      <c r="C32" s="49" t="s">
        <v>0</v>
      </c>
      <c r="D32" s="54" t="s">
        <v>47</v>
      </c>
      <c r="E32" s="49" t="s">
        <v>2</v>
      </c>
      <c r="F32" s="51"/>
      <c r="G32" s="5" t="s">
        <v>184</v>
      </c>
      <c r="H32" s="18"/>
      <c r="I32" s="21" t="s">
        <v>17</v>
      </c>
      <c r="J32" s="21" t="s">
        <v>107</v>
      </c>
      <c r="K32" s="12"/>
      <c r="L32" s="12" t="s">
        <v>133</v>
      </c>
      <c r="M32" s="12"/>
      <c r="N32" s="12" t="s">
        <v>133</v>
      </c>
      <c r="O32" s="12"/>
    </row>
    <row r="33" spans="1:15" ht="229.5" customHeight="1">
      <c r="A33" s="62"/>
      <c r="B33" s="56"/>
      <c r="C33" s="50"/>
      <c r="D33" s="56"/>
      <c r="E33" s="50"/>
      <c r="F33" s="52"/>
      <c r="G33" s="5" t="s">
        <v>185</v>
      </c>
      <c r="H33" s="21" t="s">
        <v>18</v>
      </c>
      <c r="I33" s="21" t="s">
        <v>17</v>
      </c>
      <c r="J33" s="21" t="s">
        <v>107</v>
      </c>
      <c r="K33" s="12" t="s">
        <v>132</v>
      </c>
      <c r="L33" s="12"/>
      <c r="M33" s="12" t="s">
        <v>132</v>
      </c>
      <c r="N33" s="12"/>
      <c r="O33" s="12"/>
    </row>
    <row r="34" spans="1:15" ht="63" customHeight="1">
      <c r="A34" s="60">
        <v>49</v>
      </c>
      <c r="B34" s="64" t="s">
        <v>48</v>
      </c>
      <c r="C34" s="84" t="s">
        <v>3</v>
      </c>
      <c r="D34" s="64" t="s">
        <v>49</v>
      </c>
      <c r="E34" s="66" t="s">
        <v>3</v>
      </c>
      <c r="F34" s="82" t="s">
        <v>7</v>
      </c>
      <c r="G34" s="15" t="s">
        <v>183</v>
      </c>
      <c r="H34" s="21"/>
      <c r="I34" s="21" t="s">
        <v>17</v>
      </c>
      <c r="J34" s="21" t="s">
        <v>107</v>
      </c>
      <c r="K34" s="12" t="s">
        <v>132</v>
      </c>
      <c r="L34" s="12" t="s">
        <v>132</v>
      </c>
      <c r="M34" s="12"/>
      <c r="N34" s="12"/>
      <c r="O34" s="12"/>
    </row>
    <row r="35" spans="1:15" ht="48.75" customHeight="1">
      <c r="A35" s="62"/>
      <c r="B35" s="65"/>
      <c r="C35" s="85"/>
      <c r="D35" s="65"/>
      <c r="E35" s="67"/>
      <c r="F35" s="83"/>
      <c r="G35" s="15" t="s">
        <v>119</v>
      </c>
      <c r="H35" s="21"/>
      <c r="I35" s="21" t="s">
        <v>17</v>
      </c>
      <c r="J35" s="21" t="s">
        <v>107</v>
      </c>
      <c r="K35" s="12" t="s">
        <v>133</v>
      </c>
      <c r="L35" s="12" t="s">
        <v>133</v>
      </c>
      <c r="M35" s="12" t="s">
        <v>133</v>
      </c>
      <c r="N35" s="12" t="s">
        <v>133</v>
      </c>
      <c r="O35" s="12"/>
    </row>
    <row r="36" spans="1:15" ht="33" customHeight="1">
      <c r="A36" s="12"/>
      <c r="B36" s="48" t="s">
        <v>5</v>
      </c>
      <c r="C36" s="48"/>
      <c r="D36" s="48"/>
      <c r="E36" s="22"/>
      <c r="F36" s="18">
        <f>SUM(F37+F39)</f>
        <v>1</v>
      </c>
      <c r="G36" s="4"/>
      <c r="H36" s="3"/>
      <c r="I36" s="18"/>
      <c r="J36" s="18"/>
      <c r="K36" s="12"/>
      <c r="L36" s="12"/>
      <c r="M36" s="12"/>
      <c r="N36" s="12"/>
      <c r="O36" s="12"/>
    </row>
    <row r="37" spans="1:15" ht="33" customHeight="1">
      <c r="A37" s="12"/>
      <c r="B37" s="48" t="s">
        <v>50</v>
      </c>
      <c r="C37" s="48"/>
      <c r="D37" s="48"/>
      <c r="E37" s="22"/>
      <c r="F37" s="18">
        <f>COUNTIF(F38:F38,"x")</f>
        <v>0</v>
      </c>
      <c r="G37" s="4"/>
      <c r="H37" s="3"/>
      <c r="I37" s="18"/>
      <c r="J37" s="18"/>
      <c r="K37" s="12"/>
      <c r="L37" s="12"/>
      <c r="M37" s="12"/>
      <c r="N37" s="12"/>
      <c r="O37" s="12"/>
    </row>
    <row r="38" spans="1:15" ht="141.75" customHeight="1">
      <c r="A38" s="12">
        <v>52</v>
      </c>
      <c r="B38" s="15" t="s">
        <v>51</v>
      </c>
      <c r="C38" s="14" t="s">
        <v>2</v>
      </c>
      <c r="D38" s="15" t="s">
        <v>52</v>
      </c>
      <c r="E38" s="14" t="s">
        <v>2</v>
      </c>
      <c r="F38" s="21"/>
      <c r="G38" s="5" t="s">
        <v>206</v>
      </c>
      <c r="H38" s="21" t="s">
        <v>53</v>
      </c>
      <c r="I38" s="21" t="s">
        <v>17</v>
      </c>
      <c r="J38" s="21" t="s">
        <v>107</v>
      </c>
      <c r="K38" s="12" t="s">
        <v>133</v>
      </c>
      <c r="L38" s="12" t="s">
        <v>132</v>
      </c>
      <c r="M38" s="12" t="s">
        <v>133</v>
      </c>
      <c r="N38" s="12" t="s">
        <v>132</v>
      </c>
      <c r="O38" s="12"/>
    </row>
    <row r="39" spans="1:15" ht="34.5" customHeight="1">
      <c r="A39" s="12"/>
      <c r="B39" s="48" t="s">
        <v>54</v>
      </c>
      <c r="C39" s="48"/>
      <c r="D39" s="48"/>
      <c r="E39" s="22"/>
      <c r="F39" s="18">
        <f>SUM(F40+F48+F50)</f>
        <v>1</v>
      </c>
      <c r="G39" s="4"/>
      <c r="H39" s="18"/>
      <c r="I39" s="18"/>
      <c r="J39" s="18"/>
      <c r="K39" s="12"/>
      <c r="L39" s="12"/>
      <c r="M39" s="12"/>
      <c r="N39" s="12"/>
      <c r="O39" s="12"/>
    </row>
    <row r="40" spans="1:15" ht="34.5" customHeight="1">
      <c r="A40" s="12"/>
      <c r="B40" s="48" t="s">
        <v>55</v>
      </c>
      <c r="C40" s="48"/>
      <c r="D40" s="48"/>
      <c r="E40" s="22"/>
      <c r="F40" s="18">
        <f>COUNTIF(F41:F46,"x")</f>
        <v>1</v>
      </c>
      <c r="G40" s="4"/>
      <c r="H40" s="18"/>
      <c r="I40" s="18"/>
      <c r="J40" s="18"/>
      <c r="K40" s="12"/>
      <c r="L40" s="12"/>
      <c r="M40" s="12"/>
      <c r="N40" s="12"/>
      <c r="O40" s="12"/>
    </row>
    <row r="41" spans="1:15" ht="72.75" customHeight="1">
      <c r="A41" s="43">
        <v>58</v>
      </c>
      <c r="B41" s="46" t="s">
        <v>56</v>
      </c>
      <c r="C41" s="47" t="s">
        <v>2</v>
      </c>
      <c r="D41" s="46" t="s">
        <v>57</v>
      </c>
      <c r="E41" s="47" t="s">
        <v>2</v>
      </c>
      <c r="F41" s="44"/>
      <c r="G41" s="5" t="s">
        <v>205</v>
      </c>
      <c r="H41" s="18"/>
      <c r="I41" s="21" t="s">
        <v>17</v>
      </c>
      <c r="J41" s="21" t="s">
        <v>107</v>
      </c>
      <c r="K41" s="12" t="s">
        <v>134</v>
      </c>
      <c r="L41" s="12" t="s">
        <v>134</v>
      </c>
      <c r="M41" s="12" t="s">
        <v>134</v>
      </c>
      <c r="N41" s="12" t="s">
        <v>134</v>
      </c>
      <c r="O41" s="12"/>
    </row>
    <row r="42" spans="1:15" ht="163.5" customHeight="1">
      <c r="A42" s="43"/>
      <c r="B42" s="46"/>
      <c r="C42" s="47"/>
      <c r="D42" s="46"/>
      <c r="E42" s="47"/>
      <c r="F42" s="44"/>
      <c r="G42" s="5" t="s">
        <v>199</v>
      </c>
      <c r="H42" s="18"/>
      <c r="I42" s="21" t="s">
        <v>17</v>
      </c>
      <c r="J42" s="21" t="s">
        <v>107</v>
      </c>
      <c r="K42" s="12" t="s">
        <v>130</v>
      </c>
      <c r="L42" s="12" t="s">
        <v>130</v>
      </c>
      <c r="M42" s="12" t="s">
        <v>130</v>
      </c>
      <c r="N42" s="12" t="s">
        <v>130</v>
      </c>
      <c r="O42" s="12"/>
    </row>
    <row r="43" spans="1:15" ht="63" customHeight="1">
      <c r="A43" s="43"/>
      <c r="B43" s="46"/>
      <c r="C43" s="47"/>
      <c r="D43" s="46"/>
      <c r="E43" s="47"/>
      <c r="F43" s="44"/>
      <c r="G43" s="5" t="s">
        <v>186</v>
      </c>
      <c r="H43" s="18"/>
      <c r="I43" s="21" t="s">
        <v>17</v>
      </c>
      <c r="J43" s="21" t="s">
        <v>107</v>
      </c>
      <c r="K43" s="12" t="s">
        <v>133</v>
      </c>
      <c r="L43" s="12" t="s">
        <v>133</v>
      </c>
      <c r="M43" s="12" t="s">
        <v>133</v>
      </c>
      <c r="N43" s="12" t="s">
        <v>133</v>
      </c>
      <c r="O43" s="12"/>
    </row>
    <row r="44" spans="1:15" ht="46.5" customHeight="1">
      <c r="A44" s="43"/>
      <c r="B44" s="46"/>
      <c r="C44" s="47"/>
      <c r="D44" s="46"/>
      <c r="E44" s="47"/>
      <c r="F44" s="44"/>
      <c r="G44" s="5" t="s">
        <v>166</v>
      </c>
      <c r="H44" s="18"/>
      <c r="I44" s="21" t="s">
        <v>17</v>
      </c>
      <c r="J44" s="21" t="s">
        <v>107</v>
      </c>
      <c r="K44" s="12"/>
      <c r="L44" s="12"/>
      <c r="M44" s="12" t="s">
        <v>129</v>
      </c>
      <c r="N44" s="12"/>
      <c r="O44" s="12"/>
    </row>
    <row r="45" spans="1:15" ht="47.25" customHeight="1">
      <c r="A45" s="43"/>
      <c r="B45" s="46"/>
      <c r="C45" s="47"/>
      <c r="D45" s="46"/>
      <c r="E45" s="47"/>
      <c r="F45" s="44"/>
      <c r="G45" s="5" t="s">
        <v>120</v>
      </c>
      <c r="H45" s="21"/>
      <c r="I45" s="21" t="s">
        <v>17</v>
      </c>
      <c r="J45" s="21" t="s">
        <v>107</v>
      </c>
      <c r="K45" s="12"/>
      <c r="L45" s="12"/>
      <c r="M45" s="12"/>
      <c r="N45" s="12" t="s">
        <v>129</v>
      </c>
      <c r="O45" s="12"/>
    </row>
    <row r="46" spans="1:15" ht="87.75" customHeight="1">
      <c r="A46" s="60">
        <v>59</v>
      </c>
      <c r="B46" s="64" t="s">
        <v>58</v>
      </c>
      <c r="C46" s="66" t="s">
        <v>3</v>
      </c>
      <c r="D46" s="64" t="s">
        <v>59</v>
      </c>
      <c r="E46" s="49" t="s">
        <v>3</v>
      </c>
      <c r="F46" s="70" t="s">
        <v>7</v>
      </c>
      <c r="G46" s="15" t="s">
        <v>121</v>
      </c>
      <c r="H46" s="21"/>
      <c r="I46" s="21" t="s">
        <v>17</v>
      </c>
      <c r="J46" s="21" t="s">
        <v>107</v>
      </c>
      <c r="K46" s="12" t="s">
        <v>133</v>
      </c>
      <c r="L46" s="12"/>
      <c r="M46" s="12" t="s">
        <v>133</v>
      </c>
      <c r="N46" s="12"/>
      <c r="O46" s="12"/>
    </row>
    <row r="47" spans="1:15" ht="87.75" customHeight="1">
      <c r="A47" s="62"/>
      <c r="B47" s="65"/>
      <c r="C47" s="67"/>
      <c r="D47" s="65"/>
      <c r="E47" s="50"/>
      <c r="F47" s="71"/>
      <c r="G47" s="15" t="s">
        <v>187</v>
      </c>
      <c r="H47" s="28"/>
      <c r="I47" s="21" t="s">
        <v>17</v>
      </c>
      <c r="J47" s="21" t="s">
        <v>107</v>
      </c>
      <c r="K47" s="12"/>
      <c r="L47" s="12" t="s">
        <v>132</v>
      </c>
      <c r="M47" s="12"/>
      <c r="N47" s="12" t="s">
        <v>132</v>
      </c>
      <c r="O47" s="12"/>
    </row>
    <row r="48" spans="1:15" ht="30.75" customHeight="1">
      <c r="A48" s="12"/>
      <c r="B48" s="48" t="s">
        <v>122</v>
      </c>
      <c r="C48" s="48"/>
      <c r="D48" s="48"/>
      <c r="E48" s="22"/>
      <c r="F48" s="18">
        <f>COUNTIF(F49:F49,"x")</f>
        <v>0</v>
      </c>
      <c r="G48" s="4"/>
      <c r="H48" s="18"/>
      <c r="I48" s="18"/>
      <c r="J48" s="18"/>
      <c r="K48" s="12"/>
      <c r="L48" s="12"/>
      <c r="M48" s="12"/>
      <c r="N48" s="12"/>
      <c r="O48" s="12"/>
    </row>
    <row r="49" spans="1:15" ht="150" customHeight="1">
      <c r="A49" s="30">
        <v>62</v>
      </c>
      <c r="B49" s="26" t="s">
        <v>60</v>
      </c>
      <c r="C49" s="27" t="s">
        <v>0</v>
      </c>
      <c r="D49" s="26" t="s">
        <v>61</v>
      </c>
      <c r="E49" s="27" t="s">
        <v>2</v>
      </c>
      <c r="F49" s="21"/>
      <c r="G49" s="5" t="s">
        <v>151</v>
      </c>
      <c r="H49" s="21"/>
      <c r="I49" s="21" t="s">
        <v>17</v>
      </c>
      <c r="J49" s="21" t="s">
        <v>107</v>
      </c>
      <c r="K49" s="12" t="s">
        <v>134</v>
      </c>
      <c r="L49" s="12" t="s">
        <v>134</v>
      </c>
      <c r="M49" s="12" t="s">
        <v>134</v>
      </c>
      <c r="N49" s="12" t="s">
        <v>134</v>
      </c>
      <c r="O49" s="12"/>
    </row>
    <row r="50" spans="1:15" ht="36.75" customHeight="1">
      <c r="A50" s="12"/>
      <c r="B50" s="48" t="s">
        <v>62</v>
      </c>
      <c r="C50" s="48"/>
      <c r="D50" s="48"/>
      <c r="E50" s="22"/>
      <c r="F50" s="18">
        <f>COUNTIF(F51:F53,"x")</f>
        <v>0</v>
      </c>
      <c r="G50" s="4"/>
      <c r="H50" s="18"/>
      <c r="I50" s="18"/>
      <c r="J50" s="18"/>
      <c r="K50" s="12"/>
      <c r="L50" s="12"/>
      <c r="M50" s="12"/>
      <c r="N50" s="12"/>
      <c r="O50" s="12"/>
    </row>
    <row r="51" spans="1:15" ht="153" customHeight="1">
      <c r="A51" s="12">
        <v>69</v>
      </c>
      <c r="B51" s="15" t="s">
        <v>63</v>
      </c>
      <c r="C51" s="14" t="s">
        <v>2</v>
      </c>
      <c r="D51" s="15" t="s">
        <v>64</v>
      </c>
      <c r="E51" s="14" t="s">
        <v>2</v>
      </c>
      <c r="F51" s="21"/>
      <c r="G51" s="5" t="s">
        <v>188</v>
      </c>
      <c r="H51" s="21" t="s">
        <v>65</v>
      </c>
      <c r="I51" s="21" t="s">
        <v>17</v>
      </c>
      <c r="J51" s="21" t="s">
        <v>107</v>
      </c>
      <c r="K51" s="12" t="s">
        <v>135</v>
      </c>
      <c r="L51" s="12"/>
      <c r="M51" s="12"/>
      <c r="N51" s="12"/>
      <c r="O51" s="12"/>
    </row>
    <row r="52" spans="1:15" ht="86.25" customHeight="1">
      <c r="A52" s="60">
        <v>71</v>
      </c>
      <c r="B52" s="54" t="s">
        <v>66</v>
      </c>
      <c r="C52" s="49" t="s">
        <v>2</v>
      </c>
      <c r="D52" s="54" t="s">
        <v>67</v>
      </c>
      <c r="E52" s="49" t="s">
        <v>2</v>
      </c>
      <c r="F52" s="68"/>
      <c r="G52" s="5" t="s">
        <v>167</v>
      </c>
      <c r="H52" s="21"/>
      <c r="I52" s="21" t="s">
        <v>17</v>
      </c>
      <c r="J52" s="21" t="s">
        <v>107</v>
      </c>
      <c r="K52" s="12"/>
      <c r="L52" s="12" t="s">
        <v>130</v>
      </c>
      <c r="M52" s="12" t="s">
        <v>130</v>
      </c>
      <c r="N52" s="12" t="s">
        <v>130</v>
      </c>
      <c r="O52" s="12"/>
    </row>
    <row r="53" spans="1:15" ht="86.25" customHeight="1">
      <c r="A53" s="62"/>
      <c r="B53" s="56"/>
      <c r="C53" s="50"/>
      <c r="D53" s="56"/>
      <c r="E53" s="50"/>
      <c r="F53" s="69"/>
      <c r="G53" s="5" t="s">
        <v>189</v>
      </c>
      <c r="H53" s="21"/>
      <c r="I53" s="21" t="s">
        <v>17</v>
      </c>
      <c r="J53" s="21" t="s">
        <v>107</v>
      </c>
      <c r="K53" s="12"/>
      <c r="L53" s="12" t="s">
        <v>129</v>
      </c>
      <c r="M53" s="12"/>
      <c r="N53" s="12"/>
      <c r="O53" s="12"/>
    </row>
    <row r="54" spans="1:15" ht="36.75" customHeight="1">
      <c r="A54" s="12"/>
      <c r="B54" s="48" t="s">
        <v>6</v>
      </c>
      <c r="C54" s="48"/>
      <c r="D54" s="48"/>
      <c r="E54" s="22"/>
      <c r="F54" s="18">
        <f>SUM(F55+F58+F65)</f>
        <v>0</v>
      </c>
      <c r="G54" s="4"/>
      <c r="H54" s="18"/>
      <c r="I54" s="18"/>
      <c r="J54" s="18"/>
      <c r="K54" s="12"/>
      <c r="L54" s="12"/>
      <c r="M54" s="12"/>
      <c r="N54" s="12"/>
      <c r="O54" s="12"/>
    </row>
    <row r="55" spans="1:15" ht="30.75" customHeight="1">
      <c r="A55" s="12"/>
      <c r="B55" s="48" t="s">
        <v>68</v>
      </c>
      <c r="C55" s="48"/>
      <c r="D55" s="48"/>
      <c r="E55" s="22"/>
      <c r="F55" s="18">
        <f>COUNTIF(F57:F57,"x")</f>
        <v>0</v>
      </c>
      <c r="G55" s="4"/>
      <c r="H55" s="18"/>
      <c r="I55" s="18"/>
      <c r="J55" s="18"/>
      <c r="K55" s="12"/>
      <c r="L55" s="12"/>
      <c r="M55" s="12"/>
      <c r="N55" s="12"/>
      <c r="O55" s="12"/>
    </row>
    <row r="56" spans="1:15" ht="47.25" customHeight="1">
      <c r="A56" s="60">
        <v>84</v>
      </c>
      <c r="B56" s="54" t="s">
        <v>69</v>
      </c>
      <c r="C56" s="49" t="s">
        <v>0</v>
      </c>
      <c r="D56" s="54" t="s">
        <v>111</v>
      </c>
      <c r="E56" s="49" t="s">
        <v>2</v>
      </c>
      <c r="F56" s="51"/>
      <c r="G56" s="5" t="s">
        <v>196</v>
      </c>
      <c r="H56" s="18"/>
      <c r="I56" s="21" t="s">
        <v>17</v>
      </c>
      <c r="J56" s="21" t="s">
        <v>107</v>
      </c>
      <c r="K56" s="12" t="s">
        <v>129</v>
      </c>
      <c r="L56" s="12"/>
      <c r="M56" s="12"/>
      <c r="N56" s="12"/>
      <c r="O56" s="12"/>
    </row>
    <row r="57" spans="1:15" ht="129.75" customHeight="1">
      <c r="A57" s="62"/>
      <c r="B57" s="56"/>
      <c r="C57" s="50"/>
      <c r="D57" s="56"/>
      <c r="E57" s="50"/>
      <c r="F57" s="52"/>
      <c r="G57" s="5" t="s">
        <v>208</v>
      </c>
      <c r="H57" s="21" t="s">
        <v>70</v>
      </c>
      <c r="I57" s="21" t="s">
        <v>17</v>
      </c>
      <c r="J57" s="21" t="s">
        <v>107</v>
      </c>
      <c r="K57" s="12" t="s">
        <v>132</v>
      </c>
      <c r="L57" s="12" t="s">
        <v>132</v>
      </c>
      <c r="M57" s="12" t="s">
        <v>132</v>
      </c>
      <c r="N57" s="12" t="s">
        <v>132</v>
      </c>
      <c r="O57" s="12"/>
    </row>
    <row r="58" spans="1:15" ht="29.25" customHeight="1">
      <c r="A58" s="12"/>
      <c r="B58" s="48" t="s">
        <v>71</v>
      </c>
      <c r="C58" s="48"/>
      <c r="D58" s="48"/>
      <c r="E58" s="22"/>
      <c r="F58" s="18">
        <f>COUNTIF(F59:F64,"x")</f>
        <v>0</v>
      </c>
      <c r="G58" s="4"/>
      <c r="H58" s="18"/>
      <c r="I58" s="18"/>
      <c r="J58" s="18"/>
      <c r="K58" s="12"/>
      <c r="L58" s="12"/>
      <c r="M58" s="12"/>
      <c r="N58" s="12"/>
      <c r="O58" s="12"/>
    </row>
    <row r="59" spans="1:15" ht="45.75" customHeight="1">
      <c r="A59" s="12">
        <v>88</v>
      </c>
      <c r="B59" s="15" t="s">
        <v>72</v>
      </c>
      <c r="C59" s="14" t="s">
        <v>0</v>
      </c>
      <c r="D59" s="15" t="s">
        <v>73</v>
      </c>
      <c r="E59" s="14" t="s">
        <v>0</v>
      </c>
      <c r="F59" s="21"/>
      <c r="G59" s="7" t="s">
        <v>123</v>
      </c>
      <c r="H59" s="21"/>
      <c r="I59" s="21" t="s">
        <v>17</v>
      </c>
      <c r="J59" s="21" t="s">
        <v>107</v>
      </c>
      <c r="K59" s="12"/>
      <c r="L59" s="12" t="s">
        <v>129</v>
      </c>
      <c r="M59" s="12"/>
      <c r="N59" s="12"/>
      <c r="O59" s="12"/>
    </row>
    <row r="60" spans="1:15" ht="140.25" customHeight="1">
      <c r="A60" s="16">
        <v>91</v>
      </c>
      <c r="B60" s="15" t="s">
        <v>74</v>
      </c>
      <c r="C60" s="14" t="s">
        <v>2</v>
      </c>
      <c r="D60" s="15" t="s">
        <v>75</v>
      </c>
      <c r="E60" s="19" t="s">
        <v>2</v>
      </c>
      <c r="F60" s="21"/>
      <c r="G60" s="5" t="s">
        <v>124</v>
      </c>
      <c r="H60" s="21"/>
      <c r="I60" s="21" t="s">
        <v>17</v>
      </c>
      <c r="J60" s="21" t="s">
        <v>107</v>
      </c>
      <c r="K60" s="12" t="s">
        <v>133</v>
      </c>
      <c r="L60" s="12" t="s">
        <v>133</v>
      </c>
      <c r="M60" s="12" t="s">
        <v>133</v>
      </c>
      <c r="N60" s="12" t="s">
        <v>133</v>
      </c>
      <c r="O60" s="12"/>
    </row>
    <row r="61" spans="1:15" ht="55.5" customHeight="1">
      <c r="A61" s="60">
        <v>99</v>
      </c>
      <c r="B61" s="54" t="s">
        <v>76</v>
      </c>
      <c r="C61" s="49" t="s">
        <v>0</v>
      </c>
      <c r="D61" s="54" t="s">
        <v>77</v>
      </c>
      <c r="E61" s="49" t="s">
        <v>2</v>
      </c>
      <c r="F61" s="68"/>
      <c r="G61" s="5" t="s">
        <v>177</v>
      </c>
      <c r="H61" s="21"/>
      <c r="I61" s="21" t="s">
        <v>17</v>
      </c>
      <c r="J61" s="21" t="s">
        <v>107</v>
      </c>
      <c r="K61" s="12"/>
      <c r="L61" s="12"/>
      <c r="M61" s="12" t="s">
        <v>135</v>
      </c>
      <c r="N61" s="12"/>
      <c r="O61" s="12"/>
    </row>
    <row r="62" spans="1:15" ht="55.5" customHeight="1">
      <c r="A62" s="61"/>
      <c r="B62" s="55"/>
      <c r="C62" s="53"/>
      <c r="D62" s="55"/>
      <c r="E62" s="53"/>
      <c r="F62" s="74"/>
      <c r="G62" s="5" t="s">
        <v>190</v>
      </c>
      <c r="H62" s="21"/>
      <c r="I62" s="21" t="s">
        <v>17</v>
      </c>
      <c r="J62" s="21" t="s">
        <v>107</v>
      </c>
      <c r="K62" s="12"/>
      <c r="L62" s="12"/>
      <c r="M62" s="12"/>
      <c r="N62" s="12" t="s">
        <v>135</v>
      </c>
      <c r="O62" s="12"/>
    </row>
    <row r="63" spans="1:15" ht="138.75" customHeight="1">
      <c r="A63" s="62"/>
      <c r="B63" s="56"/>
      <c r="C63" s="50"/>
      <c r="D63" s="56"/>
      <c r="E63" s="50"/>
      <c r="F63" s="69"/>
      <c r="G63" s="5" t="s">
        <v>191</v>
      </c>
      <c r="H63" s="21" t="s">
        <v>78</v>
      </c>
      <c r="I63" s="21" t="s">
        <v>17</v>
      </c>
      <c r="J63" s="21" t="s">
        <v>107</v>
      </c>
      <c r="K63" s="12" t="s">
        <v>132</v>
      </c>
      <c r="L63" s="12" t="s">
        <v>132</v>
      </c>
      <c r="M63" s="12"/>
      <c r="N63" s="12" t="s">
        <v>132</v>
      </c>
      <c r="O63" s="12"/>
    </row>
    <row r="64" spans="1:15" ht="141.75" customHeight="1">
      <c r="A64" s="12">
        <v>102</v>
      </c>
      <c r="B64" s="15" t="s">
        <v>79</v>
      </c>
      <c r="C64" s="14" t="s">
        <v>2</v>
      </c>
      <c r="D64" s="15" t="s">
        <v>80</v>
      </c>
      <c r="E64" s="14" t="s">
        <v>2</v>
      </c>
      <c r="F64" s="21"/>
      <c r="G64" s="5" t="s">
        <v>125</v>
      </c>
      <c r="H64" s="21"/>
      <c r="I64" s="25" t="s">
        <v>17</v>
      </c>
      <c r="J64" s="21" t="s">
        <v>107</v>
      </c>
      <c r="K64" s="12"/>
      <c r="L64" s="12" t="s">
        <v>132</v>
      </c>
      <c r="M64" s="12"/>
      <c r="N64" s="12" t="s">
        <v>132</v>
      </c>
      <c r="O64" s="12"/>
    </row>
    <row r="65" spans="1:19" ht="23.25" customHeight="1">
      <c r="A65" s="12"/>
      <c r="B65" s="48" t="s">
        <v>81</v>
      </c>
      <c r="C65" s="48"/>
      <c r="D65" s="48"/>
      <c r="E65" s="22"/>
      <c r="F65" s="18">
        <f>COUNTIF(F66:F66,"x")</f>
        <v>0</v>
      </c>
      <c r="G65" s="4"/>
      <c r="H65" s="3"/>
      <c r="I65" s="18"/>
      <c r="J65" s="18"/>
      <c r="K65" s="12"/>
      <c r="L65" s="12"/>
      <c r="M65" s="12"/>
      <c r="N65" s="12"/>
      <c r="O65" s="12"/>
    </row>
    <row r="66" spans="1:19" ht="125.25" customHeight="1">
      <c r="A66" s="12">
        <v>107</v>
      </c>
      <c r="B66" s="15" t="s">
        <v>82</v>
      </c>
      <c r="C66" s="14" t="s">
        <v>2</v>
      </c>
      <c r="D66" s="15" t="s">
        <v>83</v>
      </c>
      <c r="E66" s="14" t="s">
        <v>2</v>
      </c>
      <c r="F66" s="21"/>
      <c r="G66" s="5" t="s">
        <v>112</v>
      </c>
      <c r="H66" s="1"/>
      <c r="I66" s="21" t="s">
        <v>17</v>
      </c>
      <c r="J66" s="21" t="s">
        <v>107</v>
      </c>
      <c r="K66" s="12" t="s">
        <v>130</v>
      </c>
      <c r="L66" s="12" t="s">
        <v>130</v>
      </c>
      <c r="M66" s="12" t="s">
        <v>130</v>
      </c>
      <c r="N66" s="12" t="s">
        <v>130</v>
      </c>
      <c r="O66" s="12"/>
    </row>
    <row r="67" spans="1:19" ht="30" customHeight="1">
      <c r="A67" s="12"/>
      <c r="B67" s="48" t="s">
        <v>84</v>
      </c>
      <c r="C67" s="48"/>
      <c r="D67" s="48"/>
      <c r="E67" s="22"/>
      <c r="F67" s="18">
        <f>SUM(F68,F71)</f>
        <v>1</v>
      </c>
      <c r="G67" s="4"/>
      <c r="H67" s="18"/>
      <c r="I67" s="18"/>
      <c r="J67" s="18"/>
      <c r="K67" s="12"/>
      <c r="L67" s="12"/>
      <c r="M67" s="12"/>
      <c r="N67" s="12"/>
      <c r="O67" s="12"/>
    </row>
    <row r="68" spans="1:19" ht="23.25" customHeight="1">
      <c r="A68" s="12"/>
      <c r="B68" s="48" t="s">
        <v>85</v>
      </c>
      <c r="C68" s="48"/>
      <c r="D68" s="48"/>
      <c r="E68" s="22"/>
      <c r="F68" s="18">
        <f>SUM(F69)</f>
        <v>0</v>
      </c>
      <c r="G68" s="4"/>
      <c r="H68" s="18"/>
      <c r="I68" s="18"/>
      <c r="J68" s="18"/>
      <c r="K68" s="12"/>
      <c r="L68" s="12"/>
      <c r="M68" s="12"/>
      <c r="N68" s="12"/>
      <c r="O68" s="12"/>
    </row>
    <row r="69" spans="1:19" ht="30" customHeight="1">
      <c r="A69" s="12"/>
      <c r="B69" s="48" t="s">
        <v>86</v>
      </c>
      <c r="C69" s="48"/>
      <c r="D69" s="48"/>
      <c r="E69" s="22"/>
      <c r="F69" s="18">
        <f>COUNTIF(F70:F70,"x")</f>
        <v>0</v>
      </c>
      <c r="G69" s="4"/>
      <c r="H69" s="18"/>
      <c r="I69" s="18"/>
      <c r="J69" s="18"/>
      <c r="K69" s="12"/>
      <c r="L69" s="12"/>
      <c r="M69" s="12"/>
      <c r="N69" s="12"/>
      <c r="O69" s="12"/>
    </row>
    <row r="70" spans="1:19" ht="141" customHeight="1">
      <c r="A70" s="12">
        <v>113</v>
      </c>
      <c r="B70" s="15" t="s">
        <v>87</v>
      </c>
      <c r="C70" s="14" t="s">
        <v>0</v>
      </c>
      <c r="D70" s="15" t="s">
        <v>88</v>
      </c>
      <c r="E70" s="14" t="s">
        <v>0</v>
      </c>
      <c r="F70" s="18"/>
      <c r="G70" s="5" t="s">
        <v>198</v>
      </c>
      <c r="H70" s="18"/>
      <c r="I70" s="21" t="s">
        <v>17</v>
      </c>
      <c r="J70" s="21" t="s">
        <v>107</v>
      </c>
      <c r="K70" s="12" t="s">
        <v>130</v>
      </c>
      <c r="L70" s="12" t="s">
        <v>130</v>
      </c>
      <c r="M70" s="12" t="s">
        <v>130</v>
      </c>
      <c r="N70" s="12" t="s">
        <v>130</v>
      </c>
      <c r="O70" s="12"/>
    </row>
    <row r="71" spans="1:19" ht="19.5" customHeight="1">
      <c r="A71" s="12"/>
      <c r="B71" s="48" t="s">
        <v>89</v>
      </c>
      <c r="C71" s="48"/>
      <c r="D71" s="48"/>
      <c r="E71" s="22"/>
      <c r="F71" s="18">
        <f>SUM(F72+F79)</f>
        <v>1</v>
      </c>
      <c r="G71" s="4"/>
      <c r="H71" s="18"/>
      <c r="I71" s="18"/>
      <c r="J71" s="18"/>
      <c r="K71" s="12"/>
      <c r="L71" s="12"/>
      <c r="M71" s="12"/>
      <c r="N71" s="12"/>
      <c r="O71" s="12"/>
    </row>
    <row r="72" spans="1:19" ht="30" customHeight="1">
      <c r="A72" s="12"/>
      <c r="B72" s="48" t="s">
        <v>90</v>
      </c>
      <c r="C72" s="48"/>
      <c r="D72" s="48"/>
      <c r="E72" s="22"/>
      <c r="F72" s="18">
        <f>COUNTIF(F78:F78,"x")</f>
        <v>0</v>
      </c>
      <c r="G72" s="4"/>
      <c r="H72" s="18"/>
      <c r="I72" s="18"/>
      <c r="J72" s="18"/>
      <c r="K72" s="12"/>
      <c r="L72" s="12"/>
      <c r="M72" s="12"/>
      <c r="N72" s="12"/>
      <c r="O72" s="12"/>
    </row>
    <row r="73" spans="1:19" ht="48" customHeight="1">
      <c r="A73" s="60">
        <v>127</v>
      </c>
      <c r="B73" s="54" t="s">
        <v>91</v>
      </c>
      <c r="C73" s="49" t="s">
        <v>0</v>
      </c>
      <c r="D73" s="54" t="s">
        <v>92</v>
      </c>
      <c r="E73" s="49" t="s">
        <v>2</v>
      </c>
      <c r="F73" s="51"/>
      <c r="G73" s="5" t="s">
        <v>168</v>
      </c>
      <c r="H73" s="18"/>
      <c r="I73" s="21" t="s">
        <v>17</v>
      </c>
      <c r="J73" s="21" t="s">
        <v>107</v>
      </c>
      <c r="K73" s="12" t="s">
        <v>135</v>
      </c>
      <c r="L73" s="12"/>
      <c r="M73" s="12"/>
      <c r="N73" s="12"/>
      <c r="O73" s="12"/>
    </row>
    <row r="74" spans="1:19" ht="48" customHeight="1">
      <c r="A74" s="61"/>
      <c r="B74" s="55"/>
      <c r="C74" s="53"/>
      <c r="D74" s="55"/>
      <c r="E74" s="53"/>
      <c r="F74" s="72"/>
      <c r="G74" s="5" t="s">
        <v>192</v>
      </c>
      <c r="H74" s="18"/>
      <c r="I74" s="21" t="s">
        <v>17</v>
      </c>
      <c r="J74" s="21" t="s">
        <v>107</v>
      </c>
      <c r="K74" s="12"/>
      <c r="L74" s="12" t="s">
        <v>135</v>
      </c>
      <c r="M74" s="12"/>
      <c r="N74" s="12"/>
      <c r="O74" s="12"/>
    </row>
    <row r="75" spans="1:19" ht="45" customHeight="1">
      <c r="A75" s="61"/>
      <c r="B75" s="55"/>
      <c r="C75" s="53"/>
      <c r="D75" s="55"/>
      <c r="E75" s="53"/>
      <c r="F75" s="72"/>
      <c r="G75" s="5" t="s">
        <v>169</v>
      </c>
      <c r="H75" s="18"/>
      <c r="I75" s="21" t="s">
        <v>17</v>
      </c>
      <c r="J75" s="21" t="s">
        <v>107</v>
      </c>
      <c r="K75" s="12"/>
      <c r="L75" s="12"/>
      <c r="M75" s="12" t="s">
        <v>135</v>
      </c>
      <c r="N75" s="12"/>
      <c r="O75" s="12"/>
    </row>
    <row r="76" spans="1:19" ht="37.5" customHeight="1">
      <c r="A76" s="61"/>
      <c r="B76" s="55"/>
      <c r="C76" s="53"/>
      <c r="D76" s="55"/>
      <c r="E76" s="53"/>
      <c r="F76" s="72"/>
      <c r="G76" s="5" t="s">
        <v>170</v>
      </c>
      <c r="H76" s="18"/>
      <c r="I76" s="21" t="s">
        <v>17</v>
      </c>
      <c r="J76" s="21" t="s">
        <v>107</v>
      </c>
      <c r="K76" s="12"/>
      <c r="L76" s="12"/>
      <c r="M76" s="12"/>
      <c r="N76" s="12" t="s">
        <v>135</v>
      </c>
      <c r="O76" s="12"/>
    </row>
    <row r="77" spans="1:19" ht="77.25" customHeight="1">
      <c r="A77" s="61"/>
      <c r="B77" s="55"/>
      <c r="C77" s="53"/>
      <c r="D77" s="55"/>
      <c r="E77" s="53"/>
      <c r="F77" s="72"/>
      <c r="G77" s="5" t="s">
        <v>207</v>
      </c>
      <c r="H77" s="18"/>
      <c r="I77" s="21" t="s">
        <v>17</v>
      </c>
      <c r="J77" s="21" t="s">
        <v>107</v>
      </c>
      <c r="K77" s="12" t="s">
        <v>132</v>
      </c>
      <c r="L77" s="12" t="s">
        <v>132</v>
      </c>
      <c r="M77" s="12" t="s">
        <v>132</v>
      </c>
      <c r="N77" s="12" t="s">
        <v>132</v>
      </c>
      <c r="O77" s="12"/>
    </row>
    <row r="78" spans="1:19" ht="107.25" customHeight="1">
      <c r="A78" s="62"/>
      <c r="B78" s="56"/>
      <c r="C78" s="50"/>
      <c r="D78" s="56"/>
      <c r="E78" s="50"/>
      <c r="F78" s="52"/>
      <c r="G78" s="5" t="s">
        <v>200</v>
      </c>
      <c r="H78" s="21" t="s">
        <v>93</v>
      </c>
      <c r="I78" s="21" t="s">
        <v>17</v>
      </c>
      <c r="J78" s="21" t="s">
        <v>102</v>
      </c>
      <c r="K78" s="12" t="s">
        <v>136</v>
      </c>
      <c r="L78" s="12" t="s">
        <v>136</v>
      </c>
      <c r="M78" s="12" t="s">
        <v>136</v>
      </c>
      <c r="N78" s="12" t="s">
        <v>136</v>
      </c>
      <c r="O78" s="12"/>
    </row>
    <row r="79" spans="1:19" ht="29.25" customHeight="1">
      <c r="A79" s="12"/>
      <c r="B79" s="48" t="s">
        <v>94</v>
      </c>
      <c r="C79" s="48"/>
      <c r="D79" s="48"/>
      <c r="E79" s="22"/>
      <c r="F79" s="18">
        <f>COUNTIF(F80:F87,"x")</f>
        <v>1</v>
      </c>
      <c r="G79" s="4"/>
      <c r="H79" s="18"/>
      <c r="I79" s="18"/>
      <c r="J79" s="18"/>
      <c r="K79" s="12"/>
      <c r="L79" s="12"/>
      <c r="M79" s="12"/>
      <c r="N79" s="12"/>
      <c r="O79" s="12"/>
    </row>
    <row r="80" spans="1:19" ht="88.5" customHeight="1">
      <c r="A80" s="12">
        <v>130</v>
      </c>
      <c r="B80" s="15" t="s">
        <v>95</v>
      </c>
      <c r="C80" s="14" t="s">
        <v>0</v>
      </c>
      <c r="D80" s="15" t="s">
        <v>96</v>
      </c>
      <c r="E80" s="14" t="s">
        <v>2</v>
      </c>
      <c r="F80" s="21"/>
      <c r="G80" s="5" t="s">
        <v>193</v>
      </c>
      <c r="H80" s="21"/>
      <c r="I80" s="21" t="s">
        <v>17</v>
      </c>
      <c r="J80" s="21" t="s">
        <v>107</v>
      </c>
      <c r="K80" s="12" t="s">
        <v>130</v>
      </c>
      <c r="L80" s="12" t="s">
        <v>130</v>
      </c>
      <c r="M80" s="12" t="s">
        <v>130</v>
      </c>
      <c r="N80" s="12" t="s">
        <v>130</v>
      </c>
      <c r="O80" s="12"/>
      <c r="S80" s="34"/>
    </row>
    <row r="81" spans="1:20" ht="58.5" customHeight="1">
      <c r="A81" s="60">
        <v>132</v>
      </c>
      <c r="B81" s="54" t="s">
        <v>97</v>
      </c>
      <c r="C81" s="49" t="s">
        <v>0</v>
      </c>
      <c r="D81" s="54" t="s">
        <v>109</v>
      </c>
      <c r="E81" s="49" t="s">
        <v>2</v>
      </c>
      <c r="F81" s="68"/>
      <c r="G81" s="5" t="s">
        <v>172</v>
      </c>
      <c r="H81" s="21"/>
      <c r="I81" s="21" t="s">
        <v>17</v>
      </c>
      <c r="J81" s="21" t="s">
        <v>107</v>
      </c>
      <c r="K81" s="12"/>
      <c r="L81" s="12"/>
      <c r="M81" s="12" t="s">
        <v>129</v>
      </c>
      <c r="N81" s="12"/>
      <c r="O81" s="12"/>
    </row>
    <row r="82" spans="1:20" ht="58.5" customHeight="1">
      <c r="A82" s="61"/>
      <c r="B82" s="55"/>
      <c r="C82" s="53"/>
      <c r="D82" s="55"/>
      <c r="E82" s="53"/>
      <c r="F82" s="74"/>
      <c r="G82" s="5" t="s">
        <v>178</v>
      </c>
      <c r="H82" s="21"/>
      <c r="I82" s="21" t="s">
        <v>17</v>
      </c>
      <c r="J82" s="21" t="s">
        <v>107</v>
      </c>
      <c r="K82" s="12"/>
      <c r="L82" s="12" t="s">
        <v>129</v>
      </c>
      <c r="M82" s="12"/>
      <c r="N82" s="12"/>
      <c r="O82" s="12"/>
    </row>
    <row r="83" spans="1:20" ht="58.5" customHeight="1">
      <c r="A83" s="61"/>
      <c r="B83" s="55"/>
      <c r="C83" s="53"/>
      <c r="D83" s="55"/>
      <c r="E83" s="53"/>
      <c r="F83" s="74"/>
      <c r="G83" s="5" t="s">
        <v>173</v>
      </c>
      <c r="H83" s="21"/>
      <c r="I83" s="21" t="s">
        <v>17</v>
      </c>
      <c r="J83" s="21" t="s">
        <v>107</v>
      </c>
      <c r="K83" s="12"/>
      <c r="L83" s="12"/>
      <c r="M83" s="12"/>
      <c r="N83" s="12" t="s">
        <v>129</v>
      </c>
      <c r="O83" s="12"/>
    </row>
    <row r="84" spans="1:20" ht="99" customHeight="1">
      <c r="A84" s="62"/>
      <c r="B84" s="56"/>
      <c r="C84" s="50"/>
      <c r="D84" s="56"/>
      <c r="E84" s="50"/>
      <c r="F84" s="69"/>
      <c r="G84" s="5" t="s">
        <v>201</v>
      </c>
      <c r="H84" s="21"/>
      <c r="I84" s="21" t="s">
        <v>17</v>
      </c>
      <c r="J84" s="21" t="s">
        <v>107</v>
      </c>
      <c r="K84" s="12" t="s">
        <v>130</v>
      </c>
      <c r="L84" s="12" t="s">
        <v>130</v>
      </c>
      <c r="M84" s="12" t="s">
        <v>130</v>
      </c>
      <c r="N84" s="12" t="s">
        <v>130</v>
      </c>
      <c r="O84" s="12"/>
    </row>
    <row r="85" spans="1:20" ht="123.75" customHeight="1">
      <c r="A85" s="12">
        <v>135</v>
      </c>
      <c r="B85" s="15" t="s">
        <v>98</v>
      </c>
      <c r="C85" s="14" t="s">
        <v>0</v>
      </c>
      <c r="D85" s="15" t="s">
        <v>195</v>
      </c>
      <c r="E85" s="14" t="s">
        <v>2</v>
      </c>
      <c r="F85" s="21"/>
      <c r="G85" s="5" t="s">
        <v>174</v>
      </c>
      <c r="H85" s="29" t="s">
        <v>194</v>
      </c>
      <c r="I85" s="21" t="s">
        <v>17</v>
      </c>
      <c r="J85" s="21" t="s">
        <v>107</v>
      </c>
      <c r="K85" s="12" t="s">
        <v>130</v>
      </c>
      <c r="L85" s="12" t="s">
        <v>130</v>
      </c>
      <c r="M85" s="12" t="s">
        <v>130</v>
      </c>
      <c r="N85" s="12" t="s">
        <v>130</v>
      </c>
      <c r="O85" s="12"/>
      <c r="T85" s="21"/>
    </row>
    <row r="86" spans="1:20" ht="78" customHeight="1">
      <c r="A86" s="12">
        <v>141</v>
      </c>
      <c r="B86" s="15" t="s">
        <v>99</v>
      </c>
      <c r="C86" s="14" t="s">
        <v>0</v>
      </c>
      <c r="D86" s="15" t="s">
        <v>127</v>
      </c>
      <c r="E86" s="14" t="s">
        <v>2</v>
      </c>
      <c r="F86" s="21"/>
      <c r="G86" s="5" t="s">
        <v>171</v>
      </c>
      <c r="H86" s="21"/>
      <c r="I86" s="21" t="s">
        <v>17</v>
      </c>
      <c r="J86" s="21" t="s">
        <v>107</v>
      </c>
      <c r="K86" s="12" t="s">
        <v>175</v>
      </c>
      <c r="L86" s="12" t="s">
        <v>130</v>
      </c>
      <c r="M86" s="12" t="s">
        <v>130</v>
      </c>
      <c r="N86" s="12" t="s">
        <v>130</v>
      </c>
      <c r="O86" s="12"/>
    </row>
    <row r="87" spans="1:20" ht="49.5" customHeight="1">
      <c r="A87" s="12">
        <v>142</v>
      </c>
      <c r="B87" s="23" t="s">
        <v>100</v>
      </c>
      <c r="C87" s="24" t="s">
        <v>3</v>
      </c>
      <c r="D87" s="23" t="s">
        <v>126</v>
      </c>
      <c r="E87" s="24" t="s">
        <v>3</v>
      </c>
      <c r="F87" s="28" t="s">
        <v>7</v>
      </c>
      <c r="G87" s="5" t="s">
        <v>203</v>
      </c>
      <c r="H87" s="5"/>
      <c r="I87" s="21" t="s">
        <v>17</v>
      </c>
      <c r="J87" s="21" t="s">
        <v>107</v>
      </c>
      <c r="K87" s="12" t="s">
        <v>130</v>
      </c>
      <c r="L87" s="12" t="s">
        <v>130</v>
      </c>
      <c r="M87" s="12" t="s">
        <v>130</v>
      </c>
      <c r="N87" s="12" t="s">
        <v>130</v>
      </c>
      <c r="O87" s="12"/>
    </row>
    <row r="88" spans="1:20" ht="37.5" customHeight="1">
      <c r="A88" s="12"/>
      <c r="B88" s="79" t="s">
        <v>157</v>
      </c>
      <c r="C88" s="79"/>
      <c r="D88" s="79"/>
      <c r="E88" s="79"/>
      <c r="F88" s="20">
        <f>SUM(F89:F92)</f>
        <v>4</v>
      </c>
      <c r="G88" s="4"/>
      <c r="H88" s="18"/>
      <c r="I88" s="18"/>
      <c r="J88" s="18"/>
      <c r="K88" s="35">
        <f>SUM(K89:K92)</f>
        <v>35</v>
      </c>
      <c r="L88" s="35">
        <f t="shared" ref="L88:N88" si="0">SUM(L89:L92)</f>
        <v>38</v>
      </c>
      <c r="M88" s="35">
        <f t="shared" si="0"/>
        <v>35</v>
      </c>
      <c r="N88" s="35">
        <f t="shared" si="0"/>
        <v>37</v>
      </c>
      <c r="O88" s="12"/>
    </row>
    <row r="89" spans="1:20" ht="25.5" customHeight="1">
      <c r="A89" s="12"/>
      <c r="B89" s="78" t="s">
        <v>106</v>
      </c>
      <c r="C89" s="78"/>
      <c r="D89" s="78"/>
      <c r="E89" s="78"/>
      <c r="F89" s="2">
        <f>COUNTIF(F6:F34,"x")</f>
        <v>2</v>
      </c>
      <c r="G89" s="8"/>
      <c r="H89" s="9"/>
      <c r="I89" s="9"/>
      <c r="J89" s="32"/>
      <c r="K89" s="10">
        <f>SUM(COUNTIFS(K$6:K$35,{"ĐTT","ĐTT+VS-AN","ĐTT+HĐC","TDS","HĐCĐ","HĐG","HĐNT","VS-AN","HĐC","TQDN","LH","HĐCĐ+HĐC","HĐG+HĐC","HĐCĐ+HĐNT","HĐCĐ+HĐG","HĐNT+HĐG","ĐTT+VS-AN","HĐNT+HĐC","SHHN","ĐTT+HĐG"}))</f>
        <v>14</v>
      </c>
      <c r="L89" s="10">
        <f>SUM(COUNTIFS(L$6:L$35,{"ĐTT","ĐTT+VS-AN","ĐTT+HĐC","TDS","HĐCĐ","HĐG","HĐNT","VS-AN","HĐC","TQDN","LH","HĐCĐ+HĐC","HĐG+HĐC","HĐCĐ+HĐNT","HĐCĐ+HĐG","HĐNT+HĐG","ĐTT+VS-AN","HĐNT+HĐC","SHHN","ĐTT+HĐG"}))</f>
        <v>14</v>
      </c>
      <c r="M89" s="10">
        <f>SUM(COUNTIFS(M$6:M$35,{"ĐTT","ĐTT+VS-AN","ĐTT+HĐC","TDS","HĐCĐ","HĐG","HĐNT","VS-AN","HĐC","TQDN","LH","HĐCĐ+HĐC","HĐG+HĐC","HĐCĐ+HĐNT","HĐCĐ+HĐG","HĐNT+HĐG","ĐTT+VS-AN","HĐNT+HĐC","SHHN","ĐTT+HĐG"}))</f>
        <v>13</v>
      </c>
      <c r="N89" s="10">
        <f>SUM(COUNTIFS(N$6:N$35,{"ĐTT","ĐTT+VS-AN","ĐTT+HĐC","TDS","HĐCĐ","HĐG","HĐNT","VS-AN","HĐC","TQDN","LH","HĐCĐ+HĐC","HĐG+HĐC","HĐCĐ+HĐNT","HĐCĐ+HĐG","HĐNT+HĐG","ĐTT+VS-AN","HĐNT+HĐC","SHHN","ĐTT+HĐG"}))</f>
        <v>13</v>
      </c>
      <c r="O89" s="12"/>
    </row>
    <row r="90" spans="1:20" ht="25.5" customHeight="1">
      <c r="A90" s="12"/>
      <c r="B90" s="78" t="s">
        <v>158</v>
      </c>
      <c r="C90" s="78"/>
      <c r="D90" s="78"/>
      <c r="E90" s="78"/>
      <c r="F90" s="2">
        <f>COUNTIF(F36:F53,"x")</f>
        <v>1</v>
      </c>
      <c r="G90" s="8"/>
      <c r="H90" s="9"/>
      <c r="I90" s="9"/>
      <c r="J90" s="32"/>
      <c r="K90" s="10">
        <f>SUM(COUNTIFS(K$36:K$53,{"ĐTT","ĐTT+VS-AN","ĐTT+HĐC","TDS","HĐCĐ","HĐG","HĐNT","VS-AN","HĐC","TQDN","LH","HĐCĐ+HĐC","HĐG+HĐC","HĐCĐ+HĐNT","HĐCĐ+HĐG","HĐNT+HĐG","ĐTT+VS-AN","HĐNT+HĐC","SHHN","ĐTT+HĐG"}))</f>
        <v>7</v>
      </c>
      <c r="L90" s="10">
        <f>SUM(COUNTIFS(L$36:L$53,{"ĐTT","ĐTT+VS-AN","ĐTT+HĐC","TDS","HĐCĐ","HĐG","HĐNT","VS-AN","HĐC","TQDN","LH","HĐCĐ+HĐC","HĐG+HĐC","HĐCĐ+HĐNT","HĐCĐ+HĐG","HĐNT+HĐG","ĐTT+VS-AN","HĐNT+HĐC","SHHN","ĐTT+HĐG"}))</f>
        <v>8</v>
      </c>
      <c r="M90" s="10">
        <f>SUM(COUNTIFS(M$36:M$53,{"ĐTT","ĐTT+VS-AN","ĐTT+HĐC","TDS","HĐCĐ","HĐG","HĐNT","VS-AN","HĐC","TQDN","LH","HĐCĐ+HĐC","HĐG+HĐC","HĐCĐ+HĐNT","HĐCĐ+HĐG","HĐNT+HĐG","ĐTT+VS-AN","HĐNT+HĐC","SHHN","ĐTT+HĐG"}))</f>
        <v>8</v>
      </c>
      <c r="N90" s="10">
        <f>SUM(COUNTIFS(N$36:N$53,{"ĐTT","ĐTT+VS-AN","ĐTT+HĐC","TDS","HĐCĐ","HĐG","HĐNT","VS-AN","HĐC","TQDN","LH","HĐCĐ+HĐC","HĐG+HĐC","HĐCĐ+HĐNT","HĐCĐ+HĐG","HĐNT+HĐG","ĐTT+VS-AN","HĐNT+HĐC","SHHN","ĐTT+HĐG"}))</f>
        <v>8</v>
      </c>
      <c r="O90" s="12"/>
    </row>
    <row r="91" spans="1:20" ht="25.5" customHeight="1">
      <c r="A91" s="12"/>
      <c r="B91" s="78" t="s">
        <v>159</v>
      </c>
      <c r="C91" s="78"/>
      <c r="D91" s="78"/>
      <c r="E91" s="78"/>
      <c r="F91" s="2">
        <f>COUNTIF(F54:F66,"x")</f>
        <v>0</v>
      </c>
      <c r="G91" s="8"/>
      <c r="H91" s="9"/>
      <c r="I91" s="9"/>
      <c r="J91" s="32"/>
      <c r="K91" s="10">
        <f>SUM(COUNTIFS(K$54:K$66,{"ĐTT","ĐTT+VS-AN","ĐTT+HĐC","ĐTT+HĐG","TDS","HĐCĐ","HĐG","HĐNT","VS-AN","HĐC","TQDN","LH","HĐCĐ+HĐC","HĐG+HĐC","HĐCĐ+HĐNT","HĐCĐ+HĐG","HĐNT+HĐC","HĐNT+HĐG","SHHN"}))</f>
        <v>5</v>
      </c>
      <c r="L91" s="10">
        <f>SUM(COUNTIFS(L$54:L$66,{"ĐTT","ĐTT+VS-AN","ĐTT+HĐC","ĐTT+HĐG","TDS","HĐCĐ","HĐG","HĐNT","VS-AN","HĐC","TQDN","LH","HĐCĐ+HĐC","HĐG+HĐC","HĐCĐ+HĐNT","HĐCĐ+HĐG","HĐNT+HĐC","HĐNT+HĐG","SHHN"}))</f>
        <v>6</v>
      </c>
      <c r="M91" s="10">
        <f>SUM(COUNTIFS(M$54:M$66,{"ĐTT","ĐTT+VS-AN","ĐTT+HĐC","ĐTT+HĐG","TDS","HĐCĐ","HĐG","HĐNT","VS-AN","HĐC","TQDN","LH","HĐCĐ+HĐC","HĐG+HĐC","HĐCĐ+HĐNT","HĐCĐ+HĐG","HĐNT+HĐC","HĐNT+HĐG","SHHN"}))</f>
        <v>4</v>
      </c>
      <c r="N91" s="10">
        <f>SUM(COUNTIFS(N$54:N$66,{"ĐTT","ĐTT+VS-AN","ĐTT+HĐC","ĐTT+HĐG","TDS","HĐCĐ","HĐG","HĐNT","VS-AN","HĐC","TQDN","LH","HĐCĐ+HĐC","HĐG+HĐC","HĐCĐ+HĐNT","HĐCĐ+HĐG","HĐNT+HĐC","HĐNT+HĐG","SHHN"}))</f>
        <v>6</v>
      </c>
      <c r="O91" s="12"/>
    </row>
    <row r="92" spans="1:20" ht="25.5" customHeight="1">
      <c r="A92" s="12"/>
      <c r="B92" s="78" t="s">
        <v>160</v>
      </c>
      <c r="C92" s="78"/>
      <c r="D92" s="78"/>
      <c r="E92" s="78"/>
      <c r="F92" s="2">
        <f>COUNTIF(F67:F87,"x")</f>
        <v>1</v>
      </c>
      <c r="G92" s="8"/>
      <c r="H92" s="9"/>
      <c r="I92" s="9"/>
      <c r="J92" s="32"/>
      <c r="K92" s="10">
        <f>SUM(COUNTIFS(K$67:K$87,{"ĐTT","ĐTT+VS-AN","ĐTT+HĐC","ĐTT+HĐG","TDS","HĐCĐ","HĐG","HĐNT","VS-AN","HĐC","TQDN","LH","HĐCĐ+HĐC","HĐG+HĐC","HĐCĐ+HĐNT","HĐCĐ+HĐG","HĐC+HĐNT","HĐNT+HĐC","HĐNT+HĐG","SHHN"}))</f>
        <v>9</v>
      </c>
      <c r="L92" s="10">
        <f>SUM(COUNTIFS(L$67:L$87,{"ĐTT","ĐTT+VS-AN","ĐTT+HĐC","ĐTT+HĐG","TDS","HĐCĐ","HĐG","HĐNT","VS-AN","HĐC","TQDN","LH","HĐCĐ+HĐC","HĐG+HĐC","HĐCĐ+HĐNT","HĐCĐ+HĐG","HĐC+HĐNT","HĐNT+HĐC","HĐNT+HĐG","SHHN"}))</f>
        <v>10</v>
      </c>
      <c r="M92" s="10">
        <f>SUM(COUNTIFS(M$67:M$87,{"ĐTT","ĐTT+VS-AN","ĐTT+HĐC","ĐTT+HĐG","TDS","HĐCĐ","HĐG","HĐNT","VS-AN","HĐC","TQDN","LH","HĐCĐ+HĐC","HĐG+HĐC","HĐCĐ+HĐNT","HĐCĐ+HĐG","HĐC+HĐNT","HĐNT+HĐC","HĐNT+HĐG","SHHN"}))</f>
        <v>10</v>
      </c>
      <c r="N92" s="10">
        <f>SUM(COUNTIFS(N$67:N$87,{"ĐTT","ĐTT+VS-AN","ĐTT+HĐC","ĐTT+HĐG","TDS","HĐCĐ","HĐG","HĐNT","VS-AN","HĐC","TQDN","LH","HĐCĐ+HĐC","HĐG+HĐC","HĐCĐ+HĐNT","HĐCĐ+HĐG","HĐC+HĐNT","HĐNT+HĐC","HĐNT+HĐG","SHHN"}))</f>
        <v>10</v>
      </c>
      <c r="O92" s="12"/>
    </row>
    <row r="93" spans="1:20" ht="33" customHeight="1">
      <c r="A93" s="37"/>
      <c r="B93" s="79" t="s">
        <v>150</v>
      </c>
      <c r="C93" s="79"/>
      <c r="D93" s="79"/>
      <c r="E93" s="79"/>
      <c r="F93" s="37"/>
      <c r="G93" s="31"/>
      <c r="H93" s="31"/>
      <c r="I93" s="31"/>
      <c r="J93" s="39"/>
      <c r="K93" s="35">
        <f t="shared" ref="K93:N93" si="1">SUM(K94:K103)</f>
        <v>39</v>
      </c>
      <c r="L93" s="35">
        <f t="shared" si="1"/>
        <v>40</v>
      </c>
      <c r="M93" s="35">
        <f t="shared" si="1"/>
        <v>38</v>
      </c>
      <c r="N93" s="35">
        <f t="shared" si="1"/>
        <v>40</v>
      </c>
      <c r="O93" s="31"/>
    </row>
    <row r="94" spans="1:20" ht="25.5" customHeight="1">
      <c r="A94" s="37"/>
      <c r="B94" s="77" t="s">
        <v>139</v>
      </c>
      <c r="C94" s="77"/>
      <c r="D94" s="77"/>
      <c r="E94" s="77"/>
      <c r="F94" s="37"/>
      <c r="G94" s="31"/>
      <c r="H94" s="31"/>
      <c r="I94" s="31"/>
      <c r="J94" s="39"/>
      <c r="K94" s="10">
        <f>SUM(COUNTIFS(K$6:K$87,{"ĐTT","ĐTT+HĐG","ĐTT+HĐC","ĐTT+VS-AN"}))</f>
        <v>5</v>
      </c>
      <c r="L94" s="10">
        <f>SUM(COUNTIFS(L$6:L$87,{"ĐTT","ĐTT+HĐG","ĐTT+HĐC","ĐTT+VS-AN"}))</f>
        <v>4</v>
      </c>
      <c r="M94" s="10">
        <f>SUM(COUNTIFS(M$6:M$87,{"ĐTT","ĐTT+HĐG","ĐTT+HĐC","ĐTT+VS-AN"}))</f>
        <v>5</v>
      </c>
      <c r="N94" s="10">
        <f>SUM(COUNTIFS(N$6:N$87,{"ĐTT","ĐTT+HĐG","ĐTT+HĐC","ĐTT+VS-AN"}))</f>
        <v>4</v>
      </c>
      <c r="O94" s="31"/>
    </row>
    <row r="95" spans="1:20" ht="25.5" customHeight="1">
      <c r="A95" s="37"/>
      <c r="B95" s="77" t="s">
        <v>140</v>
      </c>
      <c r="C95" s="77"/>
      <c r="D95" s="77"/>
      <c r="E95" s="77"/>
      <c r="F95" s="37"/>
      <c r="G95" s="31"/>
      <c r="H95" s="31"/>
      <c r="I95" s="31"/>
      <c r="J95" s="39"/>
      <c r="K95" s="10">
        <f>SUM(COUNTIFS(K$6:K$87,"TDS"))</f>
        <v>1</v>
      </c>
      <c r="L95" s="10">
        <f>SUM(COUNTIFS(L$6:L$87,"TDS"))</f>
        <v>1</v>
      </c>
      <c r="M95" s="10">
        <f>SUM(COUNTIFS(M$6:M$87,"TDS"))</f>
        <v>1</v>
      </c>
      <c r="N95" s="10">
        <f>SUM(COUNTIFS(N$6:N$87,"TDS"))</f>
        <v>1</v>
      </c>
      <c r="O95" s="31"/>
    </row>
    <row r="96" spans="1:20" ht="25.5" customHeight="1">
      <c r="A96" s="37"/>
      <c r="B96" s="77" t="s">
        <v>141</v>
      </c>
      <c r="C96" s="77"/>
      <c r="D96" s="77"/>
      <c r="E96" s="77"/>
      <c r="F96" s="37"/>
      <c r="G96" s="31"/>
      <c r="H96" s="31"/>
      <c r="I96" s="31"/>
      <c r="J96" s="39"/>
      <c r="K96" s="10">
        <f>SUM(COUNTIFS(K$6:K$87,{"HĐG","ĐTT+HĐG","HĐNT+HĐG","HĐCĐ+HĐG"}))</f>
        <v>14</v>
      </c>
      <c r="L96" s="10">
        <f>SUM(COUNTIFS(L$6:L$87,{"HĐG","ĐTT+HĐG","HĐNT+HĐG","HĐCĐ+HĐG"}))</f>
        <v>15</v>
      </c>
      <c r="M96" s="10">
        <f>SUM(COUNTIFS(M$6:M$87,{"HĐG","ĐTT+HĐG","HĐNT+HĐG","HĐCĐ+HĐG"}))</f>
        <v>15</v>
      </c>
      <c r="N96" s="10">
        <f>SUM(COUNTIFS(N$6:N$87,{"HĐG","ĐTT+HĐG","HĐNT+HĐG","HĐCĐ+HĐG"}))</f>
        <v>15</v>
      </c>
      <c r="O96" s="31"/>
    </row>
    <row r="97" spans="1:15" ht="25.5" customHeight="1">
      <c r="A97" s="37"/>
      <c r="B97" s="77" t="s">
        <v>142</v>
      </c>
      <c r="C97" s="77"/>
      <c r="D97" s="77"/>
      <c r="E97" s="77"/>
      <c r="F97" s="37"/>
      <c r="G97" s="31"/>
      <c r="H97" s="31"/>
      <c r="I97" s="31"/>
      <c r="J97" s="39"/>
      <c r="K97" s="10">
        <f>SUM(COUNTIFS(K$6:K$87,{"HĐNT","HĐNT+HĐC","HĐNT+HĐG"}))</f>
        <v>5</v>
      </c>
      <c r="L97" s="10">
        <f>SUM(COUNTIFS(L$6:L$87,{"HĐNT","HĐNT+HĐC","HĐNT+HĐG"}))</f>
        <v>5</v>
      </c>
      <c r="M97" s="10">
        <f>SUM(COUNTIFS(M$6:M$87,{"HĐNT","HĐNT+HĐC","HĐNT+HĐG"}))</f>
        <v>5</v>
      </c>
      <c r="N97" s="10">
        <f>SUM(COUNTIFS(N$6:N$87,{"HĐNT","HĐNT+HĐC","HĐNT+HĐG"}))</f>
        <v>5</v>
      </c>
      <c r="O97" s="31"/>
    </row>
    <row r="98" spans="1:15" ht="25.5" customHeight="1">
      <c r="A98" s="37"/>
      <c r="B98" s="77" t="s">
        <v>143</v>
      </c>
      <c r="C98" s="77"/>
      <c r="D98" s="77"/>
      <c r="E98" s="77"/>
      <c r="F98" s="37"/>
      <c r="G98" s="31"/>
      <c r="H98" s="31"/>
      <c r="I98" s="31"/>
      <c r="J98" s="39"/>
      <c r="K98" s="10">
        <f>SUM(COUNTIFS(K$6:K$87,{"VS-AN","ĐTT+VS-AN","VS-AN+HĐC"}))</f>
        <v>2</v>
      </c>
      <c r="L98" s="10">
        <f>SUM(COUNTIFS(L$6:L$87,{"VS-AN","ĐTT+VS-AN","VS-AN+HĐC"}))</f>
        <v>2</v>
      </c>
      <c r="M98" s="10">
        <f>SUM(COUNTIFS(M$6:M$87,{"VS-AN","ĐTT+VS-AN","VS-AN+HĐC"}))</f>
        <v>2</v>
      </c>
      <c r="N98" s="10">
        <f>SUM(COUNTIFS(N$6:N$87,{"VS-AN","ĐTT+VS-AN","VS-AN+HĐC"}))</f>
        <v>2</v>
      </c>
      <c r="O98" s="31"/>
    </row>
    <row r="99" spans="1:15" ht="25.5" customHeight="1">
      <c r="A99" s="37"/>
      <c r="B99" s="77" t="s">
        <v>144</v>
      </c>
      <c r="C99" s="77"/>
      <c r="D99" s="77"/>
      <c r="E99" s="77"/>
      <c r="F99" s="37"/>
      <c r="G99" s="31"/>
      <c r="H99" s="31"/>
      <c r="I99" s="31"/>
      <c r="J99" s="39"/>
      <c r="K99" s="10">
        <f>SUM(COUNTIFS(K$6:K$87,{"HĐC","HĐNT+HĐC","HĐCĐ+HĐC","ĐTT+HĐC"}))</f>
        <v>7</v>
      </c>
      <c r="L99" s="10">
        <f>SUM(COUNTIFS(L$6:L$87,{"HĐC","HĐNT+HĐC","HĐCĐ+HĐC","ĐTT+HĐC"}))</f>
        <v>8</v>
      </c>
      <c r="M99" s="10">
        <f>SUM(COUNTIFS(M$6:M$87,{"HĐC","HĐNT+HĐC","HĐCĐ+HĐC","ĐTT+HĐC"}))</f>
        <v>5</v>
      </c>
      <c r="N99" s="10">
        <f>SUM(COUNTIFS(N$6:N$87,{"HĐC","HĐNT+HĐC","HĐCĐ+HĐC","ĐTT+HĐC"}))</f>
        <v>8</v>
      </c>
      <c r="O99" s="31"/>
    </row>
    <row r="100" spans="1:15" ht="25.5" customHeight="1">
      <c r="A100" s="37"/>
      <c r="B100" s="77" t="s">
        <v>145</v>
      </c>
      <c r="C100" s="77"/>
      <c r="D100" s="77"/>
      <c r="E100" s="77"/>
      <c r="F100" s="37"/>
      <c r="G100" s="31"/>
      <c r="H100" s="31"/>
      <c r="I100" s="31"/>
      <c r="J100" s="39"/>
      <c r="K100" s="10">
        <f>SUM(COUNTIFS(K$6:K$87,"TQDN"))</f>
        <v>0</v>
      </c>
      <c r="L100" s="10">
        <f>SUM(COUNTIFS(L$6:L$87,"TQDN"))</f>
        <v>0</v>
      </c>
      <c r="M100" s="10">
        <f>SUM(COUNTIFS(M$6:M$87,"TQDN"))</f>
        <v>0</v>
      </c>
      <c r="N100" s="10">
        <f>SUM(COUNTIFS(N$6:N$87,"TQDN"))</f>
        <v>0</v>
      </c>
      <c r="O100" s="31"/>
    </row>
    <row r="101" spans="1:15" ht="25.5" customHeight="1">
      <c r="A101" s="37"/>
      <c r="B101" s="78" t="s">
        <v>146</v>
      </c>
      <c r="C101" s="78"/>
      <c r="D101" s="78"/>
      <c r="E101" s="78"/>
      <c r="F101" s="37"/>
      <c r="G101" s="31"/>
      <c r="H101" s="31"/>
      <c r="I101" s="31"/>
      <c r="J101" s="39"/>
      <c r="K101" s="10">
        <f>SUM(COUNTIFS(K$6:K$87,"LH"))</f>
        <v>0</v>
      </c>
      <c r="L101" s="10">
        <f>SUM(COUNTIFS(L$6:L$87,"LH"))</f>
        <v>0</v>
      </c>
      <c r="M101" s="10">
        <f>SUM(COUNTIFS(M$6:M$87,"LH"))</f>
        <v>0</v>
      </c>
      <c r="N101" s="10">
        <f>SUM(COUNTIFS(N$6:N$87,"LH"))</f>
        <v>0</v>
      </c>
      <c r="O101" s="31"/>
    </row>
    <row r="102" spans="1:15" ht="25.5" customHeight="1">
      <c r="A102" s="37"/>
      <c r="B102" s="78" t="s">
        <v>147</v>
      </c>
      <c r="C102" s="78"/>
      <c r="D102" s="78"/>
      <c r="E102" s="78"/>
      <c r="F102" s="37"/>
      <c r="G102" s="31"/>
      <c r="H102" s="31"/>
      <c r="I102" s="31"/>
      <c r="J102" s="39"/>
      <c r="K102" s="10">
        <f>SUM(COUNTIFS(K$6:K$87,"SHHN"))</f>
        <v>0</v>
      </c>
      <c r="L102" s="10">
        <f>SUM(COUNTIFS(L$6:L$87,"SHHN"))</f>
        <v>0</v>
      </c>
      <c r="M102" s="10">
        <f>SUM(COUNTIFS(M$6:M$87,"SHHN"))</f>
        <v>0</v>
      </c>
      <c r="N102" s="10">
        <f>SUM(COUNTIFS(N$6:N$87,"SHHN"))</f>
        <v>0</v>
      </c>
      <c r="O102" s="31"/>
    </row>
    <row r="103" spans="1:15" ht="25.5" customHeight="1">
      <c r="A103" s="37"/>
      <c r="B103" s="79" t="s">
        <v>148</v>
      </c>
      <c r="C103" s="79"/>
      <c r="D103" s="79"/>
      <c r="E103" s="79"/>
      <c r="F103" s="37"/>
      <c r="G103" s="31"/>
      <c r="H103" s="31"/>
      <c r="I103" s="31"/>
      <c r="J103" s="39"/>
      <c r="K103" s="35">
        <f>SUM(K104:K107)</f>
        <v>5</v>
      </c>
      <c r="L103" s="35">
        <f t="shared" ref="L103:N103" si="2">SUM(L104:L107)</f>
        <v>5</v>
      </c>
      <c r="M103" s="35">
        <f t="shared" si="2"/>
        <v>5</v>
      </c>
      <c r="N103" s="35">
        <f t="shared" si="2"/>
        <v>5</v>
      </c>
      <c r="O103" s="31"/>
    </row>
    <row r="104" spans="1:15" ht="25.5" customHeight="1">
      <c r="A104" s="37"/>
      <c r="B104" s="76" t="s">
        <v>137</v>
      </c>
      <c r="C104" s="76"/>
      <c r="D104" s="76"/>
      <c r="E104" s="76"/>
      <c r="F104" s="37"/>
      <c r="G104" s="31"/>
      <c r="H104" s="31"/>
      <c r="I104" s="31"/>
      <c r="J104" s="39"/>
      <c r="K104" s="36">
        <f>SUM(COUNTIFS(K$6:K$35,{"HĐCĐ","HĐCĐ+HĐC"}))</f>
        <v>1</v>
      </c>
      <c r="L104" s="36">
        <f>SUM(COUNTIFS(L$6:L$35,{"HĐCĐ","HĐCĐ+HĐC"}))</f>
        <v>1</v>
      </c>
      <c r="M104" s="36">
        <f>SUM(COUNTIFS(M$6:M$35,{"HĐCĐ","HĐCĐ+HĐC"}))</f>
        <v>1</v>
      </c>
      <c r="N104" s="36">
        <f>SUM(COUNTIFS(N$6:N$35,{"HĐCĐ","HĐCĐ+HĐC"}))</f>
        <v>1</v>
      </c>
      <c r="O104" s="31"/>
    </row>
    <row r="105" spans="1:15" ht="25.5" customHeight="1">
      <c r="A105" s="37"/>
      <c r="B105" s="76" t="s">
        <v>154</v>
      </c>
      <c r="C105" s="76"/>
      <c r="D105" s="76"/>
      <c r="E105" s="76"/>
      <c r="F105" s="37"/>
      <c r="G105" s="31"/>
      <c r="H105" s="31"/>
      <c r="I105" s="31"/>
      <c r="J105" s="39"/>
      <c r="K105" s="36">
        <f>SUM(COUNTIFS(K$36:K$53,{"HĐCĐ","HĐCĐ+HĐC"}))</f>
        <v>1</v>
      </c>
      <c r="L105" s="36">
        <f>SUM(COUNTIFS(L$36:L$53,{"HĐCĐ","HĐCĐ+HĐC"}))</f>
        <v>1</v>
      </c>
      <c r="M105" s="36">
        <f>SUM(COUNTIFS(M$36:M$53,{"HĐCĐ","HĐCĐ+HĐC"}))</f>
        <v>1</v>
      </c>
      <c r="N105" s="36">
        <f>SUM(COUNTIFS(N$36:N$53,{"HĐCĐ","HĐCĐ+HĐC"}))</f>
        <v>1</v>
      </c>
      <c r="O105" s="31"/>
    </row>
    <row r="106" spans="1:15" ht="25.5" customHeight="1">
      <c r="A106" s="37"/>
      <c r="B106" s="76" t="s">
        <v>138</v>
      </c>
      <c r="C106" s="76"/>
      <c r="D106" s="76"/>
      <c r="E106" s="76"/>
      <c r="F106" s="37"/>
      <c r="G106" s="31"/>
      <c r="H106" s="31"/>
      <c r="I106" s="31"/>
      <c r="J106" s="39"/>
      <c r="K106" s="36">
        <f>SUM(COUNTIFS(K$54:K$66,{"HĐCĐ","HĐCĐ+HĐC"}))</f>
        <v>1</v>
      </c>
      <c r="L106" s="36">
        <f>SUM(COUNTIFS(L$54:L$66,{"HĐCĐ","HĐCĐ+HĐC"}))</f>
        <v>1</v>
      </c>
      <c r="M106" s="36">
        <f>SUM(COUNTIFS(M$54:M$66,{"HĐCĐ","HĐCĐ+HĐC"}))</f>
        <v>1</v>
      </c>
      <c r="N106" s="36">
        <f>SUM(COUNTIFS(N$54:N$66,{"HĐCĐ","HĐCĐ+HĐC"}))</f>
        <v>1</v>
      </c>
      <c r="O106" s="31"/>
    </row>
    <row r="107" spans="1:15" ht="25.5" customHeight="1">
      <c r="A107" s="37"/>
      <c r="B107" s="76" t="s">
        <v>153</v>
      </c>
      <c r="C107" s="76"/>
      <c r="D107" s="76"/>
      <c r="E107" s="76"/>
      <c r="F107" s="37"/>
      <c r="G107" s="31"/>
      <c r="H107" s="31"/>
      <c r="I107" s="31"/>
      <c r="J107" s="39"/>
      <c r="K107" s="36">
        <f>SUM(COUNTIFS(K$67:K$87,{"HĐCĐ","HĐCĐ+HĐC","HĐCĐ+HĐG"}))</f>
        <v>2</v>
      </c>
      <c r="L107" s="36">
        <f>SUM(COUNTIFS(L$67:L$87,{"HĐCĐ","HĐCĐ+HĐC","HĐCĐ+HĐG"}))</f>
        <v>2</v>
      </c>
      <c r="M107" s="36">
        <f>SUM(COUNTIFS(M$67:M$87,{"HĐCĐ","HĐCĐ+HĐC","HĐCĐ+HĐG"}))</f>
        <v>2</v>
      </c>
      <c r="N107" s="36">
        <f>SUM(COUNTIFS(N$67:N$87,{"HĐCĐ","HĐCĐ+HĐC","HĐCĐ+HĐG"}))</f>
        <v>2</v>
      </c>
      <c r="O107" s="31"/>
    </row>
  </sheetData>
  <mergeCells count="120">
    <mergeCell ref="F34:F35"/>
    <mergeCell ref="E34:E35"/>
    <mergeCell ref="D34:D35"/>
    <mergeCell ref="C34:C35"/>
    <mergeCell ref="B34:B35"/>
    <mergeCell ref="A34:A35"/>
    <mergeCell ref="A32:A33"/>
    <mergeCell ref="F32:F33"/>
    <mergeCell ref="E32:E33"/>
    <mergeCell ref="D32:D33"/>
    <mergeCell ref="C32:C33"/>
    <mergeCell ref="B32:B33"/>
    <mergeCell ref="B58:D58"/>
    <mergeCell ref="B55:D55"/>
    <mergeCell ref="B54:D54"/>
    <mergeCell ref="B71:D71"/>
    <mergeCell ref="B72:D72"/>
    <mergeCell ref="B79:D79"/>
    <mergeCell ref="B69:D69"/>
    <mergeCell ref="B68:D68"/>
    <mergeCell ref="B95:E95"/>
    <mergeCell ref="B94:E94"/>
    <mergeCell ref="B93:E93"/>
    <mergeCell ref="B92:E92"/>
    <mergeCell ref="B40:D40"/>
    <mergeCell ref="A41:A45"/>
    <mergeCell ref="B41:B45"/>
    <mergeCell ref="C41:C45"/>
    <mergeCell ref="D41:D45"/>
    <mergeCell ref="B50:D50"/>
    <mergeCell ref="B48:D48"/>
    <mergeCell ref="E41:E45"/>
    <mergeCell ref="F41:F45"/>
    <mergeCell ref="A46:A47"/>
    <mergeCell ref="B46:B47"/>
    <mergeCell ref="C46:C47"/>
    <mergeCell ref="D46:D47"/>
    <mergeCell ref="E46:E47"/>
    <mergeCell ref="F46:F47"/>
    <mergeCell ref="B11:D11"/>
    <mergeCell ref="B10:D10"/>
    <mergeCell ref="B8:D8"/>
    <mergeCell ref="B26:D26"/>
    <mergeCell ref="B27:D27"/>
    <mergeCell ref="B18:D18"/>
    <mergeCell ref="B16:D16"/>
    <mergeCell ref="B13:D13"/>
    <mergeCell ref="B39:D39"/>
    <mergeCell ref="B36:D36"/>
    <mergeCell ref="B37:D37"/>
    <mergeCell ref="B31:D31"/>
    <mergeCell ref="B29:D29"/>
    <mergeCell ref="B7:D7"/>
    <mergeCell ref="H3:H5"/>
    <mergeCell ref="I3:I5"/>
    <mergeCell ref="J3:J5"/>
    <mergeCell ref="K3:N3"/>
    <mergeCell ref="K4:K5"/>
    <mergeCell ref="L4:L5"/>
    <mergeCell ref="M4:M5"/>
    <mergeCell ref="N4:N5"/>
    <mergeCell ref="A3:A5"/>
    <mergeCell ref="B3:B5"/>
    <mergeCell ref="C3:C5"/>
    <mergeCell ref="D3:D5"/>
    <mergeCell ref="E3:E5"/>
    <mergeCell ref="F3:F5"/>
    <mergeCell ref="G3:G5"/>
    <mergeCell ref="O3:O5"/>
    <mergeCell ref="B6:D6"/>
    <mergeCell ref="F52:F53"/>
    <mergeCell ref="A56:A57"/>
    <mergeCell ref="B56:B57"/>
    <mergeCell ref="C56:C57"/>
    <mergeCell ref="D56:D57"/>
    <mergeCell ref="E56:E57"/>
    <mergeCell ref="F56:F57"/>
    <mergeCell ref="A52:A53"/>
    <mergeCell ref="B52:B53"/>
    <mergeCell ref="C52:C53"/>
    <mergeCell ref="D52:D53"/>
    <mergeCell ref="E52:E53"/>
    <mergeCell ref="F61:F63"/>
    <mergeCell ref="A73:A78"/>
    <mergeCell ref="B73:B78"/>
    <mergeCell ref="C73:C78"/>
    <mergeCell ref="D73:D78"/>
    <mergeCell ref="E73:E78"/>
    <mergeCell ref="F73:F78"/>
    <mergeCell ref="A61:A63"/>
    <mergeCell ref="B61:B63"/>
    <mergeCell ref="C61:C63"/>
    <mergeCell ref="D61:D63"/>
    <mergeCell ref="E61:E63"/>
    <mergeCell ref="B67:D67"/>
    <mergeCell ref="B65:D65"/>
    <mergeCell ref="A19:A20"/>
    <mergeCell ref="B106:E106"/>
    <mergeCell ref="B107:E107"/>
    <mergeCell ref="A1:N2"/>
    <mergeCell ref="B100:E100"/>
    <mergeCell ref="B99:E99"/>
    <mergeCell ref="B98:E98"/>
    <mergeCell ref="B97:E97"/>
    <mergeCell ref="B96:E96"/>
    <mergeCell ref="B105:E105"/>
    <mergeCell ref="B104:E104"/>
    <mergeCell ref="B103:E103"/>
    <mergeCell ref="B102:E102"/>
    <mergeCell ref="B101:E101"/>
    <mergeCell ref="F81:F84"/>
    <mergeCell ref="B88:E88"/>
    <mergeCell ref="B91:E91"/>
    <mergeCell ref="B90:E90"/>
    <mergeCell ref="B89:E89"/>
    <mergeCell ref="A81:A84"/>
    <mergeCell ref="B81:B84"/>
    <mergeCell ref="C81:C84"/>
    <mergeCell ref="D81:D84"/>
    <mergeCell ref="E81:E84"/>
  </mergeCells>
  <dataValidations count="9">
    <dataValidation type="list" allowBlank="1" showInputMessage="1" showErrorMessage="1" sqref="I38 I32:I35 I9 I12 I14:I15 I17 I19:I25 I28 I30 I49 I41:I47 I56:I57 I59:I64 I66 I70 I73:I78 I51:I53 I80:I87" xr:uid="{00000000-0002-0000-0900-000000000000}">
      <formula1>"Lớp, Tổ"</formula1>
    </dataValidation>
    <dataValidation type="list" allowBlank="1" showInputMessage="1" showErrorMessage="1" sqref="J38 J32:J35 J9 J12 J14:J15 J17 J19:J25 J28 J30 J73:J77 J49 J41:J47 J56:J57 J59:J64 J66 J70 J51:J53 J80:J87" xr:uid="{00000000-0002-0000-0900-000001000000}">
      <formula1>"Lớp học, Lớp học+ sân chơi, phòng chức năng,ngoài nhà trường, sân chơi"</formula1>
    </dataValidation>
    <dataValidation allowBlank="1" showInputMessage="1" showErrorMessage="1" promptTitle="x" sqref="F22:F23 H23" xr:uid="{00000000-0002-0000-0900-000002000000}"/>
    <dataValidation type="list" allowBlank="1" showInputMessage="1" showErrorMessage="1" sqref="H45:H46 H38 E41:F43 C38 E46 C46 C41:C43 E28:F28 E38:F38 E9 E12:F12 C12 H12 H14:H15 E14:F15 C14:C15 C17 E17 H21 E19:F21 E22:E23 C19:C25 E24:F25 H24:H25 H28 C28 C30 E30:F30 H30 E80:F83 E49 C49 H49 H51:H53 E87 C56 H57 H59 E56 C59:C61 H63:H64 E66:F66 C66 C70 E70 H78 C73 H80:H83 C85:C87 E85:F86 T85 E73 C51:C52 E51:F52 C64 E59:F61 E64:F64 C80:C83 E32 E34 C32 C34 H86" xr:uid="{00000000-0002-0000-0900-000003000000}">
      <formula1>"KQMĐ, NDCT, TLHD, BC, ĐP"</formula1>
    </dataValidation>
    <dataValidation type="list" allowBlank="1" showInputMessage="1" showErrorMessage="1" sqref="H47 F46" xr:uid="{00000000-0002-0000-0900-000004000000}">
      <formula1>"KQMĐ, NDCT, TLHD, BC, ĐP, x"</formula1>
    </dataValidation>
    <dataValidation type="list" allowBlank="1" showInputMessage="1" showErrorMessage="1" sqref="F34" xr:uid="{00000000-0002-0000-0900-000005000000}">
      <formula1>"KQMĐ, NDCT, TLHD, BC, ĐP,x"</formula1>
    </dataValidation>
    <dataValidation type="list" allowBlank="1" showInputMessage="1" showErrorMessage="1" sqref="J78" xr:uid="{00000000-0002-0000-0900-000006000000}">
      <formula1>"Lớp học, Lớp học+ sân chơi, Phòng chức năng, Ngoài nhà trường, sân chơi"</formula1>
    </dataValidation>
    <dataValidation type="list" allowBlank="1" showInputMessage="1" showErrorMessage="1" promptTitle="x" sqref="F87" xr:uid="{00000000-0002-0000-0900-000007000000}">
      <formula1>"x"</formula1>
    </dataValidation>
    <dataValidation type="list" allowBlank="1" showInputMessage="1" showErrorMessage="1" sqref="K79:N87 K9:N77" xr:uid="{00000000-0002-0000-0900-000008000000}">
      <formula1>"ĐTT,TDS,HĐCĐ,HĐG,HĐNT,HĐNT+HĐC,HĐCĐ+HĐC,HĐCĐ+HĐG,VS-AN,HĐC,SHHN,TQDN,LH"</formula1>
    </dataValidation>
  </dataValidations>
  <hyperlinks>
    <hyperlink ref="H85" r:id="rId1" xr:uid="{00000000-0004-0000-0900-000000000000}"/>
  </hyperlinks>
  <pageMargins left="0.31496062992125984" right="0.19685039370078741" top="0.74803149606299213" bottom="0.74803149606299213" header="0.31496062992125984" footer="0.31496062992125984"/>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PTGT</vt:lpstr>
      <vt:lpstr>PTGT!Print_Titles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2025-05-15T09:07:55Z</dcterms:modified>
</cp:coreProperties>
</file>