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316E3EC9-D24F-4B12-BA2E-6CF7A8D77C2B}" xr6:coauthVersionLast="46" xr6:coauthVersionMax="46" xr10:uidLastSave="{00000000-0000-0000-0000-000000000000}"/>
  <bookViews>
    <workbookView xWindow="555" yWindow="0" windowWidth="19935" windowHeight="10920" tabRatio="770" firstSheet="1" activeTab="1" xr2:uid="{00000000-000D-0000-FFFF-FFFF00000000}"/>
  </bookViews>
  <sheets>
    <sheet name="SGV" sheetId="50" state="veryHidden" r:id="rId1"/>
    <sheet name="BÉ LÊN MG" sheetId="73" r:id="rId2"/>
  </sheets>
  <definedNames>
    <definedName name="_xlnm._FilterDatabase" localSheetId="1" hidden="1">'BÉ LÊN MG'!$K$1:$K$101</definedName>
    <definedName name="_xlnm.Print_Titles" localSheetId="1">'BÉ LÊN MG'!$2:$5</definedName>
  </definedNames>
  <calcPr calcId="191029" iterateCount="1"/>
</workbook>
</file>

<file path=xl/calcChain.xml><?xml version="1.0" encoding="utf-8"?>
<calcChain xmlns="http://schemas.openxmlformats.org/spreadsheetml/2006/main">
  <c r="L75" i="73" l="1"/>
  <c r="L76" i="73"/>
  <c r="L77" i="73"/>
  <c r="L78" i="73"/>
  <c r="L80" i="73"/>
  <c r="L81" i="73"/>
  <c r="L82" i="73"/>
  <c r="L83" i="73"/>
  <c r="L84" i="73"/>
  <c r="L85" i="73"/>
  <c r="L86" i="73"/>
  <c r="L87" i="73"/>
  <c r="L88" i="73"/>
  <c r="L90" i="73"/>
  <c r="L91" i="73"/>
  <c r="L92" i="73"/>
  <c r="L93" i="73"/>
  <c r="K93" i="73"/>
  <c r="K92" i="73"/>
  <c r="K91" i="73"/>
  <c r="K90" i="73"/>
  <c r="K88" i="73"/>
  <c r="K87" i="73"/>
  <c r="K86" i="73"/>
  <c r="K85" i="73"/>
  <c r="K84" i="73"/>
  <c r="K83" i="73"/>
  <c r="K82" i="73"/>
  <c r="K81" i="73"/>
  <c r="K80" i="73"/>
  <c r="K78" i="73"/>
  <c r="K77" i="73"/>
  <c r="K76" i="73"/>
  <c r="K75" i="73"/>
  <c r="L89" i="73" l="1"/>
  <c r="L79" i="73" s="1"/>
  <c r="L74" i="73"/>
  <c r="F68" i="73"/>
  <c r="F63" i="73"/>
  <c r="F58" i="73"/>
  <c r="F56" i="73"/>
  <c r="F52" i="73"/>
  <c r="F48" i="73"/>
  <c r="F44" i="73"/>
  <c r="F77" i="73" s="1"/>
  <c r="F39" i="73"/>
  <c r="F37" i="73"/>
  <c r="F35" i="73"/>
  <c r="F28" i="73"/>
  <c r="F25" i="73"/>
  <c r="F22" i="73"/>
  <c r="F16" i="73"/>
  <c r="F14" i="73"/>
  <c r="F11" i="73"/>
  <c r="F8" i="73"/>
  <c r="F76" i="73" l="1"/>
  <c r="F62" i="73"/>
  <c r="F55" i="73"/>
  <c r="F7" i="73"/>
  <c r="F78" i="73" l="1"/>
  <c r="F6" i="73"/>
  <c r="F75" i="73" s="1"/>
  <c r="F74" i="73" l="1"/>
  <c r="K74" i="73" l="1"/>
  <c r="K89" i="73"/>
  <c r="K79" i="73" s="1"/>
</calcChain>
</file>

<file path=xl/sharedStrings.xml><?xml version="1.0" encoding="utf-8"?>
<sst xmlns="http://schemas.openxmlformats.org/spreadsheetml/2006/main" count="381" uniqueCount="187">
  <si>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</si>
  <si>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</si>
  <si>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</si>
  <si>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</si>
  <si>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</si>
  <si>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</si>
  <si>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</si>
  <si>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</si>
  <si>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</si>
  <si>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</si>
  <si>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</si>
  <si>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</si>
  <si>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Nội dung năm</t>
  </si>
  <si>
    <t>Nguồn</t>
  </si>
  <si>
    <t>Hoạt động chủ đề</t>
  </si>
  <si>
    <t>Địa điểm tổ chức</t>
  </si>
  <si>
    <t>Phạm vi thực hiện</t>
  </si>
  <si>
    <t>Lớp</t>
  </si>
  <si>
    <t>https://www.youtube.com/watch?v=rcWkGYDHpXY</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</si>
  <si>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</si>
  <si>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</si>
  <si>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xml:space="preserve">Biết thực hiện phối hợp vận động tay - mắt: tung - bắt bóng với cô ở khoảng cách 1m </t>
  </si>
  <si>
    <t>Tung - bắt bóng với cô ở khoảng cách 1m</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</si>
  <si>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</si>
  <si>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</si>
  <si>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</si>
  <si>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</si>
  <si>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</si>
  <si>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Có khả năng vận động cổ tay, bàn tay, ngón tay - thực hiện "múa khéo"</t>
  </si>
  <si>
    <t>Tập múa dẻo</t>
  </si>
  <si>
    <t>Vận động bàn tay,cánh tay</t>
  </si>
  <si>
    <t>Phối hợp được cử động bàn tay, ngón tay và phối hợp tay - mắt trong các hoạt động: xâu vòng tay, chuỗi đeo cổ</t>
  </si>
  <si>
    <t xml:space="preserve"> Thực hiện vận động xâu vòng tay, chuỗi đeo cổ</t>
  </si>
  <si>
    <t>https://www.youtube.com/watch?v=JUbiXuYraTI</t>
  </si>
  <si>
    <t>1. Có một số nề nếp, thói quen tốt trong sinh hoạt</t>
  </si>
  <si>
    <t>Ngủ đủ 1 giấc buổi trưa</t>
  </si>
  <si>
    <t>Làm quen/ luyện chế độ ngủ 1 giấc (đúng giở, đủ giấc)</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</si>
  <si>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</si>
  <si>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</si>
  <si>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</si>
  <si>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mặc cởi quần áo, cùng cô chuẩn bị chỗ ngủ..</t>
  </si>
  <si>
    <t>Tập tự phục vụ: 
+ Mặc quần áo, cởi quần áo khi bị bẩn, bị ướt</t>
  </si>
  <si>
    <t>https://www.youtube.com/watch?v=aK3IruBhkJ8</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</si>
  <si>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</si>
  <si>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</si>
  <si>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</si>
  <si>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tránh vật dụng, nơi nguy hiểm (phích nước nóng, bàn là, bếp đang đun, xô nước, giếng,..) khi được nhắc nhở</t>
  </si>
  <si>
    <t xml:space="preserve">Nhận biết một số vật dụng nguy hiểm, những nơi nguy hiểm không được phép sờ vào hoặc đến gần (phích nước nóng, bàn là, bếp đang đun, xô nước, giếng,..) </t>
  </si>
  <si>
    <t>Biết không tự ý chạy ra khỏi nhà, cổng trường.</t>
  </si>
  <si>
    <t>Không chạy ta khỏi nhà, cổng trường.</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</si>
  <si>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</si>
  <si>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</si>
  <si>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</si>
  <si>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</si>
  <si>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</si>
  <si>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</si>
  <si>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</si>
  <si>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</si>
  <si>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</si>
  <si>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</si>
  <si>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</si>
  <si>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1. Nghe hiểu lời nói</t>
  </si>
  <si>
    <t>Nghe và thực hiện được các nhiệm vụ gồm 2 - 3 hành động: "Cháu cất đồ chơi lên giá và đi rửa tay!"</t>
  </si>
  <si>
    <t>Nghe và thực hiện các nhiệm vụ gồm 2 - 3 hành động bằng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</si>
  <si>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</si>
  <si>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https://www.youtube.com/watch?v=kmvFUDwLzME</t>
  </si>
  <si>
    <t>2. Nghe, nhắc lại các âm, các tiếng và các câu</t>
  </si>
  <si>
    <t>Đọc được bài thơ, ca dao, đồng dao với sự giúp đỡ của cô giáo</t>
  </si>
  <si>
    <t>Đọc các đoạn thơ, bài thơ ngắn có câu 3 - 4 tiếng về chủ đề:" Bé lên mẫu giáo"</t>
  </si>
  <si>
    <t xml:space="preserve">Kể lại đoạn truyện được nghe nhiều lần có gợi ý </t>
  </si>
  <si>
    <t>4. Làm quen với sách</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</si>
  <si>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</si>
  <si>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</si>
  <si>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</si>
  <si>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</si>
  <si>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</si>
  <si>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</si>
  <si>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</si>
  <si>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</si>
  <si>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Bắt chước được một vài hành vi xã hội đơn giản qua trò chơi giả bộ (bế búp bê, cho búp bê ăn, nghe điện thoại…)</t>
  </si>
  <si>
    <t>Chơi với đồ dùng đồ chơi</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</si>
  <si>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</si>
  <si>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</si>
  <si>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</si>
  <si>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</si>
  <si>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</si>
  <si>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"Bé lên mẫu giáo"</t>
  </si>
  <si>
    <t>https://www.youtube.com/watch?v=4gpVGMSzne4</t>
  </si>
  <si>
    <t>* Vẽ, nặn, xé dán, xếp hình, xem tranh</t>
  </si>
  <si>
    <t>Thích chơi với đất nặn tạo ra sản phẩm đơn giản theo sự hướng dẫn của cô</t>
  </si>
  <si>
    <t>Làm quen với màu nước</t>
  </si>
  <si>
    <t>Lớp học+ sân chơi</t>
  </si>
  <si>
    <t>Phòng chức năng</t>
  </si>
  <si>
    <t>Có khả năng xé vụn giấy, vo, vò, dán trang trí hình, xếp hình.</t>
  </si>
  <si>
    <t>TN
học
liệu</t>
  </si>
  <si>
    <t>Thích chơi các trò chơi vận động. Biết luật chơi, cách chơi, phối hợp chơi với bạn vui vẻ</t>
  </si>
  <si>
    <t>PTCT</t>
  </si>
  <si>
    <t>Xé vụn, vo, vò, dán trang trí hình, xếp hình về chủ đề " Bé lên MG"</t>
  </si>
  <si>
    <t xml:space="preserve">Trong đó: - Lĩnh vực thể chất </t>
  </si>
  <si>
    <t>Lớp học</t>
  </si>
  <si>
    <t>1. Thực hiện các động tác phát triển các nhóm cơ và hô hấp (TDS)</t>
  </si>
  <si>
    <t>Lưu Thị Thắm</t>
  </si>
  <si>
    <t>Nghe các  bài thơ, đồng dao, ca dao, truyện kể đơn giản về chủ đề " Bé lên mẫu giáo"</t>
  </si>
  <si>
    <t>TDS: Bài 9: 
- Hô hấp: thổi lá
- ĐT 1: Tay :Hai tay đưa ra phía trước
-  ĐT 2: Lưng, bụng: Cúi người xuống, đứng thẳng người lên
 - ĐT 3: Chân : :ngồi xuống, đứng lên</t>
  </si>
  <si>
    <t>HĐG: Tập rót nước
Tập nấu ăn (Khuấy, đảo)
Lắc tay đưa bóng vào lỗ</t>
  </si>
  <si>
    <t>HĐCĐ: Tung - bắt bóng với cô ở khoảng cách 1m</t>
  </si>
  <si>
    <t>HĐG:
Tập xoay cuộn cổ tay.
Tập VĐ múa kết hợp lời bài hát Cháu lên ba....</t>
  </si>
  <si>
    <t xml:space="preserve">HĐG: Luồn dây đồ dùng
</t>
  </si>
  <si>
    <t>VS-AN:
- Xem tranh ảnh, video, băng đĩa về hoạt động ngủ của trẻ
- Thực hành hướng dẫn trẻ trong các giờ ngủ trưa.</t>
  </si>
  <si>
    <t xml:space="preserve">VS-AN: Trò chuyện với trẻ về thói quen lau mặt, lau miệng. 
</t>
  </si>
  <si>
    <t>VS-AN: Trẻ xem tranh các thao tác rủa tay</t>
  </si>
  <si>
    <t>*Nhận biết một số loại hoa, quả quen thuộc</t>
  </si>
  <si>
    <t>HĐG: Chọn đồ dùng có kích thước to nhỏ. Chơi lồng hộp theo thứ tự to - nhỏ</t>
  </si>
  <si>
    <t xml:space="preserve">HĐC: Tập kể lại chuyện đã được nghe nhiều lần với sự gợi ý của cô giáo </t>
  </si>
  <si>
    <t xml:space="preserve">Tô màu nước, in bằng màu nước </t>
  </si>
  <si>
    <t xml:space="preserve">Nặn sản phẩm đơn giản về chủ đề </t>
  </si>
  <si>
    <t>HĐG: 
- Tập bế em và cho em đi chơi
- Tập đút cho em ăn
- Tập ru em búp bê ngủ</t>
  </si>
  <si>
    <t>Trần Thị Linh</t>
  </si>
  <si>
    <t>HIỆU PHÓ CM DUYỆT</t>
  </si>
  <si>
    <t>TDS</t>
  </si>
  <si>
    <t>HĐCĐ</t>
  </si>
  <si>
    <t>HĐG</t>
  </si>
  <si>
    <t>VS-AN</t>
  </si>
  <si>
    <t>HĐC</t>
  </si>
  <si>
    <t>ĐTT</t>
  </si>
  <si>
    <t>HĐNT</t>
  </si>
  <si>
    <t>SHHN</t>
  </si>
  <si>
    <t>HĐCĐ+HĐC</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</si>
  <si>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</si>
  <si>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</si>
  <si>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</si>
  <si>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</si>
  <si>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</si>
  <si>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</si>
  <si>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</si>
  <si>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</si>
  <si>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</si>
  <si>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</si>
  <si>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</si>
  <si>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</si>
  <si>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</si>
  <si>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CỘNG TỔNG SỐ NỘI DUNG PHÂN BỐ VÀO CÁC HOẠT ĐỘNG</t>
  </si>
  <si>
    <t>HĐG: Nặn những sản phẩm đơn giản về nhánh</t>
  </si>
  <si>
    <t>ĐTT+HĐC</t>
  </si>
  <si>
    <t>NGƯỜI THỰC HIỆN</t>
  </si>
  <si>
    <t>sân chơi</t>
  </si>
  <si>
    <t>Ghi chú về các điều chỉnh  (nếu có)</t>
  </si>
  <si>
    <t xml:space="preserve">            + Giờ TCKNXH - TM</t>
  </si>
  <si>
    <t xml:space="preserve">    + Giờ nhận thức</t>
  </si>
  <si>
    <t>CỘNG TỔNG SỐ NỘI DUNG PHÂN BỔ THEO LĨNH VỰC</t>
  </si>
  <si>
    <t xml:space="preserve">                 - Lĩnh vực nhận thức </t>
  </si>
  <si>
    <t xml:space="preserve">                 - Lĩnh vực ngôn ngữ</t>
  </si>
  <si>
    <t xml:space="preserve">                 - Lĩnh vực TCKN xã hội - thẩm mỹ</t>
  </si>
  <si>
    <t>ĐTT: Tập cất đồ chơi đúng nơi quy đinh (Bé cất ba lô)</t>
  </si>
  <si>
    <t>Nhánh 1: Qủa bóng</t>
  </si>
  <si>
    <t>Nhánh 2: Bé lên mẫu giáo</t>
  </si>
  <si>
    <t>HĐCĐ: Tung - bắt bóng với cô ở khoảng cách 1,2m</t>
  </si>
  <si>
    <t>KẾ HOẠCH CHĂM SÓC GIÁO DỤC TRẺ CHỦ ĐỀ BÉ LÊN MẪU GIÁO
Thời gian thực hiện 2 tuần (từ ngày 12/05 - đến ngày 24/05/2025)</t>
  </si>
  <si>
    <t>https://drive.google.com/file/d/1-kO1ptUwlsShxm-5vMyNJnS8L3</t>
  </si>
  <si>
    <t xml:space="preserve">SHHN: Trò chuyện, xem tranh ảnh, xem video về một số vật dụng nguy hiểm, Giáo dục trẻ không được phép sờ vào một số vật dụng nguy hiểm </t>
  </si>
  <si>
    <t>ĐTT: Trò chuyện, xem tranh ảnh, xem video về một số nơi nguy hiểm không được đến gần(.không chơi gần xe đạp, xe máy, ô tô, dưới lòng đường.ao, hồ, sông, suối)
Nhận biết nguy cơ không an toàn và phòng tránh: Vào buồng tắm, nơi chứa nước không có người lớn.</t>
  </si>
  <si>
    <t>HĐC: Không đi theo người lạ.</t>
  </si>
  <si>
    <t xml:space="preserve"> ĐTT+HĐC: Giáo dục trẻ không chạy ta khỏi nhà, cổng trường.</t>
  </si>
  <si>
    <t xml:space="preserve"> HĐC: Trẻ cất đồ chơi khi chơi xong theo yêu cầu của cô.</t>
  </si>
  <si>
    <t>HĐCĐ:
- Truyện: Bạn mới</t>
  </si>
  <si>
    <t>HĐCĐ: Bài thơ:
- Qủa bóng tròn</t>
  </si>
  <si>
    <t>HĐC: Bài thơ:
- Qủa bóng tròn
- Đá bóng; 
- Lời chào…</t>
  </si>
  <si>
    <t>HĐCĐ/HĐC: 
+ Dạy hát:
- Qủa bóng</t>
  </si>
  <si>
    <t>HĐCĐ/HĐC: 
+ Dạy hát:
- Cháu đi mẫu giáo</t>
  </si>
  <si>
    <t>HĐCĐ:  
- Dán trang trí quả bóng</t>
  </si>
  <si>
    <t>HĐG:
- Xếp sân bóng; Xếp đường tới trường - về nhà</t>
  </si>
  <si>
    <t xml:space="preserve">
HĐNT: Quan sát quả bóng</t>
  </si>
  <si>
    <t>ĐTT+ HĐC: Trò chuyện với trẻ khi quần áo ướt, bẩn phải thay
HD trẻ cách mặc và cởi quần áo</t>
  </si>
  <si>
    <t>HĐG: Tô theo ý thích về chủ đề. Tô tranh màu nước quả bóng, các bạn chơi đá bóng, lớp học.</t>
  </si>
  <si>
    <t>HĐG: Trò chuyện, xem tranh ảnh, xem video và gọi tên  các nhân vật, sự vật, hành động có trong tranh, sách
TC: Bắt chước tạo dáng; Chơi với sách
- Xem tranh, album về chủ đề Bé lên mẫu giáo</t>
  </si>
  <si>
    <t>HĐG:
- Kéo chun tay
- Trò chơi kéo xe, xe đẩy
- Đóng cọc bàn gỗ.
- Búa bi 2 tầng
- Chơi với vòng, gậy thể dục.
- Bé chơi quả tạ
- Chơi bập  bênh</t>
  </si>
  <si>
    <t xml:space="preserve">HĐCĐ: Tô màu lớp học </t>
  </si>
  <si>
    <t>HĐNT: Quan sát quả bóng, quan sát lớp 3 tuổi, quan sát chồi non hoa trạng nguyên, bông hoa bách thủy tiên, quả cà chua, quả bưởi, Ccây sen cạn, quả cà tím, hoa đồng hồ…</t>
  </si>
  <si>
    <t xml:space="preserve"> HĐNT:
- Trời nắng trời mưa; 
- Bong bóng xà phòng; 
- Đá bóng; 
- Dung dăng dung dẻ; 
- Chi chi chành chành; 
- Chuyền bóng..
- Tìm về đúng lớp</t>
  </si>
  <si>
    <t>HĐC: 
- Nghe thơ: Lời chào; Đá bóng
- Nghe hát: Bé rất ngoan, Chích chòe đi học, Qủa bóng xinh...
- Tập kể chuyện theo tranh: Một ngày bé đến trường…
- Truyện:  Lời chào; Qủa bóng tròn..</t>
  </si>
  <si>
    <t>HĐG: 
- TC tư duy màu
- Tháp xếp chồng.
- Chơi bộ luồn hạt xoắn.
- Lắp ghép hình</t>
  </si>
  <si>
    <t>HĐCĐ: Nhận biết phân biệt bóng to, bóng nhỏ.</t>
  </si>
  <si>
    <t>HĐG: 
-  Hát,vận động và sử dụng dụng cụ âm nhạc đơn giản
- Nghe âm thanh của gáo dừa, xắc xô, trống.
- Bé làm ca sĩ</t>
  </si>
  <si>
    <t>HĐG: Tạo tình huống và cho trẻ thực hành nói chuyện với người khác.
TC: Nghe điện thoại
- Bế em, ru em ngủ, cho em ăn, rót nước cho em; Chọn thực phẩm, chế biến thực phẩm;
- Cho em búp bê đi học
- Trò chơi giả bộ Cô giáo và các bé.</t>
  </si>
  <si>
    <t>HĐNT:
- Hát,vận động và sử dụng dụng cụ âm nhạc đơn giản
- Nghe âm thanh của gáo dừa, xắc xô, trống.</t>
  </si>
  <si>
    <t>Kể lại đoạn truyện được nghe nhiều lần với sự gợi ý của người lớn bằng các câu đơn, câu có 5-7 tiếng có các từ thông dụng chỉ sự vật, hoạt động, đặc điểm quen thuộc</t>
  </si>
  <si>
    <t>HĐCĐ: Bé giữ gìn vệ sinh lớp học (Bỏ rác đúng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</si>
</sst>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9">
    <font>
      <sz val="11"/>
      <color theme="1"/>
      <name val="Calibri"/>
      <family val="2"/>
      <scheme val="minor"/>
    </font>
    <font>
      <sz val="11"/>
      <color theme="1"/>
      <name val="Calibri"/>
      <family val="2"/>
      <charset val="163"/>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4"/>
      <color theme="1"/>
      <name val="Times New Roman"/>
      <family val="1"/>
    </font>
    <font>
      <b/>
      <sz val="12"/>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8"/>
      <color theme="1"/>
      <name val="Times New Roman"/>
      <family val="1"/>
    </font>
    <font>
      <i/>
      <sz val="11"/>
      <color theme="1"/>
      <name val="Times New Roman"/>
      <family val="1"/>
    </font>
    <font>
      <u/>
      <sz val="11"/>
      <color theme="1"/>
      <name val="Calibri"/>
      <family val="2"/>
      <scheme val="minor"/>
    </font>
    <font>
      <i/>
      <sz val="12"/>
      <color theme="1"/>
      <name val="Times New Roman"/>
      <family val="1"/>
    </font>
    <font>
      <sz val="11"/>
      <color theme="1"/>
      <name val="Times New Roman"/>
      <family val="1"/>
      <charset val="163"/>
    </font>
    <font>
      <sz val="12"/>
      <color theme="1"/>
      <name val="Times New Roman"/>
      <family val="1"/>
      <charset val="163"/>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2">
    <xf numFmtId="0" fontId="0" fillId="0" borderId="0"/>
    <xf numFmtId="16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41" fontId="8" fillId="0" borderId="0" applyFont="0" applyFill="0" applyBorder="0" applyAlignment="0" applyProtection="0"/>
    <xf numFmtId="43" fontId="8" fillId="0" borderId="0" applyFont="0" applyFill="0" applyBorder="0" applyAlignment="0" applyProtection="0"/>
    <xf numFmtId="170" fontId="9" fillId="0" borderId="0" applyFont="0" applyFill="0" applyBorder="0" applyAlignment="0" applyProtection="0"/>
    <xf numFmtId="165"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0" fontId="10" fillId="0" borderId="0"/>
    <xf numFmtId="166" fontId="8" fillId="0" borderId="0" applyFont="0" applyFill="0" applyBorder="0" applyAlignment="0" applyProtection="0"/>
    <xf numFmtId="167" fontId="8" fillId="0" borderId="0" applyFont="0" applyFill="0" applyBorder="0" applyAlignment="0" applyProtection="0"/>
    <xf numFmtId="0" fontId="13" fillId="0" borderId="0" applyNumberFormat="0" applyFill="0" applyBorder="0" applyAlignment="0" applyProtection="0"/>
    <xf numFmtId="0" fontId="3" fillId="0" borderId="0"/>
  </cellStyleXfs>
  <cellXfs count="85">
    <xf numFmtId="0" fontId="0" fillId="0" borderId="0" xfId="0"/>
    <xf numFmtId="49" fontId="15" fillId="2" borderId="3" xfId="0" applyNumberFormat="1" applyFont="1" applyFill="1" applyBorder="1" applyAlignment="1">
      <alignment vertical="center" wrapText="1"/>
    </xf>
    <xf numFmtId="1" fontId="14" fillId="2" borderId="3" xfId="0" applyNumberFormat="1" applyFont="1" applyFill="1" applyBorder="1" applyAlignment="1">
      <alignment vertical="center" wrapText="1"/>
    </xf>
    <xf numFmtId="1" fontId="14" fillId="2" borderId="3" xfId="0" applyNumberFormat="1" applyFont="1" applyFill="1" applyBorder="1" applyAlignment="1">
      <alignment horizontal="left" vertical="center" wrapText="1"/>
    </xf>
    <xf numFmtId="0" fontId="15" fillId="2" borderId="3" xfId="0"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0" fillId="2" borderId="0" xfId="0" applyFill="1"/>
    <xf numFmtId="0" fontId="15" fillId="2" borderId="3" xfId="0" applyFont="1" applyFill="1" applyBorder="1" applyAlignment="1">
      <alignment horizontal="center" vertical="center" wrapText="1"/>
    </xf>
    <xf numFmtId="0" fontId="0" fillId="2" borderId="0" xfId="0" applyFill="1" applyAlignment="1">
      <alignment horizontal="center"/>
    </xf>
    <xf numFmtId="49" fontId="15" fillId="2" borderId="6" xfId="0" applyNumberFormat="1" applyFont="1" applyFill="1" applyBorder="1" applyAlignment="1">
      <alignment horizontal="center" vertical="center" wrapText="1"/>
    </xf>
    <xf numFmtId="0" fontId="21" fillId="2" borderId="5" xfId="0" applyFont="1" applyFill="1" applyBorder="1" applyAlignment="1">
      <alignment horizontal="center" vertical="center"/>
    </xf>
    <xf numFmtId="49" fontId="20"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49" fontId="15" fillId="2" borderId="6"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0" fillId="2" borderId="3" xfId="0" applyFill="1" applyBorder="1"/>
    <xf numFmtId="0" fontId="17" fillId="2"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xf>
    <xf numFmtId="0" fontId="23" fillId="2" borderId="3" xfId="0" applyFont="1" applyFill="1" applyBorder="1" applyAlignment="1">
      <alignment horizontal="center" vertical="center"/>
    </xf>
    <xf numFmtId="49" fontId="23"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0" fillId="2" borderId="3" xfId="0" applyFill="1" applyBorder="1" applyAlignment="1">
      <alignment horizontal="center"/>
    </xf>
    <xf numFmtId="1" fontId="14" fillId="2" borderId="6" xfId="0" applyNumberFormat="1" applyFont="1" applyFill="1" applyBorder="1" applyAlignment="1">
      <alignment horizontal="center" vertical="center" wrapText="1"/>
    </xf>
    <xf numFmtId="0" fontId="0" fillId="2" borderId="0" xfId="0" applyFill="1" applyAlignment="1">
      <alignment horizontal="left"/>
    </xf>
    <xf numFmtId="0" fontId="28" fillId="2" borderId="3" xfId="0" applyFont="1" applyFill="1" applyBorder="1" applyAlignment="1">
      <alignment horizontal="center"/>
    </xf>
    <xf numFmtId="0" fontId="28" fillId="2" borderId="3" xfId="0" applyFont="1" applyFill="1" applyBorder="1"/>
    <xf numFmtId="0" fontId="28" fillId="2" borderId="0" xfId="0" applyFont="1" applyFill="1"/>
    <xf numFmtId="0" fontId="24" fillId="2" borderId="0" xfId="30" applyFont="1" applyFill="1"/>
    <xf numFmtId="0" fontId="24" fillId="2" borderId="0" xfId="30" applyFont="1" applyFill="1" applyAlignment="1">
      <alignment vertical="center" wrapText="1"/>
    </xf>
    <xf numFmtId="0" fontId="28" fillId="2" borderId="3" xfId="0" applyFont="1" applyFill="1" applyBorder="1" applyAlignment="1">
      <alignment horizontal="left"/>
    </xf>
    <xf numFmtId="0" fontId="0" fillId="2" borderId="3" xfId="0" applyFill="1" applyBorder="1" applyAlignment="1">
      <alignment horizontal="left"/>
    </xf>
    <xf numFmtId="0" fontId="26" fillId="2" borderId="3" xfId="0" applyFont="1" applyFill="1" applyBorder="1" applyAlignment="1">
      <alignment horizontal="center" vertical="center"/>
    </xf>
    <xf numFmtId="0" fontId="26" fillId="2" borderId="6" xfId="0" applyFont="1" applyFill="1" applyBorder="1" applyAlignment="1">
      <alignment horizontal="center" vertical="center" wrapText="1"/>
    </xf>
    <xf numFmtId="0" fontId="1" fillId="2" borderId="3" xfId="0" applyFont="1" applyFill="1" applyBorder="1" applyAlignment="1">
      <alignment horizontal="center"/>
    </xf>
    <xf numFmtId="0" fontId="27" fillId="2" borderId="3" xfId="0" applyFont="1" applyFill="1" applyBorder="1" applyAlignment="1">
      <alignment horizontal="center"/>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left"/>
    </xf>
    <xf numFmtId="0" fontId="16" fillId="2" borderId="0" xfId="0" applyFont="1" applyFill="1"/>
    <xf numFmtId="0" fontId="14"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20" fillId="2" borderId="6"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2" fillId="2" borderId="3" xfId="0" applyFont="1" applyFill="1" applyBorder="1" applyAlignment="1">
      <alignment horizontal="left" vertical="center"/>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3" fillId="2" borderId="6" xfId="0" applyNumberFormat="1" applyFont="1" applyFill="1" applyBorder="1" applyAlignment="1">
      <alignment horizontal="left" vertical="center" wrapText="1"/>
    </xf>
    <xf numFmtId="49" fontId="23" fillId="2" borderId="5" xfId="0" applyNumberFormat="1" applyFont="1" applyFill="1" applyBorder="1" applyAlignment="1">
      <alignment horizontal="left" vertical="center" wrapText="1"/>
    </xf>
    <xf numFmtId="1" fontId="14" fillId="2" borderId="4"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49" fontId="14" fillId="2" borderId="8"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4" fillId="2" borderId="10" xfId="0" applyNumberFormat="1" applyFont="1" applyFill="1" applyBorder="1" applyAlignment="1">
      <alignment horizontal="center" vertical="center" wrapText="1"/>
    </xf>
    <xf numFmtId="0" fontId="26" fillId="2" borderId="4" xfId="0" applyFont="1" applyFill="1" applyBorder="1" applyAlignment="1">
      <alignment horizontal="center" vertical="center" wrapText="1"/>
    </xf>
    <xf numFmtId="0" fontId="16" fillId="2" borderId="0" xfId="0" applyFont="1" applyFill="1" applyAlignment="1">
      <alignment horizontal="center"/>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kO1ptUwlsShxm-5vMyNJnS8L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
  <sheetViews>
    <sheetView tabSelected="1" topLeftCell="A67" zoomScale="64" zoomScaleNormal="64" workbookViewId="0">
      <selection activeCell="G70" sqref="A70:XFD70"/>
    </sheetView>
  </sheetViews>
  <sheetFormatPr defaultRowHeight="15"/>
  <cols>
    <col min="1" max="1" width="5" style="47" customWidth="1"/>
    <col min="2" max="2" width="21.42578125" style="35" customWidth="1"/>
    <col min="3" max="3" width="6.5703125" style="10" customWidth="1"/>
    <col min="4" max="4" width="21.42578125" style="35" customWidth="1"/>
    <col min="5" max="5" width="6" style="10" customWidth="1"/>
    <col min="6" max="6" width="6.28515625" style="10" customWidth="1"/>
    <col min="7" max="7" width="22.42578125" style="35" customWidth="1"/>
    <col min="8" max="8" width="8.7109375" style="8" customWidth="1"/>
    <col min="9" max="9" width="6.28515625" style="8" customWidth="1"/>
    <col min="10" max="10" width="7" style="8" customWidth="1"/>
    <col min="11" max="12" width="9.140625" style="8"/>
    <col min="13" max="13" width="7.42578125" style="8" customWidth="1"/>
    <col min="14" max="16384" width="9.140625" style="8"/>
  </cols>
  <sheetData>
    <row r="1" spans="1:18" ht="60.75" customHeight="1">
      <c r="A1" s="79" t="s">
        <v>157</v>
      </c>
      <c r="B1" s="79"/>
      <c r="C1" s="79"/>
      <c r="D1" s="79"/>
      <c r="E1" s="79"/>
      <c r="F1" s="79"/>
      <c r="G1" s="79"/>
      <c r="H1" s="79"/>
      <c r="I1" s="79"/>
      <c r="J1" s="79"/>
      <c r="K1" s="79"/>
      <c r="L1" s="79"/>
      <c r="M1" s="79"/>
    </row>
    <row r="2" spans="1:18" ht="15" customHeight="1">
      <c r="A2" s="51" t="s">
        <v>140</v>
      </c>
      <c r="B2" s="51" t="s">
        <v>11</v>
      </c>
      <c r="C2" s="65" t="s">
        <v>13</v>
      </c>
      <c r="D2" s="51" t="s">
        <v>12</v>
      </c>
      <c r="E2" s="65" t="s">
        <v>13</v>
      </c>
      <c r="F2" s="65" t="s">
        <v>96</v>
      </c>
      <c r="G2" s="51" t="s">
        <v>14</v>
      </c>
      <c r="H2" s="51" t="s">
        <v>94</v>
      </c>
      <c r="I2" s="51" t="s">
        <v>16</v>
      </c>
      <c r="J2" s="51" t="s">
        <v>15</v>
      </c>
      <c r="K2" s="80" t="s">
        <v>154</v>
      </c>
      <c r="L2" s="52" t="s">
        <v>155</v>
      </c>
      <c r="M2" s="62" t="s">
        <v>146</v>
      </c>
    </row>
    <row r="3" spans="1:18" ht="42.75" customHeight="1">
      <c r="A3" s="51"/>
      <c r="B3" s="51"/>
      <c r="C3" s="65"/>
      <c r="D3" s="51"/>
      <c r="E3" s="65"/>
      <c r="F3" s="65"/>
      <c r="G3" s="51"/>
      <c r="H3" s="51"/>
      <c r="I3" s="51"/>
      <c r="J3" s="51"/>
      <c r="K3" s="81"/>
      <c r="L3" s="52"/>
      <c r="M3" s="63"/>
    </row>
    <row r="4" spans="1:18">
      <c r="A4" s="51"/>
      <c r="B4" s="51"/>
      <c r="C4" s="65"/>
      <c r="D4" s="51"/>
      <c r="E4" s="65"/>
      <c r="F4" s="65"/>
      <c r="G4" s="51"/>
      <c r="H4" s="51"/>
      <c r="I4" s="51"/>
      <c r="J4" s="51"/>
      <c r="K4" s="81"/>
      <c r="L4" s="52"/>
      <c r="M4" s="63"/>
    </row>
    <row r="5" spans="1:18" ht="39.75" customHeight="1">
      <c r="A5" s="51"/>
      <c r="B5" s="51"/>
      <c r="C5" s="65"/>
      <c r="D5" s="51"/>
      <c r="E5" s="65"/>
      <c r="F5" s="65"/>
      <c r="G5" s="51"/>
      <c r="H5" s="51"/>
      <c r="I5" s="51"/>
      <c r="J5" s="51"/>
      <c r="K5" s="82"/>
      <c r="L5" s="52"/>
      <c r="M5" s="64"/>
    </row>
    <row r="6" spans="1:18" ht="33" customHeight="1">
      <c r="A6" s="32"/>
      <c r="B6" s="53" t="s">
        <v>4</v>
      </c>
      <c r="C6" s="53"/>
      <c r="D6" s="53"/>
      <c r="E6" s="19"/>
      <c r="F6" s="16">
        <f>SUM(F7,F21)</f>
        <v>2</v>
      </c>
      <c r="G6" s="3"/>
      <c r="H6" s="24"/>
      <c r="I6" s="24"/>
      <c r="J6" s="24"/>
      <c r="K6" s="15"/>
      <c r="L6" s="15"/>
      <c r="M6" s="9"/>
    </row>
    <row r="7" spans="1:18" ht="27.75" customHeight="1">
      <c r="A7" s="32"/>
      <c r="B7" s="53" t="s">
        <v>8</v>
      </c>
      <c r="C7" s="53"/>
      <c r="D7" s="53"/>
      <c r="E7" s="19"/>
      <c r="F7" s="16">
        <f>SUM(F8,F10,F16)</f>
        <v>1</v>
      </c>
      <c r="G7" s="3"/>
      <c r="H7" s="24"/>
      <c r="I7" s="24"/>
      <c r="J7" s="24"/>
      <c r="K7" s="15"/>
      <c r="L7" s="15"/>
      <c r="M7" s="9"/>
    </row>
    <row r="8" spans="1:18" ht="33" customHeight="1">
      <c r="A8" s="32"/>
      <c r="B8" s="53" t="s">
        <v>100</v>
      </c>
      <c r="C8" s="53"/>
      <c r="D8" s="53"/>
      <c r="E8" s="19"/>
      <c r="F8" s="16">
        <f>COUNTIF(F9:F9,"x")</f>
        <v>0</v>
      </c>
      <c r="G8" s="3"/>
      <c r="H8" s="24"/>
      <c r="I8" s="24"/>
      <c r="J8" s="24"/>
      <c r="K8" s="15"/>
      <c r="L8" s="15"/>
      <c r="M8" s="9"/>
    </row>
    <row r="9" spans="1:18" ht="196.5" customHeight="1">
      <c r="A9" s="43">
        <v>1</v>
      </c>
      <c r="B9" s="14" t="s">
        <v>19</v>
      </c>
      <c r="C9" s="17"/>
      <c r="D9" s="14" t="s">
        <v>19</v>
      </c>
      <c r="E9" s="13" t="s">
        <v>2</v>
      </c>
      <c r="F9" s="16"/>
      <c r="G9" s="4" t="s">
        <v>103</v>
      </c>
      <c r="H9" s="18"/>
      <c r="I9" s="18" t="s">
        <v>17</v>
      </c>
      <c r="J9" s="18" t="s">
        <v>99</v>
      </c>
      <c r="K9" s="9" t="s">
        <v>119</v>
      </c>
      <c r="L9" s="9" t="s">
        <v>119</v>
      </c>
      <c r="M9" s="9"/>
    </row>
    <row r="10" spans="1:18" ht="37.5" customHeight="1">
      <c r="A10" s="32"/>
      <c r="B10" s="53" t="s">
        <v>20</v>
      </c>
      <c r="C10" s="53"/>
      <c r="D10" s="53"/>
      <c r="E10" s="19"/>
      <c r="F10" s="16">
        <v>0</v>
      </c>
      <c r="G10" s="3"/>
      <c r="H10" s="24"/>
      <c r="I10" s="24"/>
      <c r="J10" s="24"/>
      <c r="K10" s="15"/>
      <c r="L10" s="15"/>
      <c r="M10" s="9"/>
    </row>
    <row r="11" spans="1:18" ht="24" customHeight="1">
      <c r="A11" s="32"/>
      <c r="B11" s="53" t="s">
        <v>10</v>
      </c>
      <c r="C11" s="53"/>
      <c r="D11" s="53"/>
      <c r="E11" s="19"/>
      <c r="F11" s="16">
        <f>COUNTIF(F13:F13,"x")</f>
        <v>0</v>
      </c>
      <c r="G11" s="3"/>
      <c r="H11" s="24"/>
      <c r="I11" s="24"/>
      <c r="J11" s="24"/>
      <c r="K11" s="15"/>
      <c r="L11" s="15"/>
      <c r="M11" s="9"/>
    </row>
    <row r="12" spans="1:18" ht="75" customHeight="1">
      <c r="A12" s="66">
        <v>16</v>
      </c>
      <c r="B12" s="59" t="s">
        <v>21</v>
      </c>
      <c r="C12" s="54" t="s">
        <v>0</v>
      </c>
      <c r="D12" s="59" t="s">
        <v>22</v>
      </c>
      <c r="E12" s="54" t="s">
        <v>2</v>
      </c>
      <c r="F12" s="56"/>
      <c r="G12" s="14" t="s">
        <v>105</v>
      </c>
      <c r="H12" s="24"/>
      <c r="I12" s="18" t="s">
        <v>17</v>
      </c>
      <c r="J12" s="18" t="s">
        <v>99</v>
      </c>
      <c r="K12" s="15" t="s">
        <v>120</v>
      </c>
      <c r="L12" s="15"/>
      <c r="M12" s="9"/>
      <c r="P12" s="39"/>
    </row>
    <row r="13" spans="1:18" ht="126" customHeight="1">
      <c r="A13" s="67"/>
      <c r="B13" s="61"/>
      <c r="C13" s="55"/>
      <c r="D13" s="61"/>
      <c r="E13" s="55"/>
      <c r="F13" s="57"/>
      <c r="G13" s="14" t="s">
        <v>156</v>
      </c>
      <c r="H13" s="40" t="s">
        <v>158</v>
      </c>
      <c r="I13" s="18" t="s">
        <v>17</v>
      </c>
      <c r="J13" s="18" t="s">
        <v>99</v>
      </c>
      <c r="K13" s="15"/>
      <c r="L13" s="15" t="s">
        <v>120</v>
      </c>
      <c r="M13" s="9"/>
      <c r="R13" s="18"/>
    </row>
    <row r="14" spans="1:18" ht="24.75" customHeight="1">
      <c r="A14" s="32"/>
      <c r="B14" s="53" t="s">
        <v>23</v>
      </c>
      <c r="C14" s="53"/>
      <c r="D14" s="53"/>
      <c r="E14" s="19"/>
      <c r="F14" s="16">
        <f>COUNTIF(F15:F15,"x")</f>
        <v>0</v>
      </c>
      <c r="G14" s="3"/>
      <c r="H14" s="16"/>
      <c r="I14" s="16"/>
      <c r="J14" s="16"/>
      <c r="K14" s="15"/>
      <c r="L14" s="15"/>
      <c r="M14" s="9"/>
    </row>
    <row r="15" spans="1:18" ht="135.75" customHeight="1">
      <c r="A15" s="32">
        <v>19</v>
      </c>
      <c r="B15" s="14" t="s">
        <v>95</v>
      </c>
      <c r="C15" s="13" t="s">
        <v>3</v>
      </c>
      <c r="D15" s="14" t="s">
        <v>24</v>
      </c>
      <c r="E15" s="13" t="s">
        <v>1</v>
      </c>
      <c r="F15" s="24"/>
      <c r="G15" s="14" t="s">
        <v>178</v>
      </c>
      <c r="H15" s="24"/>
      <c r="I15" s="18" t="s">
        <v>17</v>
      </c>
      <c r="J15" s="18" t="s">
        <v>145</v>
      </c>
      <c r="K15" s="15" t="s">
        <v>125</v>
      </c>
      <c r="L15" s="15" t="s">
        <v>125</v>
      </c>
      <c r="M15" s="9"/>
    </row>
    <row r="16" spans="1:18" ht="37.5" customHeight="1">
      <c r="A16" s="32"/>
      <c r="B16" s="53" t="s">
        <v>25</v>
      </c>
      <c r="C16" s="53"/>
      <c r="D16" s="53"/>
      <c r="E16" s="19"/>
      <c r="F16" s="16">
        <f>COUNTIF(F17:F20,"x")</f>
        <v>1</v>
      </c>
      <c r="G16" s="3"/>
      <c r="H16" s="16"/>
      <c r="I16" s="16"/>
      <c r="J16" s="16"/>
      <c r="K16" s="15"/>
      <c r="L16" s="15"/>
      <c r="M16" s="9"/>
    </row>
    <row r="17" spans="1:13" ht="93" customHeight="1">
      <c r="A17" s="44">
        <v>20</v>
      </c>
      <c r="B17" s="21" t="s">
        <v>26</v>
      </c>
      <c r="C17" s="23" t="s">
        <v>2</v>
      </c>
      <c r="D17" s="21" t="s">
        <v>27</v>
      </c>
      <c r="E17" s="23" t="s">
        <v>2</v>
      </c>
      <c r="F17" s="11"/>
      <c r="G17" s="4" t="s">
        <v>104</v>
      </c>
      <c r="H17" s="15"/>
      <c r="I17" s="18" t="s">
        <v>17</v>
      </c>
      <c r="J17" s="18" t="s">
        <v>99</v>
      </c>
      <c r="K17" s="9" t="s">
        <v>121</v>
      </c>
      <c r="L17" s="9" t="s">
        <v>121</v>
      </c>
      <c r="M17" s="9"/>
    </row>
    <row r="18" spans="1:13" ht="108.75" customHeight="1">
      <c r="A18" s="32">
        <v>23</v>
      </c>
      <c r="B18" s="14" t="s">
        <v>28</v>
      </c>
      <c r="C18" s="13" t="s">
        <v>0</v>
      </c>
      <c r="D18" s="14" t="s">
        <v>29</v>
      </c>
      <c r="E18" s="13" t="s">
        <v>0</v>
      </c>
      <c r="F18" s="18"/>
      <c r="G18" s="14" t="s">
        <v>106</v>
      </c>
      <c r="H18" s="18"/>
      <c r="I18" s="18" t="s">
        <v>17</v>
      </c>
      <c r="J18" s="18" t="s">
        <v>99</v>
      </c>
      <c r="K18" s="15"/>
      <c r="L18" s="15" t="s">
        <v>121</v>
      </c>
      <c r="M18" s="9"/>
    </row>
    <row r="19" spans="1:13" ht="150" customHeight="1">
      <c r="A19" s="29">
        <v>24</v>
      </c>
      <c r="B19" s="30" t="s">
        <v>30</v>
      </c>
      <c r="C19" s="22" t="s">
        <v>3</v>
      </c>
      <c r="D19" s="30" t="s">
        <v>30</v>
      </c>
      <c r="E19" s="22" t="s">
        <v>3</v>
      </c>
      <c r="F19" s="31" t="s">
        <v>7</v>
      </c>
      <c r="G19" s="14" t="s">
        <v>175</v>
      </c>
      <c r="H19" s="1"/>
      <c r="I19" s="20" t="s">
        <v>17</v>
      </c>
      <c r="J19" s="18" t="s">
        <v>99</v>
      </c>
      <c r="K19" s="15" t="s">
        <v>121</v>
      </c>
      <c r="L19" s="15" t="s">
        <v>121</v>
      </c>
      <c r="M19" s="9"/>
    </row>
    <row r="20" spans="1:13" ht="93" customHeight="1">
      <c r="A20" s="32">
        <v>27</v>
      </c>
      <c r="B20" s="14" t="s">
        <v>31</v>
      </c>
      <c r="C20" s="13" t="s">
        <v>0</v>
      </c>
      <c r="D20" s="14" t="s">
        <v>32</v>
      </c>
      <c r="E20" s="13" t="s">
        <v>0</v>
      </c>
      <c r="F20" s="18"/>
      <c r="G20" s="14" t="s">
        <v>107</v>
      </c>
      <c r="H20" s="18" t="s">
        <v>33</v>
      </c>
      <c r="I20" s="18" t="s">
        <v>17</v>
      </c>
      <c r="J20" s="18" t="s">
        <v>91</v>
      </c>
      <c r="K20" s="15" t="s">
        <v>121</v>
      </c>
      <c r="L20" s="15" t="s">
        <v>121</v>
      </c>
      <c r="M20" s="9"/>
    </row>
    <row r="21" spans="1:13" ht="27" customHeight="1">
      <c r="A21" s="32"/>
      <c r="B21" s="53" t="s">
        <v>9</v>
      </c>
      <c r="C21" s="53"/>
      <c r="D21" s="53"/>
      <c r="E21" s="19"/>
      <c r="F21" s="16">
        <v>1</v>
      </c>
      <c r="G21" s="3"/>
      <c r="H21" s="16"/>
      <c r="I21" s="16"/>
      <c r="J21" s="16"/>
      <c r="K21" s="15"/>
      <c r="L21" s="15"/>
      <c r="M21" s="9"/>
    </row>
    <row r="22" spans="1:13" ht="27" customHeight="1">
      <c r="A22" s="32"/>
      <c r="B22" s="53" t="s">
        <v>34</v>
      </c>
      <c r="C22" s="53"/>
      <c r="D22" s="53"/>
      <c r="E22" s="19"/>
      <c r="F22" s="16">
        <f>COUNTIF(F23:F24,"x")</f>
        <v>0</v>
      </c>
      <c r="G22" s="3"/>
      <c r="H22" s="16"/>
      <c r="I22" s="16"/>
      <c r="J22" s="16"/>
      <c r="K22" s="15"/>
      <c r="L22" s="15"/>
      <c r="M22" s="9"/>
    </row>
    <row r="23" spans="1:13" ht="114" customHeight="1">
      <c r="A23" s="32">
        <v>34</v>
      </c>
      <c r="B23" s="14" t="s">
        <v>35</v>
      </c>
      <c r="C23" s="13" t="s">
        <v>0</v>
      </c>
      <c r="D23" s="14" t="s">
        <v>36</v>
      </c>
      <c r="E23" s="13" t="s">
        <v>2</v>
      </c>
      <c r="F23" s="18"/>
      <c r="G23" s="14" t="s">
        <v>108</v>
      </c>
      <c r="H23" s="18"/>
      <c r="I23" s="18" t="s">
        <v>17</v>
      </c>
      <c r="J23" s="18" t="s">
        <v>99</v>
      </c>
      <c r="K23" s="9" t="s">
        <v>122</v>
      </c>
      <c r="L23" s="9" t="s">
        <v>122</v>
      </c>
      <c r="M23" s="9"/>
    </row>
    <row r="24" spans="1:13" ht="129.75" customHeight="1">
      <c r="A24" s="32">
        <v>36</v>
      </c>
      <c r="B24" s="14" t="s">
        <v>37</v>
      </c>
      <c r="C24" s="13" t="s">
        <v>2</v>
      </c>
      <c r="D24" s="14" t="s">
        <v>38</v>
      </c>
      <c r="E24" s="13" t="s">
        <v>2</v>
      </c>
      <c r="F24" s="18"/>
      <c r="G24" s="14" t="s">
        <v>109</v>
      </c>
      <c r="H24" s="18"/>
      <c r="I24" s="18" t="s">
        <v>17</v>
      </c>
      <c r="J24" s="18" t="s">
        <v>99</v>
      </c>
      <c r="K24" s="9" t="s">
        <v>122</v>
      </c>
      <c r="L24" s="9" t="s">
        <v>122</v>
      </c>
      <c r="M24" s="9"/>
    </row>
    <row r="25" spans="1:13" ht="37.5" customHeight="1">
      <c r="A25" s="32"/>
      <c r="B25" s="53" t="s">
        <v>39</v>
      </c>
      <c r="C25" s="53"/>
      <c r="D25" s="53"/>
      <c r="E25" s="19"/>
      <c r="F25" s="16">
        <f>COUNTIF(F26:F27,"x")</f>
        <v>0</v>
      </c>
      <c r="G25" s="3"/>
      <c r="H25" s="16"/>
      <c r="I25" s="16"/>
      <c r="J25" s="16"/>
      <c r="K25" s="15"/>
      <c r="L25" s="15"/>
      <c r="M25" s="9"/>
    </row>
    <row r="26" spans="1:13" ht="85.5" customHeight="1">
      <c r="A26" s="32">
        <v>40</v>
      </c>
      <c r="B26" s="14" t="s">
        <v>40</v>
      </c>
      <c r="C26" s="13" t="s">
        <v>0</v>
      </c>
      <c r="D26" s="14" t="s">
        <v>41</v>
      </c>
      <c r="E26" s="13" t="s">
        <v>2</v>
      </c>
      <c r="F26" s="18"/>
      <c r="G26" s="14" t="s">
        <v>172</v>
      </c>
      <c r="H26" s="18" t="s">
        <v>42</v>
      </c>
      <c r="I26" s="18" t="s">
        <v>17</v>
      </c>
      <c r="J26" s="18" t="s">
        <v>99</v>
      </c>
      <c r="K26" s="15" t="s">
        <v>123</v>
      </c>
      <c r="L26" s="15" t="s">
        <v>143</v>
      </c>
      <c r="M26" s="9"/>
    </row>
    <row r="27" spans="1:13" ht="126.75" customHeight="1">
      <c r="A27" s="32">
        <v>46</v>
      </c>
      <c r="B27" s="14" t="s">
        <v>43</v>
      </c>
      <c r="C27" s="13" t="s">
        <v>2</v>
      </c>
      <c r="D27" s="14" t="s">
        <v>44</v>
      </c>
      <c r="E27" s="13" t="s">
        <v>2</v>
      </c>
      <c r="F27" s="18"/>
      <c r="G27" s="14" t="s">
        <v>110</v>
      </c>
      <c r="H27" s="18"/>
      <c r="I27" s="18" t="s">
        <v>17</v>
      </c>
      <c r="J27" s="18" t="s">
        <v>99</v>
      </c>
      <c r="K27" s="15" t="s">
        <v>122</v>
      </c>
      <c r="L27" s="15" t="s">
        <v>122</v>
      </c>
      <c r="M27" s="9"/>
    </row>
    <row r="28" spans="1:13" ht="37.5" customHeight="1">
      <c r="A28" s="32"/>
      <c r="B28" s="53" t="s">
        <v>45</v>
      </c>
      <c r="C28" s="53"/>
      <c r="D28" s="53"/>
      <c r="E28" s="19"/>
      <c r="F28" s="16">
        <f>COUNTIF(F31:F32,"x")</f>
        <v>1</v>
      </c>
      <c r="G28" s="3"/>
      <c r="H28" s="16"/>
      <c r="I28" s="16"/>
      <c r="J28" s="16"/>
      <c r="K28" s="15"/>
      <c r="L28" s="15"/>
      <c r="M28" s="9"/>
    </row>
    <row r="29" spans="1:13" ht="109.5" customHeight="1">
      <c r="A29" s="66">
        <v>48</v>
      </c>
      <c r="B29" s="59" t="s">
        <v>46</v>
      </c>
      <c r="C29" s="54" t="s">
        <v>0</v>
      </c>
      <c r="D29" s="59" t="s">
        <v>47</v>
      </c>
      <c r="E29" s="54" t="s">
        <v>2</v>
      </c>
      <c r="F29" s="56"/>
      <c r="G29" s="4" t="s">
        <v>159</v>
      </c>
      <c r="H29" s="16"/>
      <c r="I29" s="18" t="s">
        <v>17</v>
      </c>
      <c r="J29" s="18" t="s">
        <v>99</v>
      </c>
      <c r="K29" s="15" t="s">
        <v>126</v>
      </c>
      <c r="L29" s="15" t="s">
        <v>126</v>
      </c>
      <c r="M29" s="9"/>
    </row>
    <row r="30" spans="1:13" ht="193.5" customHeight="1">
      <c r="A30" s="83"/>
      <c r="B30" s="60"/>
      <c r="C30" s="58"/>
      <c r="D30" s="60"/>
      <c r="E30" s="58"/>
      <c r="F30" s="78"/>
      <c r="G30" s="4" t="s">
        <v>160</v>
      </c>
      <c r="H30" s="18" t="s">
        <v>18</v>
      </c>
      <c r="I30" s="18" t="s">
        <v>17</v>
      </c>
      <c r="J30" s="18" t="s">
        <v>99</v>
      </c>
      <c r="K30" s="15" t="s">
        <v>124</v>
      </c>
      <c r="L30" s="15" t="s">
        <v>124</v>
      </c>
      <c r="M30" s="9"/>
    </row>
    <row r="31" spans="1:13" ht="36.75" customHeight="1">
      <c r="A31" s="67"/>
      <c r="B31" s="61"/>
      <c r="C31" s="55"/>
      <c r="D31" s="61"/>
      <c r="E31" s="55"/>
      <c r="F31" s="57"/>
      <c r="G31" s="4" t="s">
        <v>161</v>
      </c>
      <c r="H31" s="18"/>
      <c r="I31" s="18" t="s">
        <v>17</v>
      </c>
      <c r="J31" s="18" t="s">
        <v>99</v>
      </c>
      <c r="K31" s="15" t="s">
        <v>123</v>
      </c>
      <c r="L31" s="15"/>
      <c r="M31" s="9"/>
    </row>
    <row r="32" spans="1:13" ht="114.75" customHeight="1">
      <c r="A32" s="32">
        <v>49</v>
      </c>
      <c r="B32" s="30" t="s">
        <v>48</v>
      </c>
      <c r="C32" s="28" t="s">
        <v>3</v>
      </c>
      <c r="D32" s="30" t="s">
        <v>49</v>
      </c>
      <c r="E32" s="22" t="s">
        <v>3</v>
      </c>
      <c r="F32" s="31" t="s">
        <v>7</v>
      </c>
      <c r="G32" s="14" t="s">
        <v>162</v>
      </c>
      <c r="H32" s="5"/>
      <c r="I32" s="18" t="s">
        <v>17</v>
      </c>
      <c r="J32" s="18" t="s">
        <v>99</v>
      </c>
      <c r="K32" s="15" t="s">
        <v>124</v>
      </c>
      <c r="L32" s="15" t="s">
        <v>123</v>
      </c>
      <c r="M32" s="9"/>
    </row>
    <row r="33" spans="1:13" ht="37.5" customHeight="1">
      <c r="A33" s="32"/>
      <c r="B33" s="53" t="s">
        <v>5</v>
      </c>
      <c r="C33" s="53"/>
      <c r="D33" s="53"/>
      <c r="E33" s="19"/>
      <c r="F33" s="16">
        <v>0</v>
      </c>
      <c r="G33" s="3"/>
      <c r="H33" s="2"/>
      <c r="I33" s="16"/>
      <c r="J33" s="16"/>
      <c r="K33" s="15"/>
      <c r="L33" s="15"/>
      <c r="M33" s="9"/>
    </row>
    <row r="34" spans="1:13" ht="41.25" customHeight="1">
      <c r="A34" s="32"/>
      <c r="B34" s="53" t="s">
        <v>50</v>
      </c>
      <c r="C34" s="53"/>
      <c r="D34" s="53"/>
      <c r="E34" s="19"/>
      <c r="F34" s="16">
        <v>0</v>
      </c>
      <c r="G34" s="3"/>
      <c r="H34" s="16"/>
      <c r="I34" s="16"/>
      <c r="J34" s="16"/>
      <c r="K34" s="15"/>
      <c r="L34" s="15"/>
      <c r="M34" s="9"/>
    </row>
    <row r="35" spans="1:13" ht="30.75" customHeight="1">
      <c r="A35" s="32"/>
      <c r="B35" s="53" t="s">
        <v>51</v>
      </c>
      <c r="C35" s="53"/>
      <c r="D35" s="53"/>
      <c r="E35" s="19"/>
      <c r="F35" s="16">
        <f>COUNTIF(F36:F36,"x")</f>
        <v>0</v>
      </c>
      <c r="G35" s="3"/>
      <c r="H35" s="16"/>
      <c r="I35" s="16"/>
      <c r="J35" s="16"/>
      <c r="K35" s="15"/>
      <c r="L35" s="15"/>
      <c r="M35" s="9"/>
    </row>
    <row r="36" spans="1:13" ht="134.25" customHeight="1">
      <c r="A36" s="32">
        <v>57</v>
      </c>
      <c r="B36" s="14" t="s">
        <v>52</v>
      </c>
      <c r="C36" s="13" t="s">
        <v>2</v>
      </c>
      <c r="D36" s="14" t="s">
        <v>53</v>
      </c>
      <c r="E36" s="13" t="s">
        <v>2</v>
      </c>
      <c r="F36" s="16"/>
      <c r="G36" s="4" t="s">
        <v>171</v>
      </c>
      <c r="H36" s="16"/>
      <c r="I36" s="18" t="s">
        <v>17</v>
      </c>
      <c r="J36" s="18" t="s">
        <v>145</v>
      </c>
      <c r="K36" s="15" t="s">
        <v>125</v>
      </c>
      <c r="L36" s="15"/>
      <c r="M36" s="9"/>
    </row>
    <row r="37" spans="1:13" ht="30.75" customHeight="1">
      <c r="A37" s="32"/>
      <c r="B37" s="53" t="s">
        <v>111</v>
      </c>
      <c r="C37" s="53"/>
      <c r="D37" s="53"/>
      <c r="E37" s="19"/>
      <c r="F37" s="16">
        <f>COUNTIF(F38:F38,"x")</f>
        <v>0</v>
      </c>
      <c r="G37" s="3"/>
      <c r="H37" s="16"/>
      <c r="I37" s="16"/>
      <c r="J37" s="16"/>
      <c r="K37" s="15"/>
      <c r="L37" s="15"/>
      <c r="M37" s="9"/>
    </row>
    <row r="38" spans="1:13" ht="141" customHeight="1">
      <c r="A38" s="44">
        <v>62</v>
      </c>
      <c r="B38" s="21" t="s">
        <v>54</v>
      </c>
      <c r="C38" s="23" t="s">
        <v>0</v>
      </c>
      <c r="D38" s="21" t="s">
        <v>55</v>
      </c>
      <c r="E38" s="23" t="s">
        <v>2</v>
      </c>
      <c r="F38" s="18"/>
      <c r="G38" s="4" t="s">
        <v>177</v>
      </c>
      <c r="H38" s="18"/>
      <c r="I38" s="18" t="s">
        <v>17</v>
      </c>
      <c r="J38" s="18" t="s">
        <v>145</v>
      </c>
      <c r="K38" s="15" t="s">
        <v>125</v>
      </c>
      <c r="L38" s="15" t="s">
        <v>125</v>
      </c>
      <c r="M38" s="9"/>
    </row>
    <row r="39" spans="1:13" ht="33.75" customHeight="1">
      <c r="A39" s="32"/>
      <c r="B39" s="53" t="s">
        <v>56</v>
      </c>
      <c r="C39" s="53"/>
      <c r="D39" s="53"/>
      <c r="E39" s="19"/>
      <c r="F39" s="16">
        <f>COUNTIF(F40:F42,"x")</f>
        <v>0</v>
      </c>
      <c r="G39" s="3"/>
      <c r="H39" s="16"/>
      <c r="I39" s="16"/>
      <c r="J39" s="16"/>
      <c r="K39" s="15"/>
      <c r="L39" s="15"/>
      <c r="M39" s="9"/>
    </row>
    <row r="40" spans="1:13" ht="51" customHeight="1">
      <c r="A40" s="66">
        <v>67</v>
      </c>
      <c r="B40" s="59" t="s">
        <v>57</v>
      </c>
      <c r="C40" s="54" t="s">
        <v>0</v>
      </c>
      <c r="D40" s="59" t="s">
        <v>58</v>
      </c>
      <c r="E40" s="54" t="s">
        <v>2</v>
      </c>
      <c r="F40" s="72"/>
      <c r="G40" s="4" t="s">
        <v>181</v>
      </c>
      <c r="H40" s="15"/>
      <c r="I40" s="18" t="s">
        <v>17</v>
      </c>
      <c r="J40" s="18" t="s">
        <v>99</v>
      </c>
      <c r="K40" s="9" t="s">
        <v>120</v>
      </c>
      <c r="L40" s="9"/>
      <c r="M40" s="9"/>
    </row>
    <row r="41" spans="1:13" ht="66.75" customHeight="1">
      <c r="A41" s="67"/>
      <c r="B41" s="61"/>
      <c r="C41" s="55"/>
      <c r="D41" s="61"/>
      <c r="E41" s="55"/>
      <c r="F41" s="73"/>
      <c r="G41" s="4" t="s">
        <v>112</v>
      </c>
      <c r="H41" s="15"/>
      <c r="I41" s="18" t="s">
        <v>17</v>
      </c>
      <c r="J41" s="18" t="s">
        <v>99</v>
      </c>
      <c r="K41" s="9" t="s">
        <v>121</v>
      </c>
      <c r="L41" s="9" t="s">
        <v>121</v>
      </c>
      <c r="M41" s="9"/>
    </row>
    <row r="42" spans="1:13" ht="98.25" customHeight="1">
      <c r="A42" s="32">
        <v>68</v>
      </c>
      <c r="B42" s="14" t="s">
        <v>59</v>
      </c>
      <c r="C42" s="13" t="s">
        <v>0</v>
      </c>
      <c r="D42" s="14" t="s">
        <v>60</v>
      </c>
      <c r="E42" s="13" t="s">
        <v>2</v>
      </c>
      <c r="F42" s="18"/>
      <c r="G42" s="4" t="s">
        <v>180</v>
      </c>
      <c r="H42" s="18"/>
      <c r="I42" s="18" t="s">
        <v>17</v>
      </c>
      <c r="J42" s="18" t="s">
        <v>99</v>
      </c>
      <c r="K42" s="9" t="s">
        <v>121</v>
      </c>
      <c r="L42" s="9" t="s">
        <v>121</v>
      </c>
      <c r="M42" s="9"/>
    </row>
    <row r="43" spans="1:13" ht="33.75" customHeight="1">
      <c r="A43" s="32"/>
      <c r="B43" s="53" t="s">
        <v>6</v>
      </c>
      <c r="C43" s="53"/>
      <c r="D43" s="53"/>
      <c r="E43" s="19"/>
      <c r="F43" s="16">
        <v>0</v>
      </c>
      <c r="G43" s="3"/>
      <c r="H43" s="16"/>
      <c r="I43" s="16"/>
      <c r="J43" s="16"/>
      <c r="K43" s="15"/>
      <c r="L43" s="15"/>
      <c r="M43" s="9"/>
    </row>
    <row r="44" spans="1:13" ht="26.25" customHeight="1">
      <c r="A44" s="32"/>
      <c r="B44" s="53" t="s">
        <v>61</v>
      </c>
      <c r="C44" s="53"/>
      <c r="D44" s="53"/>
      <c r="E44" s="19"/>
      <c r="F44" s="16">
        <f>COUNTIF(F45:F47,"x")</f>
        <v>0</v>
      </c>
      <c r="G44" s="3"/>
      <c r="H44" s="16"/>
      <c r="I44" s="16"/>
      <c r="J44" s="16"/>
      <c r="K44" s="15"/>
      <c r="L44" s="15"/>
      <c r="M44" s="9"/>
    </row>
    <row r="45" spans="1:13" ht="96.75" customHeight="1">
      <c r="A45" s="32">
        <v>77</v>
      </c>
      <c r="B45" s="14" t="s">
        <v>62</v>
      </c>
      <c r="C45" s="13" t="s">
        <v>0</v>
      </c>
      <c r="D45" s="14" t="s">
        <v>63</v>
      </c>
      <c r="E45" s="13" t="s">
        <v>0</v>
      </c>
      <c r="F45" s="18"/>
      <c r="G45" s="14" t="s">
        <v>163</v>
      </c>
      <c r="H45" s="18"/>
      <c r="I45" s="18" t="s">
        <v>17</v>
      </c>
      <c r="J45" s="18" t="s">
        <v>99</v>
      </c>
      <c r="K45" s="15" t="s">
        <v>123</v>
      </c>
      <c r="L45" s="15" t="s">
        <v>123</v>
      </c>
      <c r="M45" s="9"/>
    </row>
    <row r="46" spans="1:13" ht="179.25" customHeight="1">
      <c r="A46" s="66">
        <v>86</v>
      </c>
      <c r="B46" s="59" t="s">
        <v>64</v>
      </c>
      <c r="C46" s="54" t="s">
        <v>0</v>
      </c>
      <c r="D46" s="59" t="s">
        <v>102</v>
      </c>
      <c r="E46" s="54" t="s">
        <v>2</v>
      </c>
      <c r="F46" s="72"/>
      <c r="G46" s="4" t="s">
        <v>179</v>
      </c>
      <c r="H46" s="18" t="s">
        <v>65</v>
      </c>
      <c r="I46" s="18" t="s">
        <v>17</v>
      </c>
      <c r="J46" s="18" t="s">
        <v>99</v>
      </c>
      <c r="K46" s="15" t="s">
        <v>123</v>
      </c>
      <c r="L46" s="15" t="s">
        <v>123</v>
      </c>
      <c r="M46" s="9"/>
    </row>
    <row r="47" spans="1:13" ht="51" customHeight="1">
      <c r="A47" s="67"/>
      <c r="B47" s="61"/>
      <c r="C47" s="55"/>
      <c r="D47" s="61"/>
      <c r="E47" s="55"/>
      <c r="F47" s="73"/>
      <c r="G47" s="4" t="s">
        <v>164</v>
      </c>
      <c r="H47" s="18"/>
      <c r="I47" s="18" t="s">
        <v>17</v>
      </c>
      <c r="J47" s="18" t="s">
        <v>99</v>
      </c>
      <c r="K47" s="9"/>
      <c r="L47" s="9" t="s">
        <v>120</v>
      </c>
      <c r="M47" s="9"/>
    </row>
    <row r="48" spans="1:13" ht="29.25" customHeight="1">
      <c r="A48" s="32"/>
      <c r="B48" s="53" t="s">
        <v>66</v>
      </c>
      <c r="C48" s="53"/>
      <c r="D48" s="53"/>
      <c r="E48" s="19"/>
      <c r="F48" s="16">
        <f>COUNTIF(F50:F51,"x")</f>
        <v>0</v>
      </c>
      <c r="G48" s="3"/>
      <c r="H48" s="16"/>
      <c r="I48" s="16"/>
      <c r="J48" s="16"/>
      <c r="K48" s="15"/>
      <c r="L48" s="15"/>
      <c r="M48" s="9"/>
    </row>
    <row r="49" spans="1:13" ht="39" customHeight="1">
      <c r="A49" s="66">
        <v>101</v>
      </c>
      <c r="B49" s="59" t="s">
        <v>67</v>
      </c>
      <c r="C49" s="54" t="s">
        <v>0</v>
      </c>
      <c r="D49" s="59" t="s">
        <v>68</v>
      </c>
      <c r="E49" s="54" t="s">
        <v>2</v>
      </c>
      <c r="F49" s="56"/>
      <c r="G49" s="4" t="s">
        <v>165</v>
      </c>
      <c r="H49" s="16"/>
      <c r="I49" s="18" t="s">
        <v>17</v>
      </c>
      <c r="J49" s="18" t="s">
        <v>99</v>
      </c>
      <c r="K49" s="15" t="s">
        <v>120</v>
      </c>
      <c r="L49" s="15"/>
      <c r="M49" s="9"/>
    </row>
    <row r="50" spans="1:13" ht="61.5" customHeight="1">
      <c r="A50" s="67"/>
      <c r="B50" s="61"/>
      <c r="C50" s="55"/>
      <c r="D50" s="61"/>
      <c r="E50" s="55"/>
      <c r="F50" s="57"/>
      <c r="G50" s="4" t="s">
        <v>166</v>
      </c>
      <c r="H50" s="18"/>
      <c r="I50" s="18" t="s">
        <v>17</v>
      </c>
      <c r="J50" s="18" t="s">
        <v>99</v>
      </c>
      <c r="K50" s="9" t="s">
        <v>123</v>
      </c>
      <c r="L50" s="9" t="s">
        <v>123</v>
      </c>
      <c r="M50" s="9"/>
    </row>
    <row r="51" spans="1:13" ht="102" customHeight="1">
      <c r="A51" s="32">
        <v>102</v>
      </c>
      <c r="B51" s="14" t="s">
        <v>185</v>
      </c>
      <c r="C51" s="13" t="s">
        <v>2</v>
      </c>
      <c r="D51" s="14" t="s">
        <v>69</v>
      </c>
      <c r="E51" s="13" t="s">
        <v>2</v>
      </c>
      <c r="F51" s="18"/>
      <c r="G51" s="4" t="s">
        <v>113</v>
      </c>
      <c r="H51" s="18"/>
      <c r="I51" s="18" t="s">
        <v>17</v>
      </c>
      <c r="J51" s="18" t="s">
        <v>99</v>
      </c>
      <c r="K51" s="9" t="s">
        <v>123</v>
      </c>
      <c r="L51" s="9" t="s">
        <v>123</v>
      </c>
      <c r="M51" s="9"/>
    </row>
    <row r="52" spans="1:13" ht="20.25" customHeight="1">
      <c r="A52" s="32"/>
      <c r="B52" s="53" t="s">
        <v>70</v>
      </c>
      <c r="C52" s="53"/>
      <c r="D52" s="53"/>
      <c r="E52" s="19"/>
      <c r="F52" s="16">
        <f>COUNTIF(F53:F53,"x")</f>
        <v>0</v>
      </c>
      <c r="G52" s="3"/>
      <c r="H52" s="2"/>
      <c r="I52" s="16"/>
      <c r="J52" s="16"/>
      <c r="K52" s="15"/>
      <c r="L52" s="15"/>
      <c r="M52" s="9"/>
    </row>
    <row r="53" spans="1:13" ht="137.25" customHeight="1">
      <c r="A53" s="32">
        <v>107</v>
      </c>
      <c r="B53" s="14" t="s">
        <v>71</v>
      </c>
      <c r="C53" s="13" t="s">
        <v>2</v>
      </c>
      <c r="D53" s="14" t="s">
        <v>72</v>
      </c>
      <c r="E53" s="13" t="s">
        <v>2</v>
      </c>
      <c r="F53" s="18"/>
      <c r="G53" s="4" t="s">
        <v>174</v>
      </c>
      <c r="H53" s="1"/>
      <c r="I53" s="18" t="s">
        <v>17</v>
      </c>
      <c r="J53" s="18" t="s">
        <v>99</v>
      </c>
      <c r="K53" s="15" t="s">
        <v>121</v>
      </c>
      <c r="L53" s="15" t="s">
        <v>121</v>
      </c>
      <c r="M53" s="9"/>
    </row>
    <row r="54" spans="1:13" ht="46.5" customHeight="1">
      <c r="A54" s="32"/>
      <c r="B54" s="53" t="s">
        <v>73</v>
      </c>
      <c r="C54" s="53"/>
      <c r="D54" s="53"/>
      <c r="E54" s="19"/>
      <c r="F54" s="16">
        <v>1</v>
      </c>
      <c r="G54" s="3"/>
      <c r="H54" s="16"/>
      <c r="I54" s="16"/>
      <c r="J54" s="16"/>
      <c r="K54" s="15"/>
      <c r="L54" s="15"/>
      <c r="M54" s="9"/>
    </row>
    <row r="55" spans="1:13" ht="41.25" customHeight="1">
      <c r="A55" s="32"/>
      <c r="B55" s="53" t="s">
        <v>74</v>
      </c>
      <c r="C55" s="53"/>
      <c r="D55" s="53"/>
      <c r="E55" s="19"/>
      <c r="F55" s="16">
        <f>SUM(F56+F58)</f>
        <v>0</v>
      </c>
      <c r="G55" s="3"/>
      <c r="H55" s="16"/>
      <c r="I55" s="16"/>
      <c r="J55" s="16"/>
      <c r="K55" s="15"/>
      <c r="L55" s="15"/>
      <c r="M55" s="9"/>
    </row>
    <row r="56" spans="1:13" ht="36" customHeight="1">
      <c r="A56" s="32"/>
      <c r="B56" s="53" t="s">
        <v>75</v>
      </c>
      <c r="C56" s="53"/>
      <c r="D56" s="53"/>
      <c r="E56" s="19"/>
      <c r="F56" s="16">
        <f>COUNTIF(F57:F57,"x")</f>
        <v>0</v>
      </c>
      <c r="G56" s="3"/>
      <c r="H56" s="16"/>
      <c r="I56" s="16"/>
      <c r="J56" s="16"/>
      <c r="K56" s="15"/>
      <c r="L56" s="15"/>
      <c r="M56" s="9"/>
    </row>
    <row r="57" spans="1:13" ht="222" customHeight="1">
      <c r="A57" s="32">
        <v>113</v>
      </c>
      <c r="B57" s="14" t="s">
        <v>76</v>
      </c>
      <c r="C57" s="13" t="s">
        <v>2</v>
      </c>
      <c r="D57" s="14" t="s">
        <v>77</v>
      </c>
      <c r="E57" s="23" t="s">
        <v>0</v>
      </c>
      <c r="F57" s="34"/>
      <c r="G57" s="4" t="s">
        <v>183</v>
      </c>
      <c r="H57" s="16"/>
      <c r="I57" s="18" t="s">
        <v>17</v>
      </c>
      <c r="J57" s="18" t="s">
        <v>99</v>
      </c>
      <c r="K57" s="15" t="s">
        <v>121</v>
      </c>
      <c r="L57" s="15" t="s">
        <v>121</v>
      </c>
      <c r="M57" s="9"/>
    </row>
    <row r="58" spans="1:13" ht="45" customHeight="1">
      <c r="A58" s="32"/>
      <c r="B58" s="53" t="s">
        <v>78</v>
      </c>
      <c r="C58" s="53"/>
      <c r="D58" s="53"/>
      <c r="E58" s="19"/>
      <c r="F58" s="16">
        <f>COUNTIF(F59:F61,"x")</f>
        <v>0</v>
      </c>
      <c r="G58" s="3"/>
      <c r="H58" s="16"/>
      <c r="I58" s="16"/>
      <c r="J58" s="16"/>
      <c r="K58" s="15"/>
      <c r="L58" s="15"/>
      <c r="M58" s="9"/>
    </row>
    <row r="59" spans="1:13" ht="114.75" customHeight="1">
      <c r="A59" s="32">
        <v>119</v>
      </c>
      <c r="B59" s="14" t="s">
        <v>79</v>
      </c>
      <c r="C59" s="13" t="s">
        <v>0</v>
      </c>
      <c r="D59" s="14" t="s">
        <v>80</v>
      </c>
      <c r="E59" s="13" t="s">
        <v>0</v>
      </c>
      <c r="F59" s="18"/>
      <c r="G59" s="4" t="s">
        <v>116</v>
      </c>
      <c r="H59" s="18"/>
      <c r="I59" s="18" t="s">
        <v>17</v>
      </c>
      <c r="J59" s="18" t="s">
        <v>91</v>
      </c>
      <c r="K59" s="15" t="s">
        <v>121</v>
      </c>
      <c r="L59" s="15" t="s">
        <v>121</v>
      </c>
      <c r="M59" s="9"/>
    </row>
    <row r="60" spans="1:13" ht="124.5" customHeight="1">
      <c r="A60" s="66">
        <v>120</v>
      </c>
      <c r="B60" s="59" t="s">
        <v>81</v>
      </c>
      <c r="C60" s="54" t="s">
        <v>2</v>
      </c>
      <c r="D60" s="59" t="s">
        <v>82</v>
      </c>
      <c r="E60" s="54" t="s">
        <v>2</v>
      </c>
      <c r="F60" s="59"/>
      <c r="G60" s="4" t="s">
        <v>186</v>
      </c>
      <c r="H60" s="18"/>
      <c r="I60" s="18" t="s">
        <v>17</v>
      </c>
      <c r="J60" s="18" t="s">
        <v>99</v>
      </c>
      <c r="K60" s="15"/>
      <c r="L60" s="15" t="s">
        <v>120</v>
      </c>
      <c r="M60" s="9"/>
    </row>
    <row r="61" spans="1:13" ht="144.75" customHeight="1">
      <c r="A61" s="67"/>
      <c r="B61" s="61"/>
      <c r="C61" s="55"/>
      <c r="D61" s="61"/>
      <c r="E61" s="55"/>
      <c r="F61" s="61"/>
      <c r="G61" s="4" t="s">
        <v>153</v>
      </c>
      <c r="H61" s="18"/>
      <c r="I61" s="18" t="s">
        <v>17</v>
      </c>
      <c r="J61" s="18" t="s">
        <v>99</v>
      </c>
      <c r="K61" s="9" t="s">
        <v>124</v>
      </c>
      <c r="L61" s="9" t="s">
        <v>124</v>
      </c>
      <c r="M61" s="9"/>
    </row>
    <row r="62" spans="1:13" ht="49.5" customHeight="1">
      <c r="A62" s="32"/>
      <c r="B62" s="53" t="s">
        <v>83</v>
      </c>
      <c r="C62" s="53"/>
      <c r="D62" s="53"/>
      <c r="E62" s="19"/>
      <c r="F62" s="16">
        <f>SUM(F63+F68)</f>
        <v>1</v>
      </c>
      <c r="G62" s="3"/>
      <c r="H62" s="16"/>
      <c r="I62" s="16"/>
      <c r="J62" s="16"/>
      <c r="K62" s="15"/>
      <c r="L62" s="15"/>
      <c r="M62" s="9"/>
    </row>
    <row r="63" spans="1:13" ht="49.5" customHeight="1">
      <c r="A63" s="32"/>
      <c r="B63" s="53" t="s">
        <v>84</v>
      </c>
      <c r="C63" s="53"/>
      <c r="D63" s="53"/>
      <c r="E63" s="19"/>
      <c r="F63" s="16">
        <f>COUNTIF(F67:F67,"x")</f>
        <v>0</v>
      </c>
      <c r="G63" s="3"/>
      <c r="H63" s="16"/>
      <c r="I63" s="16"/>
      <c r="J63" s="16"/>
      <c r="K63" s="15"/>
      <c r="L63" s="15"/>
      <c r="M63" s="9"/>
    </row>
    <row r="64" spans="1:13" ht="66.75" customHeight="1">
      <c r="A64" s="66">
        <v>129</v>
      </c>
      <c r="B64" s="59" t="s">
        <v>85</v>
      </c>
      <c r="C64" s="54" t="s">
        <v>0</v>
      </c>
      <c r="D64" s="59" t="s">
        <v>86</v>
      </c>
      <c r="E64" s="54" t="s">
        <v>2</v>
      </c>
      <c r="F64" s="56"/>
      <c r="G64" s="4" t="s">
        <v>168</v>
      </c>
      <c r="H64" s="16"/>
      <c r="I64" s="18" t="s">
        <v>17</v>
      </c>
      <c r="J64" s="18" t="s">
        <v>92</v>
      </c>
      <c r="K64" s="15"/>
      <c r="L64" s="15" t="s">
        <v>127</v>
      </c>
      <c r="M64" s="9"/>
    </row>
    <row r="65" spans="1:13" ht="66" customHeight="1">
      <c r="A65" s="83"/>
      <c r="B65" s="60"/>
      <c r="C65" s="58"/>
      <c r="D65" s="60"/>
      <c r="E65" s="58"/>
      <c r="F65" s="78"/>
      <c r="G65" s="4" t="s">
        <v>167</v>
      </c>
      <c r="H65" s="16"/>
      <c r="I65" s="18" t="s">
        <v>17</v>
      </c>
      <c r="J65" s="18" t="s">
        <v>92</v>
      </c>
      <c r="K65" s="15" t="s">
        <v>127</v>
      </c>
      <c r="L65" s="15"/>
      <c r="M65" s="9"/>
    </row>
    <row r="66" spans="1:13" ht="124.5" customHeight="1">
      <c r="A66" s="83"/>
      <c r="B66" s="60"/>
      <c r="C66" s="58"/>
      <c r="D66" s="60"/>
      <c r="E66" s="58"/>
      <c r="F66" s="78"/>
      <c r="G66" s="4" t="s">
        <v>182</v>
      </c>
      <c r="H66" s="16"/>
      <c r="I66" s="18" t="s">
        <v>17</v>
      </c>
      <c r="J66" s="18" t="s">
        <v>99</v>
      </c>
      <c r="K66" s="15" t="s">
        <v>121</v>
      </c>
      <c r="L66" s="15" t="s">
        <v>121</v>
      </c>
      <c r="M66" s="9"/>
    </row>
    <row r="67" spans="1:13" ht="110.25" customHeight="1">
      <c r="A67" s="67"/>
      <c r="B67" s="61"/>
      <c r="C67" s="55"/>
      <c r="D67" s="61"/>
      <c r="E67" s="55"/>
      <c r="F67" s="57"/>
      <c r="G67" s="4" t="s">
        <v>184</v>
      </c>
      <c r="H67" s="18" t="s">
        <v>87</v>
      </c>
      <c r="I67" s="18" t="s">
        <v>17</v>
      </c>
      <c r="J67" s="18" t="s">
        <v>145</v>
      </c>
      <c r="K67" s="9" t="s">
        <v>125</v>
      </c>
      <c r="L67" s="9" t="s">
        <v>125</v>
      </c>
      <c r="M67" s="9"/>
    </row>
    <row r="68" spans="1:13" ht="23.25" customHeight="1">
      <c r="A68" s="32"/>
      <c r="B68" s="53" t="s">
        <v>88</v>
      </c>
      <c r="C68" s="53"/>
      <c r="D68" s="53"/>
      <c r="E68" s="19"/>
      <c r="F68" s="16">
        <f>COUNTIF(F70:F72,"x")</f>
        <v>1</v>
      </c>
      <c r="G68" s="3"/>
      <c r="H68" s="16"/>
      <c r="I68" s="16"/>
      <c r="J68" s="16"/>
      <c r="K68" s="15"/>
      <c r="L68" s="15"/>
      <c r="M68" s="9"/>
    </row>
    <row r="69" spans="1:13" ht="50.25" customHeight="1">
      <c r="A69" s="66">
        <v>140</v>
      </c>
      <c r="B69" s="59" t="s">
        <v>93</v>
      </c>
      <c r="C69" s="54" t="s">
        <v>0</v>
      </c>
      <c r="D69" s="59" t="s">
        <v>97</v>
      </c>
      <c r="E69" s="54" t="s">
        <v>2</v>
      </c>
      <c r="F69" s="56"/>
      <c r="G69" s="4" t="s">
        <v>169</v>
      </c>
      <c r="H69" s="16"/>
      <c r="I69" s="18" t="s">
        <v>17</v>
      </c>
      <c r="J69" s="18" t="s">
        <v>99</v>
      </c>
      <c r="K69" s="15" t="s">
        <v>120</v>
      </c>
      <c r="L69" s="15"/>
      <c r="M69" s="9"/>
    </row>
    <row r="70" spans="1:13" ht="64.5" customHeight="1">
      <c r="A70" s="67"/>
      <c r="B70" s="61"/>
      <c r="C70" s="55"/>
      <c r="D70" s="61"/>
      <c r="E70" s="55"/>
      <c r="F70" s="57"/>
      <c r="G70" s="4" t="s">
        <v>170</v>
      </c>
      <c r="H70" s="9"/>
      <c r="I70" s="18" t="s">
        <v>17</v>
      </c>
      <c r="J70" s="18" t="s">
        <v>99</v>
      </c>
      <c r="K70" s="9" t="s">
        <v>121</v>
      </c>
      <c r="L70" s="9" t="s">
        <v>121</v>
      </c>
      <c r="M70" s="9"/>
    </row>
    <row r="71" spans="1:13" ht="49.5" customHeight="1">
      <c r="A71" s="32">
        <v>141</v>
      </c>
      <c r="B71" s="14" t="s">
        <v>89</v>
      </c>
      <c r="C71" s="13" t="s">
        <v>0</v>
      </c>
      <c r="D71" s="14" t="s">
        <v>115</v>
      </c>
      <c r="E71" s="13" t="s">
        <v>2</v>
      </c>
      <c r="F71" s="18"/>
      <c r="G71" s="4" t="s">
        <v>142</v>
      </c>
      <c r="H71" s="18"/>
      <c r="I71" s="18" t="s">
        <v>17</v>
      </c>
      <c r="J71" s="18" t="s">
        <v>99</v>
      </c>
      <c r="K71" s="9" t="s">
        <v>121</v>
      </c>
      <c r="L71" s="9" t="s">
        <v>121</v>
      </c>
      <c r="M71" s="9"/>
    </row>
    <row r="72" spans="1:13" ht="35.25" customHeight="1">
      <c r="A72" s="66">
        <v>142</v>
      </c>
      <c r="B72" s="76" t="s">
        <v>90</v>
      </c>
      <c r="C72" s="74" t="s">
        <v>3</v>
      </c>
      <c r="D72" s="76" t="s">
        <v>114</v>
      </c>
      <c r="E72" s="74" t="s">
        <v>3</v>
      </c>
      <c r="F72" s="72" t="s">
        <v>7</v>
      </c>
      <c r="G72" s="4" t="s">
        <v>176</v>
      </c>
      <c r="H72" s="18"/>
      <c r="I72" s="18" t="s">
        <v>17</v>
      </c>
      <c r="J72" s="18" t="s">
        <v>99</v>
      </c>
      <c r="K72" s="9"/>
      <c r="L72" s="9" t="s">
        <v>120</v>
      </c>
      <c r="M72" s="9"/>
    </row>
    <row r="73" spans="1:13" ht="73.5" customHeight="1">
      <c r="A73" s="67"/>
      <c r="B73" s="77"/>
      <c r="C73" s="75"/>
      <c r="D73" s="77"/>
      <c r="E73" s="75"/>
      <c r="F73" s="73"/>
      <c r="G73" s="4" t="s">
        <v>173</v>
      </c>
      <c r="H73" s="18"/>
      <c r="I73" s="18" t="s">
        <v>17</v>
      </c>
      <c r="J73" s="18" t="s">
        <v>99</v>
      </c>
      <c r="K73" s="9" t="s">
        <v>121</v>
      </c>
      <c r="L73" s="9" t="s">
        <v>121</v>
      </c>
      <c r="M73" s="9"/>
    </row>
    <row r="74" spans="1:13" s="38" customFormat="1" ht="44.25" customHeight="1">
      <c r="A74" s="45"/>
      <c r="B74" s="70" t="s">
        <v>149</v>
      </c>
      <c r="C74" s="70"/>
      <c r="D74" s="70"/>
      <c r="E74" s="70"/>
      <c r="F74" s="12">
        <f>SUM(F75:F78)</f>
        <v>3</v>
      </c>
      <c r="G74" s="41"/>
      <c r="H74" s="37"/>
      <c r="I74" s="37"/>
      <c r="J74" s="37"/>
      <c r="K74" s="26">
        <f>SUM(K75:K78)</f>
        <v>35</v>
      </c>
      <c r="L74" s="26">
        <f>SUM(L75:L78)</f>
        <v>34</v>
      </c>
      <c r="M74" s="37"/>
    </row>
    <row r="75" spans="1:13" ht="27.75" customHeight="1">
      <c r="A75" s="45"/>
      <c r="B75" s="69" t="s">
        <v>98</v>
      </c>
      <c r="C75" s="69"/>
      <c r="D75" s="69"/>
      <c r="E75" s="69"/>
      <c r="F75" s="6">
        <f>COUNTIF(F6:F32,"x")</f>
        <v>2</v>
      </c>
      <c r="G75" s="42"/>
      <c r="H75" s="25"/>
      <c r="I75" s="25"/>
      <c r="J75" s="25"/>
      <c r="K75" s="7">
        <f>SUM(COUNTIFS(K$6:K$32,{"ĐTT","ĐTT+VS-AN","ĐTT+HĐC","TDS","HĐCĐ","HĐG","HĐNT","VS-AN","HĐC","TQDN","LH","HĐCĐ+HĐC","HĐG+HĐC","HĐCĐ+HĐNT","HĐCĐ+HĐG","HĐNT+HĐG","ĐTT+VS-AN","HĐNT+HĐC","SHHN","ĐTT+HĐG"}))</f>
        <v>14</v>
      </c>
      <c r="L75" s="7">
        <f>SUM(COUNTIFS(L$6:L$32,{"ĐTT","ĐTT+VS-AN","ĐTT+HĐC","TDS","HĐCĐ","HĐG","HĐNT","VS-AN","HĐC","TQDN","LH","HĐCĐ+HĐC","HĐG+HĐC","HĐCĐ+HĐNT","HĐCĐ+HĐG","HĐNT+HĐG","ĐTT+VS-AN","HĐNT+HĐC","SHHN","ĐTT+HĐG"}))</f>
        <v>14</v>
      </c>
      <c r="M75" s="25"/>
    </row>
    <row r="76" spans="1:13" ht="27.75" customHeight="1">
      <c r="A76" s="45"/>
      <c r="B76" s="69" t="s">
        <v>150</v>
      </c>
      <c r="C76" s="69"/>
      <c r="D76" s="69"/>
      <c r="E76" s="69"/>
      <c r="F76" s="6">
        <f>COUNTIF(F33:F42,"x")</f>
        <v>0</v>
      </c>
      <c r="G76" s="42"/>
      <c r="H76" s="25"/>
      <c r="I76" s="25"/>
      <c r="J76" s="25"/>
      <c r="K76" s="7">
        <f>SUM(COUNTIFS(K$33:K$42,{"ĐTT","ĐTT+VS-AN","ĐTT+HĐC","TDS","HĐCĐ","HĐG","HĐNT","VS-AN","HĐC","TQDN","LH","HĐCĐ+HĐC","HĐG+HĐC","HĐCĐ+HĐNT","HĐCĐ+HĐG","HĐNT+HĐG","ĐTT+VS-AN","HĐNT+HĐC","SHHN","ĐTT+HĐG"}))</f>
        <v>5</v>
      </c>
      <c r="L76" s="7">
        <f>SUM(COUNTIFS(L$33:L$42,{"ĐTT","ĐTT+VS-AN","ĐTT+HĐC","TDS","HĐCĐ","HĐG","HĐNT","VS-AN","HĐC","TQDN","LH","HĐCĐ+HĐC","HĐG+HĐC","HĐCĐ+HĐNT","HĐCĐ+HĐG","HĐNT+HĐG","ĐTT+VS-AN","HĐNT+HĐC","SHHN","ĐTT+HĐG"}))</f>
        <v>3</v>
      </c>
      <c r="M76" s="25"/>
    </row>
    <row r="77" spans="1:13" ht="27.75" customHeight="1">
      <c r="A77" s="45"/>
      <c r="B77" s="69" t="s">
        <v>151</v>
      </c>
      <c r="C77" s="69"/>
      <c r="D77" s="69"/>
      <c r="E77" s="69"/>
      <c r="F77" s="6">
        <f>COUNTIF(F43:F53,"x")</f>
        <v>0</v>
      </c>
      <c r="G77" s="42"/>
      <c r="H77" s="25"/>
      <c r="I77" s="25"/>
      <c r="J77" s="25"/>
      <c r="K77" s="7">
        <f>SUM(COUNTIFS(K$43:K$53,{"ĐTT","ĐTT+VS-AN","ĐTT+HĐC","ĐTT+HĐG","TDS","HĐCĐ","HĐG","HĐNT","VS-AN","HĐC","TQDN","LH","HĐCĐ+HĐC","HĐG+HĐC","HĐCĐ+HĐNT","HĐCĐ+HĐG","HĐNT+HĐC","HĐC+HĐNT","HĐNT+HĐG","SHHN"}))</f>
        <v>6</v>
      </c>
      <c r="L77" s="7">
        <f>SUM(COUNTIFS(L$43:L$53,{"ĐTT","ĐTT+VS-AN","ĐTT+HĐC","ĐTT+HĐG","TDS","HĐCĐ","HĐG","HĐNT","VS-AN","HĐC","TQDN","LH","HĐCĐ+HĐC","HĐG+HĐC","HĐCĐ+HĐNT","HĐCĐ+HĐG","HĐNT+HĐC","HĐC+HĐNT","HĐNT+HĐG","SHHN"}))</f>
        <v>6</v>
      </c>
      <c r="M77" s="25"/>
    </row>
    <row r="78" spans="1:13" ht="27.75" customHeight="1">
      <c r="A78" s="45"/>
      <c r="B78" s="69" t="s">
        <v>152</v>
      </c>
      <c r="C78" s="69"/>
      <c r="D78" s="69"/>
      <c r="E78" s="69"/>
      <c r="F78" s="6">
        <f>COUNTIF(F54:F73,"x")</f>
        <v>1</v>
      </c>
      <c r="G78" s="42"/>
      <c r="H78" s="25"/>
      <c r="I78" s="25"/>
      <c r="J78" s="25"/>
      <c r="K78" s="7">
        <f>SUM(COUNTIFS(K$54:K$73,{"ĐTT","ĐTT+VS-AN","ĐTT+HĐC","ĐTT+HĐG","TDS","HĐCĐ","HĐG","HĐNT","VS-AN","HĐC","TQDN","LH","HĐCĐ+HĐC","HĐG+HĐC","HĐCĐ+HĐNT","HĐCĐ+HĐG","HĐC+HĐNT","HĐNT+HĐC","HĐNT+HĐG","SHHN"}))</f>
        <v>10</v>
      </c>
      <c r="L78" s="7">
        <f>SUM(COUNTIFS(L$54:L$73,{"ĐTT","ĐTT+VS-AN","ĐTT+HĐC","ĐTT+HĐG","TDS","HĐCĐ","HĐG","HĐNT","VS-AN","HĐC","TQDN","LH","HĐCĐ+HĐC","HĐG+HĐC","HĐCĐ+HĐNT","HĐCĐ+HĐG","HĐC+HĐNT","HĐNT+HĐC","HĐNT+HĐG","SHHN"}))</f>
        <v>11</v>
      </c>
      <c r="M78" s="25"/>
    </row>
    <row r="79" spans="1:13" s="38" customFormat="1" ht="40.5" customHeight="1">
      <c r="A79" s="46"/>
      <c r="B79" s="70" t="s">
        <v>141</v>
      </c>
      <c r="C79" s="70"/>
      <c r="D79" s="70"/>
      <c r="E79" s="70"/>
      <c r="F79" s="36"/>
      <c r="G79" s="41"/>
      <c r="H79" s="37"/>
      <c r="I79" s="37"/>
      <c r="J79" s="37"/>
      <c r="K79" s="26">
        <f>SUM(K80:K89)</f>
        <v>36</v>
      </c>
      <c r="L79" s="26">
        <f>SUM(L80:L89)</f>
        <v>36</v>
      </c>
      <c r="M79" s="37"/>
    </row>
    <row r="80" spans="1:13" ht="27.75" customHeight="1">
      <c r="A80" s="46"/>
      <c r="B80" s="71" t="s">
        <v>130</v>
      </c>
      <c r="C80" s="71"/>
      <c r="D80" s="71"/>
      <c r="E80" s="71"/>
      <c r="F80" s="33"/>
      <c r="G80" s="42"/>
      <c r="H80" s="25"/>
      <c r="I80" s="25"/>
      <c r="J80" s="25"/>
      <c r="K80" s="7">
        <f>SUM(COUNTIFS(K$5:K$73,{"ĐTT","ĐTT+HĐG","ĐTT+HĐC","ĐTT+VS-AN"}))</f>
        <v>3</v>
      </c>
      <c r="L80" s="7">
        <f>SUM(COUNTIFS(L$5:L$73,{"ĐTT","ĐTT+HĐG","ĐTT+HĐC","ĐTT+VS-AN"}))</f>
        <v>3</v>
      </c>
      <c r="M80" s="25"/>
    </row>
    <row r="81" spans="1:14" ht="27.75" customHeight="1">
      <c r="A81" s="46"/>
      <c r="B81" s="71" t="s">
        <v>131</v>
      </c>
      <c r="C81" s="71"/>
      <c r="D81" s="71"/>
      <c r="E81" s="71"/>
      <c r="F81" s="33"/>
      <c r="G81" s="42"/>
      <c r="H81" s="25"/>
      <c r="I81" s="25"/>
      <c r="J81" s="25"/>
      <c r="K81" s="7">
        <f>COUNTIF(K5:K73,"TDS")</f>
        <v>1</v>
      </c>
      <c r="L81" s="7">
        <f>COUNTIF(L5:L73,"TDS")</f>
        <v>1</v>
      </c>
      <c r="M81" s="25"/>
    </row>
    <row r="82" spans="1:14" ht="27.75" customHeight="1">
      <c r="A82" s="46"/>
      <c r="B82" s="71" t="s">
        <v>132</v>
      </c>
      <c r="C82" s="71"/>
      <c r="D82" s="71"/>
      <c r="E82" s="71"/>
      <c r="F82" s="33"/>
      <c r="G82" s="42"/>
      <c r="H82" s="25"/>
      <c r="I82" s="25"/>
      <c r="J82" s="25"/>
      <c r="K82" s="7">
        <f>SUM(COUNTIFS(K$5:K$73,{"HĐG","ĐTT+HĐG","HĐNT+HĐG"}))</f>
        <v>12</v>
      </c>
      <c r="L82" s="7">
        <f>SUM(COUNTIFS(L$5:L$73,{"HĐG","ĐTT+HĐG","HĐNT+HĐG"}))</f>
        <v>13</v>
      </c>
      <c r="M82" s="25"/>
    </row>
    <row r="83" spans="1:14" ht="27.75" customHeight="1">
      <c r="A83" s="46"/>
      <c r="B83" s="71" t="s">
        <v>133</v>
      </c>
      <c r="C83" s="71"/>
      <c r="D83" s="71"/>
      <c r="E83" s="71"/>
      <c r="F83" s="33"/>
      <c r="G83" s="42"/>
      <c r="H83" s="25"/>
      <c r="I83" s="25"/>
      <c r="J83" s="25"/>
      <c r="K83" s="7">
        <f>SUM(COUNTIFS(K$5:K$73,{"HĐNT","HĐNT+HĐC","HĐNT+HĐG"}))</f>
        <v>4</v>
      </c>
      <c r="L83" s="7">
        <f>SUM(COUNTIFS(L$5:L$73,{"HĐNT","HĐNT+HĐC","HĐNT+HĐG"}))</f>
        <v>3</v>
      </c>
      <c r="M83" s="25"/>
    </row>
    <row r="84" spans="1:14" ht="27.75" customHeight="1">
      <c r="A84" s="46"/>
      <c r="B84" s="71" t="s">
        <v>134</v>
      </c>
      <c r="C84" s="71"/>
      <c r="D84" s="71"/>
      <c r="E84" s="71"/>
      <c r="F84" s="33"/>
      <c r="G84" s="42"/>
      <c r="H84" s="25"/>
      <c r="I84" s="25"/>
      <c r="J84" s="25"/>
      <c r="K84" s="7">
        <f>SUM(COUNTIFS(K$5:K$73,{"VS-AN","ĐTT+VS-AN","VS-AN+HĐC"}))</f>
        <v>3</v>
      </c>
      <c r="L84" s="7">
        <f>SUM(COUNTIFS(L$5:L$73,{"VS-AN","ĐTT+VS-AN","VS-AN+HĐC"}))</f>
        <v>3</v>
      </c>
      <c r="M84" s="25"/>
    </row>
    <row r="85" spans="1:14" ht="27.75" customHeight="1">
      <c r="A85" s="46"/>
      <c r="B85" s="71" t="s">
        <v>135</v>
      </c>
      <c r="C85" s="71"/>
      <c r="D85" s="71"/>
      <c r="E85" s="71"/>
      <c r="F85" s="33"/>
      <c r="G85" s="42"/>
      <c r="H85" s="25"/>
      <c r="I85" s="25"/>
      <c r="J85" s="25"/>
      <c r="K85" s="7">
        <f>SUM(COUNTIFS(K$5:K$73,{"HĐC","HĐNT+HĐC","HĐCĐ+HĐC","ĐTT+HĐC"}))</f>
        <v>7</v>
      </c>
      <c r="L85" s="7">
        <f>SUM(COUNTIFS(L$5:L$73,{"HĐC","HĐNT+HĐC","HĐCĐ+HĐC","ĐTT+HĐC"}))</f>
        <v>7</v>
      </c>
      <c r="M85" s="25"/>
    </row>
    <row r="86" spans="1:14" ht="27.75" customHeight="1">
      <c r="A86" s="46"/>
      <c r="B86" s="71" t="s">
        <v>136</v>
      </c>
      <c r="C86" s="71"/>
      <c r="D86" s="71"/>
      <c r="E86" s="71"/>
      <c r="F86" s="33"/>
      <c r="G86" s="42"/>
      <c r="H86" s="25"/>
      <c r="I86" s="25"/>
      <c r="J86" s="25"/>
      <c r="K86" s="32">
        <f>COUNTIF(K5:K73,"TQDN")</f>
        <v>0</v>
      </c>
      <c r="L86" s="32">
        <f>COUNTIF(L5:L73,"TQDN")</f>
        <v>0</v>
      </c>
      <c r="M86" s="25"/>
    </row>
    <row r="87" spans="1:14" ht="27.75" customHeight="1">
      <c r="A87" s="46"/>
      <c r="B87" s="69" t="s">
        <v>137</v>
      </c>
      <c r="C87" s="69"/>
      <c r="D87" s="69"/>
      <c r="E87" s="69"/>
      <c r="F87" s="33"/>
      <c r="G87" s="42"/>
      <c r="H87" s="25"/>
      <c r="I87" s="25"/>
      <c r="J87" s="25"/>
      <c r="K87" s="7">
        <f>COUNTIF(K5:K73,"LH")</f>
        <v>0</v>
      </c>
      <c r="L87" s="7">
        <f>COUNTIF(L5:L73,"LH")</f>
        <v>0</v>
      </c>
      <c r="M87" s="25"/>
    </row>
    <row r="88" spans="1:14" ht="27.75" customHeight="1">
      <c r="A88" s="46"/>
      <c r="B88" s="69" t="s">
        <v>138</v>
      </c>
      <c r="C88" s="69"/>
      <c r="D88" s="69"/>
      <c r="E88" s="69"/>
      <c r="F88" s="33"/>
      <c r="G88" s="42"/>
      <c r="H88" s="25"/>
      <c r="I88" s="25"/>
      <c r="J88" s="25"/>
      <c r="K88" s="7">
        <f>COUNTIF(K5:K73,"SHHN")</f>
        <v>1</v>
      </c>
      <c r="L88" s="7">
        <f>COUNTIF(L5:L73,"SHHN")</f>
        <v>1</v>
      </c>
      <c r="M88" s="25"/>
    </row>
    <row r="89" spans="1:14" s="38" customFormat="1" ht="27.75" customHeight="1">
      <c r="A89" s="46"/>
      <c r="B89" s="70" t="s">
        <v>139</v>
      </c>
      <c r="C89" s="70"/>
      <c r="D89" s="70"/>
      <c r="E89" s="70"/>
      <c r="F89" s="36"/>
      <c r="G89" s="41"/>
      <c r="H89" s="37"/>
      <c r="I89" s="37"/>
      <c r="J89" s="37"/>
      <c r="K89" s="26">
        <f>SUM(K90:K93)</f>
        <v>5</v>
      </c>
      <c r="L89" s="26">
        <f>SUM(L90:L93)</f>
        <v>5</v>
      </c>
      <c r="M89" s="37"/>
    </row>
    <row r="90" spans="1:14" ht="27.75" customHeight="1">
      <c r="A90" s="46"/>
      <c r="B90" s="68" t="s">
        <v>128</v>
      </c>
      <c r="C90" s="68"/>
      <c r="D90" s="68"/>
      <c r="E90" s="68"/>
      <c r="F90" s="33"/>
      <c r="G90" s="42"/>
      <c r="H90" s="25"/>
      <c r="I90" s="25"/>
      <c r="J90" s="25"/>
      <c r="K90" s="27">
        <f>SUM(COUNTIFS(K$6:K$32,{"HĐCĐ","HĐCĐ+HĐC"}))</f>
        <v>1</v>
      </c>
      <c r="L90" s="27">
        <f>SUM(COUNTIFS(L$6:L$32,{"HĐCĐ","HĐCĐ+HĐC"}))</f>
        <v>1</v>
      </c>
      <c r="M90" s="25"/>
    </row>
    <row r="91" spans="1:14" ht="27.75" customHeight="1">
      <c r="A91" s="46"/>
      <c r="B91" s="68" t="s">
        <v>148</v>
      </c>
      <c r="C91" s="68"/>
      <c r="D91" s="68"/>
      <c r="E91" s="68"/>
      <c r="F91" s="33"/>
      <c r="G91" s="42"/>
      <c r="H91" s="25"/>
      <c r="I91" s="25"/>
      <c r="J91" s="25"/>
      <c r="K91" s="27">
        <f>SUM(COUNTIFS(K$33:K$42,{"HĐCĐ","HĐCĐ+HĐC"}))</f>
        <v>1</v>
      </c>
      <c r="L91" s="27">
        <f>SUM(COUNTIFS(L$33:L$42,{"HĐCĐ","HĐCĐ+HĐC"}))</f>
        <v>0</v>
      </c>
      <c r="M91" s="25"/>
    </row>
    <row r="92" spans="1:14" ht="27.75" customHeight="1">
      <c r="A92" s="46"/>
      <c r="B92" s="68" t="s">
        <v>129</v>
      </c>
      <c r="C92" s="68"/>
      <c r="D92" s="68"/>
      <c r="E92" s="68"/>
      <c r="F92" s="33"/>
      <c r="G92" s="42"/>
      <c r="H92" s="25"/>
      <c r="I92" s="25"/>
      <c r="J92" s="25"/>
      <c r="K92" s="27">
        <f>SUM(COUNTIFS(K$43:K$53,{"HĐCĐ","HĐCĐ+HĐC"}))</f>
        <v>1</v>
      </c>
      <c r="L92" s="27">
        <f>SUM(COUNTIFS(L$43:L$53,{"HĐCĐ","HĐCĐ+HĐC"}))</f>
        <v>1</v>
      </c>
      <c r="M92" s="25"/>
    </row>
    <row r="93" spans="1:14" ht="27.75" customHeight="1">
      <c r="A93" s="46"/>
      <c r="B93" s="68" t="s">
        <v>147</v>
      </c>
      <c r="C93" s="68"/>
      <c r="D93" s="68"/>
      <c r="E93" s="68"/>
      <c r="F93" s="33"/>
      <c r="G93" s="42"/>
      <c r="H93" s="25"/>
      <c r="I93" s="25"/>
      <c r="J93" s="25"/>
      <c r="K93" s="27">
        <f>SUM(COUNTIFS(K$54:K$73,{"HĐCĐ","HĐCĐ+HĐC"}))</f>
        <v>2</v>
      </c>
      <c r="L93" s="27">
        <f>SUM(COUNTIFS(L$54:L$73,{"HĐCĐ","HĐCĐ+HĐC"}))</f>
        <v>3</v>
      </c>
      <c r="M93" s="25"/>
    </row>
    <row r="95" spans="1:14" ht="18.75">
      <c r="A95" s="84" t="s">
        <v>144</v>
      </c>
      <c r="B95" s="84"/>
      <c r="C95" s="84"/>
      <c r="D95" s="84"/>
      <c r="E95" s="84"/>
      <c r="F95" s="48"/>
      <c r="G95" s="49"/>
      <c r="H95" s="84" t="s">
        <v>118</v>
      </c>
      <c r="I95" s="84"/>
      <c r="J95" s="84"/>
      <c r="K95" s="84"/>
      <c r="L95" s="84"/>
      <c r="M95" s="84"/>
      <c r="N95" s="50"/>
    </row>
    <row r="96" spans="1:14" ht="28.5" customHeight="1">
      <c r="A96" s="48"/>
      <c r="B96" s="49"/>
      <c r="C96" s="48"/>
      <c r="D96" s="49"/>
      <c r="E96" s="48"/>
      <c r="F96" s="48"/>
      <c r="G96" s="49"/>
      <c r="H96" s="50"/>
      <c r="I96" s="50"/>
      <c r="J96" s="50"/>
      <c r="K96" s="50"/>
      <c r="L96" s="50"/>
      <c r="M96" s="50"/>
      <c r="N96" s="50"/>
    </row>
    <row r="97" spans="1:14" ht="18.75">
      <c r="A97" s="48"/>
      <c r="B97" s="49"/>
      <c r="C97" s="48"/>
      <c r="D97" s="49"/>
      <c r="E97" s="48"/>
      <c r="F97" s="48"/>
      <c r="G97" s="49"/>
      <c r="H97" s="50"/>
      <c r="I97" s="50"/>
      <c r="J97" s="50"/>
      <c r="K97" s="50"/>
      <c r="L97" s="50"/>
      <c r="M97" s="50"/>
      <c r="N97" s="50"/>
    </row>
    <row r="98" spans="1:14" ht="18.75">
      <c r="A98" s="84" t="s">
        <v>117</v>
      </c>
      <c r="B98" s="84"/>
      <c r="C98" s="84"/>
      <c r="D98" s="84"/>
      <c r="E98" s="84"/>
      <c r="F98" s="48"/>
      <c r="G98" s="49"/>
      <c r="H98" s="84" t="s">
        <v>101</v>
      </c>
      <c r="I98" s="84"/>
      <c r="J98" s="84"/>
      <c r="K98" s="84"/>
      <c r="L98" s="84"/>
      <c r="M98" s="84"/>
      <c r="N98" s="50"/>
    </row>
    <row r="99" spans="1:14" ht="18.75">
      <c r="A99" s="48"/>
      <c r="B99" s="49"/>
      <c r="C99" s="48"/>
      <c r="D99" s="49"/>
      <c r="E99" s="48"/>
      <c r="F99" s="48"/>
      <c r="G99" s="49"/>
      <c r="H99" s="50"/>
      <c r="I99" s="50"/>
      <c r="J99" s="50"/>
      <c r="K99" s="50"/>
      <c r="L99" s="50"/>
      <c r="M99" s="50"/>
      <c r="N99" s="50"/>
    </row>
    <row r="100" spans="1:14" ht="18.75">
      <c r="A100" s="48"/>
      <c r="B100" s="49"/>
      <c r="C100" s="48"/>
      <c r="D100" s="49"/>
      <c r="E100" s="48"/>
      <c r="F100" s="48"/>
      <c r="G100" s="49"/>
      <c r="H100" s="50"/>
      <c r="I100" s="50"/>
      <c r="J100" s="50"/>
      <c r="K100" s="50"/>
      <c r="L100" s="50"/>
      <c r="M100" s="50"/>
      <c r="N100" s="50"/>
    </row>
  </sheetData>
  <autoFilter ref="K1:K101" xr:uid="{00000000-0009-0000-0000-000002000000}"/>
  <mergeCells count="119">
    <mergeCell ref="F12:F13"/>
    <mergeCell ref="E12:E13"/>
    <mergeCell ref="A95:E95"/>
    <mergeCell ref="A98:E98"/>
    <mergeCell ref="H95:M95"/>
    <mergeCell ref="H98:M98"/>
    <mergeCell ref="F40:F41"/>
    <mergeCell ref="A64:A67"/>
    <mergeCell ref="B64:B67"/>
    <mergeCell ref="A49:A50"/>
    <mergeCell ref="F49:F50"/>
    <mergeCell ref="E49:E50"/>
    <mergeCell ref="D49:D50"/>
    <mergeCell ref="C49:C50"/>
    <mergeCell ref="B49:B50"/>
    <mergeCell ref="B58:D58"/>
    <mergeCell ref="B56:D56"/>
    <mergeCell ref="B55:D55"/>
    <mergeCell ref="B54:D54"/>
    <mergeCell ref="B52:D52"/>
    <mergeCell ref="B48:D48"/>
    <mergeCell ref="B44:D44"/>
    <mergeCell ref="B43:D43"/>
    <mergeCell ref="B79:E79"/>
    <mergeCell ref="F46:F47"/>
    <mergeCell ref="E46:E47"/>
    <mergeCell ref="D46:D47"/>
    <mergeCell ref="C46:C47"/>
    <mergeCell ref="B46:B47"/>
    <mergeCell ref="A46:A47"/>
    <mergeCell ref="F29:F31"/>
    <mergeCell ref="E29:E31"/>
    <mergeCell ref="D29:D31"/>
    <mergeCell ref="C29:C31"/>
    <mergeCell ref="B29:B31"/>
    <mergeCell ref="B35:D35"/>
    <mergeCell ref="B34:D34"/>
    <mergeCell ref="B33:D33"/>
    <mergeCell ref="E40:E41"/>
    <mergeCell ref="A1:M1"/>
    <mergeCell ref="M2:M5"/>
    <mergeCell ref="B10:D10"/>
    <mergeCell ref="B6:D6"/>
    <mergeCell ref="B7:D7"/>
    <mergeCell ref="B8:D8"/>
    <mergeCell ref="H2:H5"/>
    <mergeCell ref="K2:K5"/>
    <mergeCell ref="I2:I5"/>
    <mergeCell ref="J2:J5"/>
    <mergeCell ref="L2:L5"/>
    <mergeCell ref="A2:A5"/>
    <mergeCell ref="B2:B5"/>
    <mergeCell ref="C2:C5"/>
    <mergeCell ref="D2:D5"/>
    <mergeCell ref="E2:E5"/>
    <mergeCell ref="F2:F5"/>
    <mergeCell ref="G2:G5"/>
    <mergeCell ref="B25:D25"/>
    <mergeCell ref="A40:A41"/>
    <mergeCell ref="B40:B41"/>
    <mergeCell ref="C40:C41"/>
    <mergeCell ref="D40:D41"/>
    <mergeCell ref="B21:D21"/>
    <mergeCell ref="B22:D22"/>
    <mergeCell ref="B39:D39"/>
    <mergeCell ref="B11:D11"/>
    <mergeCell ref="D12:D13"/>
    <mergeCell ref="C12:C13"/>
    <mergeCell ref="B12:B13"/>
    <mergeCell ref="A29:A31"/>
    <mergeCell ref="B16:D16"/>
    <mergeCell ref="B14:D14"/>
    <mergeCell ref="A12:A13"/>
    <mergeCell ref="B62:D62"/>
    <mergeCell ref="B63:D63"/>
    <mergeCell ref="B68:D68"/>
    <mergeCell ref="B74:E74"/>
    <mergeCell ref="B75:E75"/>
    <mergeCell ref="B76:E76"/>
    <mergeCell ref="B72:B73"/>
    <mergeCell ref="B37:D37"/>
    <mergeCell ref="B28:D28"/>
    <mergeCell ref="E69:E70"/>
    <mergeCell ref="D69:D70"/>
    <mergeCell ref="C69:C70"/>
    <mergeCell ref="A69:A70"/>
    <mergeCell ref="B69:B70"/>
    <mergeCell ref="B78:E78"/>
    <mergeCell ref="B77:E77"/>
    <mergeCell ref="B82:E82"/>
    <mergeCell ref="E64:E67"/>
    <mergeCell ref="D64:D67"/>
    <mergeCell ref="C64:C67"/>
    <mergeCell ref="B80:E80"/>
    <mergeCell ref="B81:E81"/>
    <mergeCell ref="F60:F61"/>
    <mergeCell ref="E60:E61"/>
    <mergeCell ref="D60:D61"/>
    <mergeCell ref="C60:C61"/>
    <mergeCell ref="A60:A61"/>
    <mergeCell ref="B60:B61"/>
    <mergeCell ref="B93:E93"/>
    <mergeCell ref="B88:E88"/>
    <mergeCell ref="B89:E89"/>
    <mergeCell ref="B90:E90"/>
    <mergeCell ref="B91:E91"/>
    <mergeCell ref="B92:E92"/>
    <mergeCell ref="B83:E83"/>
    <mergeCell ref="B84:E84"/>
    <mergeCell ref="B85:E85"/>
    <mergeCell ref="B86:E86"/>
    <mergeCell ref="B87:E87"/>
    <mergeCell ref="F72:F73"/>
    <mergeCell ref="E72:E73"/>
    <mergeCell ref="D72:D73"/>
    <mergeCell ref="C72:C73"/>
    <mergeCell ref="F64:F67"/>
    <mergeCell ref="A72:A73"/>
    <mergeCell ref="F69:F70"/>
  </mergeCells>
  <dataValidations count="7">
    <dataValidation type="list" allowBlank="1" showInputMessage="1" showErrorMessage="1" sqref="I9 I12:I13 I15 I23:I24 I26:I27 I36 I38 I40:I42 I49:I51 I53 I57 I45:I47 I64:I67 I17:I20 I29:I32 I69:I73 I59:I61" xr:uid="{00000000-0002-0000-0200-000000000000}">
      <formula1>"Lớp, Tổ"</formula1>
    </dataValidation>
    <dataValidation type="list" allowBlank="1" showInputMessage="1" showErrorMessage="1" sqref="J9 J12:J13 J15 J23:J24 J26:J27 J36 J38 J40:J42 J49:J51 J53 J57 J45:J47 J17:J20 J29:J32 J69:J73 J59:J61" xr:uid="{00000000-0002-0000-0200-000001000000}">
      <formula1>"Lớp học, Lớp học+ sân chơi, phòng chức năng,ngoài nhà trường, sân chơi"</formula1>
    </dataValidation>
    <dataValidation allowBlank="1" showInputMessage="1" showErrorMessage="1" promptTitle="x" sqref="F19" xr:uid="{00000000-0002-0000-0200-000002000000}"/>
    <dataValidation type="list" allowBlank="1" showInputMessage="1" showErrorMessage="1" sqref="E72 C12 E57 H71:H73 E20:F20 C38 E53:F53 C51 C53 C57 E9 R13 E15 H18 E17:F18 C17:C20 E19 H20 H23:H24 E23:F24 C23:C24 E26 E27:F27 H26:H27 C26:C27 C36 E36 H38 E38 C40 E40:F40 H42 E42:F42 C42 C32 H50:H51 H59:H61 H67 C64:C66 E64:E66 E12 E29:E30 E32 C29:C30 E45:F46 C45:C46 E49 E51:F51 C49 H45:H47 E69 C69 E71:F71 C71:C72 E59:F60 C59:C60" xr:uid="{00000000-0002-0000-0200-000003000000}">
      <formula1>"KQMĐ, NDCT, TLHD, BC, ĐP"</formula1>
    </dataValidation>
    <dataValidation type="list" allowBlank="1" showInputMessage="1" showErrorMessage="1" promptTitle="x" sqref="F72" xr:uid="{00000000-0002-0000-0200-000004000000}">
      <formula1>"x"</formula1>
    </dataValidation>
    <dataValidation type="list" allowBlank="1" showInputMessage="1" showErrorMessage="1" sqref="H32 F32" xr:uid="{00000000-0002-0000-0200-000005000000}">
      <formula1>"KQMĐ, NDCT, TLHD, BC, ĐP,x"</formula1>
    </dataValidation>
    <dataValidation type="list" allowBlank="1" showInputMessage="1" showErrorMessage="1" sqref="J64:J67" xr:uid="{00000000-0002-0000-0200-000006000000}">
      <formula1>"Lớp học, Lớp học+ sân chơi, Phòng chức năng, Ngoài nhà trường, sân chơi"</formula1>
    </dataValidation>
  </dataValidations>
  <hyperlinks>
    <hyperlink ref="H13" r:id="rId1" xr:uid="{00000000-0004-0000-0200-000000000000}"/>
  </hyperlinks>
  <pageMargins left="0.59055118110236227" right="0.39370078740157483" top="0.74803149606299213" bottom="0.74803149606299213" header="0.31496062992125984" footer="0.31496062992125984"/>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BÉ LÊN MG</vt:lpstr>
      <vt:lpstr>'BÉ LÊN MG'!Print_Titles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2025-05-08T05:35:14Z</cp:lastPrinted>
  <dcterms:created xsi:type="dcterms:W3CDTF">2019-07-05T03:48:23Z</dcterms:created>
  <dcterms:modified xsi:type="dcterms:W3CDTF">2025-05-08T05:39:20Z</dcterms:modified>
</cp:coreProperties>
</file>