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5. CĐ NN\"/>
    </mc:Choice>
  </mc:AlternateContent>
  <xr:revisionPtr revIDLastSave="0" documentId="13_ncr:1_{A4408939-A375-4ED1-AA51-7F6A5F1A5362}"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NN" sheetId="42" r:id="rId2"/>
  </sheets>
  <definedNames>
    <definedName name="_xlnm._FilterDatabase" localSheetId="1" hidden="1">'CĐ NN'!$A$4:$V$146</definedName>
    <definedName name="_xlnm.Print_Area" localSheetId="1">'CĐ NN'!$A$1:$R$149</definedName>
    <definedName name="_xlnm.Print_Titles" localSheetId="1">'CĐ NN'!$3:$4</definedName>
  </definedNames>
  <calcPr calcId="179021" calcMode="manual" iterateCount="1"/>
</workbook>
</file>

<file path=xl/calcChain.xml><?xml version="1.0" encoding="utf-8"?>
<calcChain xmlns="http://schemas.openxmlformats.org/spreadsheetml/2006/main">
  <c r="Q145" i="42" l="1"/>
  <c r="P145" i="42"/>
  <c r="O145" i="42"/>
  <c r="Q144" i="42"/>
  <c r="P144" i="42"/>
  <c r="O144" i="42"/>
  <c r="Q143" i="42"/>
  <c r="P143" i="42"/>
  <c r="O143" i="42"/>
  <c r="Q142" i="42"/>
  <c r="P142" i="42"/>
  <c r="O142" i="42"/>
  <c r="Q141" i="42"/>
  <c r="P141" i="42"/>
  <c r="O141" i="42"/>
  <c r="P140" i="42"/>
  <c r="N145" i="42"/>
  <c r="N144" i="42"/>
  <c r="N143" i="42"/>
  <c r="N142" i="42"/>
  <c r="N141" i="42"/>
  <c r="P126" i="42"/>
  <c r="P125" i="42"/>
  <c r="O129" i="42"/>
  <c r="O128" i="42"/>
  <c r="O127" i="42"/>
  <c r="O126" i="42"/>
  <c r="O125" i="42"/>
  <c r="N129" i="42"/>
  <c r="N128" i="42"/>
  <c r="N127" i="42"/>
  <c r="N126" i="42"/>
  <c r="N125" i="42"/>
  <c r="O140" i="42" l="1"/>
  <c r="Q140" i="42"/>
  <c r="N140" i="42"/>
  <c r="Q131" i="42"/>
  <c r="P131" i="42"/>
  <c r="O131" i="42"/>
  <c r="N131" i="42"/>
  <c r="N133" i="42"/>
  <c r="Q139" i="42" l="1"/>
  <c r="P139" i="42"/>
  <c r="O139" i="42"/>
  <c r="Q138" i="42"/>
  <c r="P138" i="42"/>
  <c r="O138" i="42"/>
  <c r="Q137" i="42"/>
  <c r="P137" i="42"/>
  <c r="O137" i="42"/>
  <c r="Q136" i="42"/>
  <c r="P136" i="42"/>
  <c r="O136" i="42"/>
  <c r="Q135" i="42"/>
  <c r="P135" i="42"/>
  <c r="O135" i="42"/>
  <c r="Q134" i="42"/>
  <c r="P134" i="42"/>
  <c r="O134" i="42"/>
  <c r="Q133" i="42"/>
  <c r="P133" i="42"/>
  <c r="O133" i="42"/>
  <c r="Q132" i="42"/>
  <c r="P132" i="42"/>
  <c r="O132" i="42"/>
  <c r="Q129" i="42"/>
  <c r="P129" i="42"/>
  <c r="Q128" i="42"/>
  <c r="P128" i="42"/>
  <c r="Q127" i="42"/>
  <c r="P127" i="42"/>
  <c r="Q126" i="42"/>
  <c r="Q125" i="42"/>
  <c r="N139" i="42"/>
  <c r="N138" i="42"/>
  <c r="N137" i="42"/>
  <c r="N136" i="42"/>
  <c r="N135" i="42"/>
  <c r="N134" i="42"/>
  <c r="N132" i="42"/>
  <c r="K145" i="42"/>
  <c r="J145" i="42"/>
  <c r="K144" i="42"/>
  <c r="J144" i="42"/>
  <c r="K143" i="42"/>
  <c r="J143" i="42"/>
  <c r="K142" i="42"/>
  <c r="J142" i="42"/>
  <c r="K141" i="42"/>
  <c r="K140" i="42" s="1"/>
  <c r="J141" i="42"/>
  <c r="J140" i="42" s="1"/>
  <c r="K139" i="42"/>
  <c r="J139" i="42"/>
  <c r="K138" i="42"/>
  <c r="J138" i="42"/>
  <c r="K137" i="42"/>
  <c r="J137" i="42"/>
  <c r="K136" i="42"/>
  <c r="J136" i="42"/>
  <c r="K135" i="42"/>
  <c r="J135" i="42"/>
  <c r="K134" i="42"/>
  <c r="J134" i="42"/>
  <c r="K133" i="42"/>
  <c r="J133" i="42"/>
  <c r="K132" i="42"/>
  <c r="J132" i="42"/>
  <c r="K131" i="42"/>
  <c r="J131" i="42"/>
  <c r="K129" i="42"/>
  <c r="J129" i="42"/>
  <c r="K128" i="42"/>
  <c r="J128" i="42"/>
  <c r="K127" i="42"/>
  <c r="J127" i="42"/>
  <c r="K126" i="42"/>
  <c r="J126" i="42"/>
  <c r="K125" i="42"/>
  <c r="K124" i="42" s="1"/>
  <c r="J125" i="42"/>
  <c r="J124" i="42" s="1"/>
  <c r="Q130" i="42" l="1"/>
  <c r="Q124" i="42"/>
  <c r="P124" i="42"/>
  <c r="J130" i="42"/>
  <c r="P130" i="42"/>
  <c r="O124" i="42"/>
  <c r="O130" i="42"/>
  <c r="N124" i="42"/>
  <c r="N130" i="42"/>
  <c r="K130" i="42"/>
  <c r="M32" i="42" l="1"/>
  <c r="L89" i="42" l="1"/>
  <c r="M92" i="42"/>
  <c r="L46" i="42"/>
  <c r="M46" i="42"/>
  <c r="L42" i="42"/>
  <c r="L32" i="42"/>
  <c r="L7" i="42" l="1"/>
  <c r="M10" i="42" l="1"/>
  <c r="M121" i="42" l="1"/>
  <c r="M107" i="42"/>
  <c r="M104" i="42"/>
  <c r="M101" i="42"/>
  <c r="M96" i="42"/>
  <c r="M89" i="42"/>
  <c r="M85" i="42"/>
  <c r="M76" i="42"/>
  <c r="M66" i="42"/>
  <c r="M63" i="42"/>
  <c r="M61" i="42"/>
  <c r="M58" i="42"/>
  <c r="L58" i="42"/>
  <c r="M56" i="42"/>
  <c r="M54" i="42"/>
  <c r="M52" i="42"/>
  <c r="M49" i="42"/>
  <c r="M44" i="42"/>
  <c r="M42" i="42"/>
  <c r="M38" i="42"/>
  <c r="M36" i="42"/>
  <c r="M60" i="42" l="1"/>
  <c r="M65" i="42"/>
  <c r="M103" i="42"/>
  <c r="M41" i="42"/>
  <c r="M95" i="42"/>
  <c r="M88" i="42"/>
  <c r="M48" i="42"/>
  <c r="M31" i="42"/>
  <c r="M87" i="42" l="1"/>
  <c r="M30" i="42"/>
  <c r="M29" i="42" s="1"/>
  <c r="L121" i="42" l="1"/>
  <c r="L107" i="42"/>
  <c r="L104" i="42"/>
  <c r="L101" i="42"/>
  <c r="L96" i="42"/>
  <c r="L92" i="42"/>
  <c r="L85" i="42"/>
  <c r="L76" i="42"/>
  <c r="L66" i="42"/>
  <c r="L63" i="42"/>
  <c r="L61" i="42"/>
  <c r="L56" i="42"/>
  <c r="L54" i="42"/>
  <c r="L52" i="42"/>
  <c r="L49" i="42"/>
  <c r="L44" i="42"/>
  <c r="L38" i="42"/>
  <c r="L36" i="42"/>
  <c r="M27" i="42"/>
  <c r="L27" i="42"/>
  <c r="M24" i="42"/>
  <c r="L24" i="42"/>
  <c r="M19" i="42"/>
  <c r="L19" i="42"/>
  <c r="M17" i="42"/>
  <c r="L17" i="42"/>
  <c r="M12" i="42"/>
  <c r="L12" i="42"/>
  <c r="L10" i="42"/>
  <c r="M7" i="42"/>
  <c r="L88" i="42" l="1"/>
  <c r="L95" i="42"/>
  <c r="M9" i="42"/>
  <c r="M6" i="42" s="1"/>
  <c r="M23" i="42"/>
  <c r="L23" i="42"/>
  <c r="L31" i="42"/>
  <c r="L48" i="42"/>
  <c r="L9" i="42"/>
  <c r="L65" i="42"/>
  <c r="L41" i="42"/>
  <c r="L60" i="42"/>
  <c r="L103" i="42"/>
  <c r="L145" i="42" l="1"/>
  <c r="L6" i="42"/>
  <c r="L5" i="42" s="1"/>
  <c r="L129" i="42"/>
  <c r="L143" i="42"/>
  <c r="L127" i="42"/>
  <c r="L30" i="42"/>
  <c r="L87" i="42"/>
  <c r="M5" i="42"/>
  <c r="L144" i="42" l="1"/>
  <c r="L128" i="42"/>
  <c r="L29" i="42"/>
  <c r="L139" i="42" s="1"/>
  <c r="L142" i="42"/>
  <c r="L126" i="42"/>
  <c r="L137" i="42"/>
  <c r="L133" i="42"/>
  <c r="L136" i="42"/>
  <c r="L132" i="42"/>
  <c r="L134" i="42" l="1"/>
  <c r="L138" i="42"/>
  <c r="L135" i="42"/>
  <c r="L125" i="42"/>
  <c r="L124" i="42" s="1"/>
  <c r="L141" i="42"/>
  <c r="L140" i="42" s="1"/>
  <c r="L131" i="42"/>
  <c r="L130" i="42" l="1"/>
</calcChain>
</file>

<file path=xl/sharedStrings.xml><?xml version="1.0" encoding="utf-8"?>
<sst xmlns="http://schemas.openxmlformats.org/spreadsheetml/2006/main" count="776" uniqueCount="325">
  <si>
    <t>KQMĐ</t>
  </si>
  <si>
    <t>TLHD</t>
  </si>
  <si>
    <t>NDCT</t>
  </si>
  <si>
    <t>ĐP</t>
  </si>
  <si>
    <t>* Phương tiện giao thông</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</si>
  <si>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</si>
  <si>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</si>
  <si>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</si>
  <si>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</si>
  <si>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</si>
  <si>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</si>
  <si>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2. Nhận biết một số nghề phổ biến và nghề truyền thống ở địa phương</t>
  </si>
  <si>
    <t>3. Nhận biết một số lễ hội và danh lam, thắng cảnh</t>
  </si>
  <si>
    <t>Ném xa bằng 2 tay</t>
  </si>
  <si>
    <t>Một số khu vực nguy hiểm</t>
  </si>
  <si>
    <t>A. Khám phá khoa học</t>
  </si>
  <si>
    <t>III. LĨNH VỰC GIÁO DỤC PHÁT TRIỂN NGÔN NGỮ</t>
  </si>
  <si>
    <t>V. LĨNH VỰC GIÁO DỤC PHÁT TRIỂN THẨM MỸ</t>
  </si>
  <si>
    <t>x</t>
  </si>
  <si>
    <t>Biết một số đặc điểm nổi bật và cách sử dụng đồ dùng, đồ chơi quen thuộc</t>
  </si>
  <si>
    <t>5. Công nghệ</t>
  </si>
  <si>
    <t>Biết lắng nghe và trao đổi với người đối thoại</t>
  </si>
  <si>
    <t>Lắng nghe và trao đổi với người đối thoại</t>
  </si>
  <si>
    <t>Thích thú, ngắm nhìn và biết sử dụng các từ gợi cảm nói lên cảm xúc của mình trước vẻ đẹp nổi bật (về màu sắc, hình dáng, bố cục…) của tác phẩm tạo hình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</si>
  <si>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</si>
  <si>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</si>
  <si>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</si>
  <si>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</si>
  <si>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</si>
  <si>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4. Nhận biết một số nguy cơ không an toàn và phòng tránh</t>
  </si>
  <si>
    <t>2. Xếp tương ứng</t>
  </si>
  <si>
    <t>3. Sắp xếp theo quy tắc</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</si>
  <si>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</si>
  <si>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</si>
  <si>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</si>
  <si>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</si>
  <si>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</si>
  <si>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</si>
  <si>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</si>
  <si>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</si>
  <si>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</si>
  <si>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</si>
  <si>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</si>
  <si>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</si>
  <si>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</si>
  <si>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</si>
  <si>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bò, trườn, trèo</t>
  </si>
  <si>
    <t>* Vận động: tung, ném, bắt</t>
  </si>
  <si>
    <t>Nguồn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</si>
  <si>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</si>
  <si>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</si>
  <si>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Biết yêu mến, quan tâm đến người thân trong gia đình.</t>
  </si>
  <si>
    <t>Thuộc lĩnh vực</t>
  </si>
  <si>
    <t>* Đồ dùng, đồ chơi</t>
  </si>
  <si>
    <t>* Thời tiết, mùa</t>
  </si>
  <si>
    <t>1. Nhận biết tập hợp, số lượng, số thứ tự, đếm</t>
  </si>
  <si>
    <t>5. Hình dạng</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</si>
  <si>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</si>
  <si>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</si>
  <si>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</si>
  <si>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</si>
  <si>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</si>
  <si>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</si>
  <si>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Thực hiện được một số quy định ở lớp, gia đình và nơi công cộng phù hợp độ tuổi</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</si>
  <si>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</si>
  <si>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</si>
  <si>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</si>
  <si>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</si>
  <si>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Biết một số hoạt động của các ngày lễ hội trong năm</t>
  </si>
  <si>
    <t>Hoạt động chủ đề</t>
  </si>
  <si>
    <t>Địa điểm tổ chức</t>
  </si>
  <si>
    <t>Nội dung chủ đề</t>
  </si>
  <si>
    <t>Phạm vi thực hiện</t>
  </si>
  <si>
    <t>Sân chơi</t>
  </si>
  <si>
    <t>Lớp học</t>
  </si>
  <si>
    <t>Chơi trò chơi vận động</t>
  </si>
  <si>
    <t>Tổ</t>
  </si>
  <si>
    <t>Lớp</t>
  </si>
  <si>
    <t>ATGT</t>
  </si>
  <si>
    <t>Nhận biết một số tình huống nguy hiểm và cách phòng tránh</t>
  </si>
  <si>
    <t>Thích chăm sóc cây cối, rau xanh.</t>
  </si>
  <si>
    <t>Bảo vệ, chăm sóc cây</t>
  </si>
  <si>
    <t>TT
MT</t>
  </si>
  <si>
    <t>PT
CT</t>
  </si>
  <si>
    <t xml:space="preserve">Tài nguyên học liệu </t>
  </si>
  <si>
    <t>Phân bổ nguyên bản
 theo sách chương trình GDMN</t>
  </si>
  <si>
    <t>MT, ND cốt lõi.</t>
  </si>
  <si>
    <t>1. Thực hiện các động tác phát triển các nhóm cơ và hô hấp</t>
  </si>
  <si>
    <t>Thực hiện đúng, đủ, nhịp nhàng các động tác trong bài tập thể dục theo hiệu lệnh</t>
  </si>
  <si>
    <t>4T</t>
  </si>
  <si>
    <t>Tập kết hợp 5 động tác cơ bản trong bài tập thể dục kết hợp với nhạc bài hát theo chủ đề "Nghề nghiệp"</t>
  </si>
  <si>
    <t>C:\Users\admin\Desktop\tds\TDS CĐ NGHỀ NGHIỆP.mp3</t>
  </si>
  <si>
    <t xml:space="preserve">lớp học </t>
  </si>
  <si>
    <t>Trườn thẳng hướng đích, liên tục 2m và theo khả năng</t>
  </si>
  <si>
    <t>Trườn theo hướng thẳng</t>
  </si>
  <si>
    <t>HĐH: Trườn theo hướng thẳng</t>
  </si>
  <si>
    <t>Ném vật về phía trước bằng 2 tay đúng kỹ thuật ở khoảng cách xa 3 m</t>
  </si>
  <si>
    <t>HĐH: Ném xa bằng 2 tay</t>
  </si>
  <si>
    <t xml:space="preserve">Lớp học </t>
  </si>
  <si>
    <t>Biết phối hợp chuyền bắt bóng qua đầu liên tục, không làm rơi bóng</t>
  </si>
  <si>
    <t>Chuyền, bắt bóng qua đầu</t>
  </si>
  <si>
    <t>HĐH: Chuyền, bắt bóng qua đầu</t>
  </si>
  <si>
    <t>* Trò chơi vận động</t>
  </si>
  <si>
    <t>Thích chơi các trò chơi vận động, biết luật chơi, cách chơi. Phối hợp với bạn trong khi chơi.</t>
  </si>
  <si>
    <t>https://www.youtube.com/watch?v=XyoATGVfAT0</t>
  </si>
  <si>
    <t>Tô, vẽ được một số hình đơn giản, gần gũi</t>
  </si>
  <si>
    <t>Tô, vẽ hình chủ đề "Nghề nghiệp"</t>
  </si>
  <si>
    <t>https://www.youtube.com/watch?v=2YRaPQfRUdk</t>
  </si>
  <si>
    <t>Cắt, xé thành thạo theo đường thẳng</t>
  </si>
  <si>
    <t>Xếp chồng được 10-12 khối</t>
  </si>
  <si>
    <t>Xếp chồng các hình khối chủ đề "Nghề nghiệp"</t>
  </si>
  <si>
    <t xml:space="preserve">Biết ý nghĩa của việc ăn để giúp cơ thể cao lớn, khỏe mạnh, thông minh. Biết ăn nhiều loại thức ăn khác nhau để cơ thể có đủ chất dinh dưỡng. </t>
  </si>
  <si>
    <t>Giá trị dinh dưỡng của một số loại thực phẩm</t>
  </si>
  <si>
    <t>https://www.youtube.com/watch?v=LH1kByMeyOQ</t>
  </si>
  <si>
    <t>- Hướng dẫn cách chế biến một số món ăn dành cho trẻ
- Một số chế độ ăn khi trẻ bị bệnh (táo bón, tiêu chảy, sốt, suy dinh dưỡng, thừa cân béo phì,…)
- Hướng dẫn kỹ thuật sơ cứu thông thường</t>
  </si>
  <si>
    <t>C:\Users\admin\Desktop\video phòng tránh TNTT\SC bong nuoc soi.mp4</t>
  </si>
  <si>
    <t>Nhận ra và biết tránh không chơi ở những nơi nguy hiểm</t>
  </si>
  <si>
    <t>2. Đồ vật:</t>
  </si>
  <si>
    <t>Biết phân loại đồ dùng, đồ chơi theo 1-2 dấu hiệu</t>
  </si>
  <si>
    <t>Phân loại đồ dùng, đồ chơi theo 1-2 dấu hiệu</t>
  </si>
  <si>
    <t>Các tình huống nguy hiểm và cách phòng tránh ( xe đang chuyển hướng, chướng ngại vật trên đường, tầm nhìn bị che khuất, vội vàng bi lên xuống xe, xê ô tô đột ngột mở cửa…)</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</si>
  <si>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</si>
  <si>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</si>
  <si>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</si>
  <si>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</si>
  <si>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https://www.google.com.vn/url?sa=i&amp;url=https%3A%2F%2Fhanyny.com%2Fbai-viet%2Fgiao-an-mam-non-mot-so-loai-qua&amp;psig=AOvVaw1msJ-AslgZU3rTQ_vNrZbb&amp;ust=1631770602614000&amp;source=images&amp;cd=vfe&amp;ved=0CAkQjRxqFwoTCMCJvcChgPMCFQAAAAAdAAAAABAD</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</si>
  <si>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</si>
  <si>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</si>
  <si>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</si>
  <si>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https://www.youtube.com/watch?v=O8Bb0Q_YqB0</t>
  </si>
  <si>
    <t>Thực hiện được một số thao tác đơn giản với máy tính</t>
  </si>
  <si>
    <t>Một số thao tác cơ bản với máy tính: tắt, mở, di chuyển chuột, kích chuột (kích đơn)</t>
  </si>
  <si>
    <t>Biết sử dụng các số từ 1 - 5 để chỉ số lượng, số thứ tự</t>
  </si>
  <si>
    <t>Chữ số, số lượng và số thứ tự trong phạm vi 5</t>
  </si>
  <si>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</si>
  <si>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</si>
  <si>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t xml:space="preserve"> Biết xếp tương ứng 1 - 1, ghép đôi</t>
  </si>
  <si>
    <t xml:space="preserve"> Xếp tương ứng 1 - 1, ghép đôi</t>
  </si>
  <si>
    <t xml:space="preserve">Nhận ra được quy tắc sắp xếp của 3 đối tượng (ABC, AAB, ABB) và tiếp tục thực hiện sao chép lại </t>
  </si>
  <si>
    <t>So sánh, phát hiện quy tắc sắp xếp và sắp xếp theo quy tắc (ABC)</t>
  </si>
  <si>
    <t>Sử dụng được dụng cụ để đo độ dài, dung tích của 2 đối tượng, nói kết quả đo và so sánh</t>
  </si>
  <si>
    <t>Đo độ dài một vật bằng một đơn vị đo</t>
  </si>
  <si>
    <t>Chỉ ra được các điểm giống, khác nhau giữa hai hình (vuông và chữ nhật…)</t>
  </si>
  <si>
    <t>So sánh sự khác nhau và giống nhau của các hình: hình vuông, hình chữ nhật</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</si>
  <si>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</si>
  <si>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</si>
  <si>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</si>
  <si>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Nghe hiểu nội dung truyện kể, truyện đọc chủ đề "Nghề nghiệp"</t>
  </si>
  <si>
    <t>https://www.youtube.com/watch?v=u_w-7DsKmIc(ba chú heo con)</t>
  </si>
  <si>
    <t>Nghe các bài hát, bài thơ, ca dao, đồng dao, tục ngữ, câu đố, hò, vè chủ đề "Nghề nghiệp"</t>
  </si>
  <si>
    <t>https://www.youtube.com/watch?v=IzKTZKBNJks</t>
  </si>
  <si>
    <t>Sử dụng được các từ chỉ sự vật, hoạt động, đặc điểm</t>
  </si>
  <si>
    <t>Sử dụng các từ chỉ sự vật, hoạt động, đặc điểm</t>
  </si>
  <si>
    <t>Đọc bài thơ, ca dao, đồng dao  chủ đề "NN"</t>
  </si>
  <si>
    <t>https://www.youtube.com/watch?v=EBnv7Cnmw5c</t>
  </si>
  <si>
    <t>Kể lại chuyện đã được nghe</t>
  </si>
  <si>
    <t>Bắt chước được giọng nói, điệu bộ của nhân vật trong truyện</t>
  </si>
  <si>
    <t>Biết điều chỉnh giọng nói phù hợp với hoàn cảnh khi được nhắc nhở</t>
  </si>
  <si>
    <t>Điều chỉnh giọng nói phù hợp với hoàn cảnh khi được nhắc nhở</t>
  </si>
  <si>
    <t>Biết mô tả hành động của các nhân vật trong tranh</t>
  </si>
  <si>
    <t>Biết tự chọn đồ chơi, trò chơi theo ý thích</t>
  </si>
  <si>
    <t>Cố gắng thực hiện công việc đơn giản được giao</t>
  </si>
  <si>
    <t>Lau sàn nhà</t>
  </si>
  <si>
    <t>https://www.youtube.com/watch?v=t2ZZdt-IFso</t>
  </si>
  <si>
    <t>Thực hiện một số quy định ở lớp và gia đình: Dọn dẹp và sắp xếp đồ dùng, sau khi chơi cất đồ chơi vào nơi quy định, giờ ngủ không làm ồn, vâng lời ông bà, bố mẹ, đi bên phải lề đường.</t>
  </si>
  <si>
    <t xml:space="preserve">Biết trao đổi, thỏa thuận với bạn để cùng thực hiện hoạt động chung (chơi, trực nhật) </t>
  </si>
  <si>
    <t>Phối hợp cùng bạn trong chơi, trực nhật</t>
  </si>
  <si>
    <t>https://www.youtube.com/watch?v=UEAMz4VonNE</t>
  </si>
  <si>
    <t>Nghe bài hát, bản nhạc; thơ, đồng dao, ca dao, tục ngữ; kể chuyện phù hợp với chủ đề "Nghề nghiệp"</t>
  </si>
  <si>
    <t>https://www.youtube.com/watch?v=9Gw_ALBU8jg</t>
  </si>
  <si>
    <t>Nói cảm nhận về vẻ đẹp nổi bật của tác phẩm tạo hình</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</si>
  <si>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</si>
  <si>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</si>
  <si>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</si>
  <si>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"Nghề nghiệp"</t>
  </si>
  <si>
    <t>https://www.youtube.com/watch?v=NbioGKvlFvk</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</si>
  <si>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</si>
  <si>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"NGhề nghiệp"</t>
  </si>
  <si>
    <t>Biết phối hợp các nguyên vật liệu tạo hình để tạo ra sản phẩm</t>
  </si>
  <si>
    <t>Phối hợp các nguyên vật liệu tạo hình, vật liệu trong thiên nhiên, nguyên vật liệu phế thải... để tạo ra các sản phẩm theo chủ đề "Nghề nghiệp"</t>
  </si>
  <si>
    <t>https://www.youtube.com/watch?v=NZelKgN20BM</t>
  </si>
  <si>
    <t>Biết vẽ phối hợp các nét thẳng, xiên ngang, cong tròn tạo thành bức tranh có màu sắc và bố cục</t>
  </si>
  <si>
    <t>Vẽ phối hợp các nét thẳng, xiên ngang, cong tròn tạo thành bức tranh có màu sắc và bố cục theo chủ đề "Nghề nghiệp"</t>
  </si>
  <si>
    <t>https://www.youtube.com/watch?v=7NH2V3BtX-w</t>
  </si>
  <si>
    <t>Biết xé, cắt theo đường thẳng, đường cong… và dán thành sản phẩm có màu sắc, bố cục</t>
  </si>
  <si>
    <t xml:space="preserve"> Xé, cắt theo đường thẳng, đường cong… và dán thành sản phẩm có màu sắc, bố cục theo chủ đề " Nghề nghiệp"</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</si>
  <si>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</si>
  <si>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"NGhề nghiệp"</t>
  </si>
  <si>
    <t>Biết nhận xét các sản phẩm tạo hình về màu sắc, đường nét, hình dáng</t>
  </si>
  <si>
    <t>Có khả năng lựa chọn và tự thể hiện hình thức vận động theo bài hát, bản nhạc</t>
  </si>
  <si>
    <t>Lựa chọn, thể hiện các hình thức vận động theo nhạc</t>
  </si>
  <si>
    <t>Có khả năng tự chọn dụng cụ, vật liệu để tạo ra sản phẩm theo ý thích</t>
  </si>
  <si>
    <t>Làm đồ chơi chủ đề "Nghề nghiệp"</t>
  </si>
  <si>
    <t>Biết kể chuyện có mở đầu, kết thúc</t>
  </si>
  <si>
    <t>https://www.google.com.vn/url?sa=i&amp;url=http%3A%2F%2Fbrt.vn%2F</t>
  </si>
  <si>
    <t>Cắt, xé được theo đường viền thẳng và cong của các hình đơn giản  chủ đề NN</t>
  </si>
  <si>
    <t>Tên gọi, công việc, công cụ, sản phẩm, ích lợi… của một số nghề phổ biến (nghề bác sĩ; Cô thợ may; chú bộ đội hải quân)</t>
  </si>
  <si>
    <t>SHHN: Trò chuyện, xem tranh ảnh, tạo tình huống để trẻ biết cách sử đụng đúng các từ chỉ sự vật, hoạt động phù hợp</t>
  </si>
  <si>
    <t>Tập đóng kịch chủ đề Nghề nghiệp</t>
  </si>
  <si>
    <t>Tự lựa chọn đồ chơi/ trò chơi, làm đồ chơi theo ý thích chủ đề Nghề nghiệp</t>
  </si>
  <si>
    <t>HĐH:
- Dạy trẻ kĩ năng sử dụng cái cuốc</t>
  </si>
  <si>
    <t>Yêu mến, quan tâm đến người giúp ích cho xã hội (bác sĩ, chú bộ đội)</t>
  </si>
  <si>
    <t>ĐTT/HN:
- Về quê cuốc đất trồng rau
- Bác sĩ về bản
- Người mẹ áo trắng
- Ngày hội lớn của dệt may 
- Chú bộ đội và cơn mưa</t>
  </si>
  <si>
    <t>HĐH/HĐG:
- Nặn cái quốc
- Nặn khẩu súng</t>
  </si>
  <si>
    <t xml:space="preserve">HĐG:
- Quan sát, nhận xét  về sản phẩm mà trẻ làm được                                                     </t>
  </si>
  <si>
    <t>HĐC:
- Làm quen với việc  lựa chọn, thể hiện các hình thức vận động theo nhạc</t>
  </si>
  <si>
    <t>TDS: Hô hấp: Thổi bóng bay.
- Tay: 2 tay ra trước, về phía sau. 
- Lưng, bụng: Ngồi, cúi về trước, ngửa ra sau 
- Chân: Ngồi nâng 2 chân, duỗi thẳng.
- Bật: Tay sang ngang 2 bên, bật lên trước, ra sau.</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</si>
  <si>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</si>
  <si>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VS-AN: Trò chuyện, tìm hiểu về giá trị dinh dưỡng của các loại thực phẩm.
Xem video, tranh ảnh về tháp dinh dưỡng.</t>
  </si>
  <si>
    <t>ĐTT/VS-AN:
- Cách chế biến món Canh rau củ
- Tìm hiểu về tháp dinh dưỡng
- Chế độ ăn khi trẻ bị dị ứng với 1 số thực phẩm
- Cách sơ cứ khi trẻ bị bỏng nước sôi.</t>
  </si>
  <si>
    <t xml:space="preserve"> SHHN:
- Trò chuyện về một số khu vực gây nguy hiểm? Điều gì xảy ra khi chơi ở những khu vực đó?</t>
  </si>
  <si>
    <t>HĐG:
- Gạch bỏ đối tượng không cùng loại.
- Phân loại một số đồ dùng, đò chơi về màu sắc, kích thước.</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</si>
  <si>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</si>
  <si>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</si>
  <si>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</si>
  <si>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</si>
  <si>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</si>
  <si>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HĐH/HĐG: 
- So sánh sự giống và khác nhau của hình vuông, hình chữ nhật</t>
  </si>
  <si>
    <t>ĐTT/SHHN:
- Nhắc nhở trẻ điều chỉnh giọng nói phù hợp với hoàn cảnh.</t>
  </si>
  <si>
    <t>VS-AN:
- Rèn kỹ năng trật tự khi ngủ</t>
  </si>
  <si>
    <t>HĐNT:
- Quan sát sự lớn lên của cây, bảo vệ và chăm sóc cây: nhặt lá rụng, nhổ cỏ, bắt sâu, tưới nước cho cây.</t>
  </si>
  <si>
    <t xml:space="preserve">LH: Tìm hiểu về ngày hội của các chú bộ đội </t>
  </si>
  <si>
    <t>HĐC:  Hướng dẫn và cho trẻ thực hành: Lau sàn nhà</t>
  </si>
  <si>
    <t>HĐNT:
- Tiệm Spa
- Tiệm Nail
- Cửa hàng may đo</t>
  </si>
  <si>
    <t>KẾ HOẠCH CHĂM SÓC GIÁO DỤC TRẺ CHỦ ĐỀ NGHỀ NGHIỆP</t>
  </si>
  <si>
    <t>Thời gian thực hiện 4 tuần (Từ ngày 16/12-11/01/2025)</t>
  </si>
  <si>
    <t>Nhánh 1: Chú bộ đội hải quân</t>
  </si>
  <si>
    <t>Nhánh 2: Cái cuốc</t>
  </si>
  <si>
    <t>Nhánh 3: Bác sĩ</t>
  </si>
  <si>
    <t>Nhánh 4: Cô thợ may</t>
  </si>
  <si>
    <t>TDS</t>
  </si>
  <si>
    <t>HĐH</t>
  </si>
  <si>
    <t>HĐNT</t>
  </si>
  <si>
    <t>HĐG</t>
  </si>
  <si>
    <t>VS-AN</t>
  </si>
  <si>
    <t>SHHN</t>
  </si>
  <si>
    <t xml:space="preserve">Đặc điểm nổi bật, công dụng, cách sử dụng đồ dùng, đồ chơi chủ đề Nghề nghiệp. </t>
  </si>
  <si>
    <t>ĐTT</t>
  </si>
  <si>
    <t>HĐG+HĐC</t>
  </si>
  <si>
    <t>Xếp theo quy tắc ABB</t>
  </si>
  <si>
    <t>HĐC/HĐG: 
- So sánh chiều dài của 2 đối tượng (dài hơn - ngắn hơn)</t>
  </si>
  <si>
    <t>HĐC</t>
  </si>
  <si>
    <t>TQ</t>
  </si>
  <si>
    <t>Chuyện: Anh bộ đội và lũ trẻ</t>
  </si>
  <si>
    <t>Chuyện: Thần sắt</t>
  </si>
  <si>
    <t>Chuyện: Bác sĩ tí hon</t>
  </si>
  <si>
    <t>Bài thơ: Cái cuốc</t>
  </si>
  <si>
    <t>Bài thơ: Nàng tiên áo trắng</t>
  </si>
  <si>
    <t>Bài thơ: Cô thợ dệt</t>
  </si>
  <si>
    <t>Bài thơ: Chú bộ đội hải quân</t>
  </si>
  <si>
    <t>Bài thơ: Tập làm bác sĩ</t>
  </si>
  <si>
    <t>Đồng dao: Rềnh rềnh ràng ràng</t>
  </si>
  <si>
    <t>Chuyện: Chiếc cuốc siêng năng</t>
  </si>
  <si>
    <t>Cháu yêu chú bộ đội</t>
  </si>
  <si>
    <t>Hào hứng tham gia vào các hoạt động trong các ngày lễ hội của chú bộ đội.</t>
  </si>
  <si>
    <t>Bé yêu bác sĩ</t>
  </si>
  <si>
    <t>Bé yêu cô thợ may</t>
  </si>
  <si>
    <t>Bài hát: Cháu thương chú bộ đội</t>
  </si>
  <si>
    <t>Bài hát: Em làm bác sĩ</t>
  </si>
  <si>
    <t>HĐH+HĐC</t>
  </si>
  <si>
    <t>Làm cái cuốc (EDP)</t>
  </si>
  <si>
    <t>Làm trang phục váy áo (EDP)</t>
  </si>
  <si>
    <t>Khám phá cái cuốc (5E)</t>
  </si>
  <si>
    <t>Khá phá mảnh vải (5E)</t>
  </si>
  <si>
    <t>HĐG:
- Làm máy may
- Làm ống nghe</t>
  </si>
  <si>
    <t xml:space="preserve">HĐH/HĐC:
- Xêp tương ứng 1:1
</t>
  </si>
  <si>
    <t xml:space="preserve"> Gộp 2 nhóm đối tượng trong phạm vi 3</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</si>
  <si>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</si>
  <si>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</si>
  <si>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</si>
  <si>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</si>
  <si>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</si>
  <si>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</si>
  <si>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</si>
  <si>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</si>
  <si>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</si>
  <si>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</si>
  <si>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</si>
  <si>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</si>
  <si>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</si>
  <si>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</si>
  <si>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</si>
  <si>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</si>
  <si>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</si>
  <si>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</si>
  <si>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</si>
  <si>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</si>
  <si>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</si>
  <si>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</si>
  <si>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</si>
  <si>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</si>
  <si>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</si>
  <si>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Bùi Thị Mến</t>
  </si>
  <si>
    <t>Lưu Thị Thắm</t>
  </si>
  <si>
    <t>HĐG:
- Bé nối đúng số lượng
- Bé thêm bớt cho đủ số lượng là 3
- Bé gắn đúng số lượng.
- Bé chọn cho đủ
- Khoanh nhóm có số lượng 3</t>
  </si>
  <si>
    <t xml:space="preserve">HĐG:
- Cửa hàng bán quần áo
- Cửa hàng bán dụng cụ nghề nông (cái cuốc) 
- Bé chơi nấu ăn.
- Phòng khám nhi </t>
  </si>
  <si>
    <t>HĐG:
-TC: Bé tập kể lại truyện: 
- Người thợ may khôn ngoan
- Kể chuyện về người lính đảo.</t>
  </si>
  <si>
    <t>Tập đóng kịch chuyện:
- Cả nhà đều làm việc
- Bác sĩ chim</t>
  </si>
  <si>
    <t>HĐG:
- Bắt chước hành động của các nhân vật trong truyện: "Bé hành đi khám bệnh"</t>
  </si>
  <si>
    <t>Bắt chức hành động của các nhân vật</t>
  </si>
  <si>
    <t>HĐH/HĐG:
- Vẽ cái cuốc
- Vẽ chân dung bác sĩ
- Vẽ chú bội đội
- Vẽ cô thợ may</t>
  </si>
  <si>
    <t>HĐH/HĐG:
- Xé dán cái cuốc
- Xé dán chân dung bác sĩ
- Xé dán quần áo</t>
  </si>
  <si>
    <t>Bình chọn sản phẩm</t>
  </si>
  <si>
    <t>HĐG:
- Xây vườn rau
- Xây dựng Phòng khám đa khoa.
- Xây dựng xưởng may
Xây doanh trại  bộ đội, xây ao, vườn, lắp ghép nhà, súng.</t>
  </si>
  <si>
    <t>HĐNT/HĐG:
- Vẽ theo ý thích
- Vẽ, tô màu công cụ, đồ dùng , sản phẩm của các nghề: cái cuốc, cái kéo.</t>
  </si>
  <si>
    <t>HĐNT/HĐG:
- Cắt, xé dán cái quốc, cái kéo, máy may.
- Cắt, xé dán trang phục của bác sĩ, trang phục chú bộ đội.</t>
  </si>
  <si>
    <t>HĐC:
- Trang trí, tạo không khí chào mừng ngày 22/12  
Trò chuyện, xem tranh ảnh về một số hoạt động của chú bộ đội.
 - Làm bưu thiếp; Gói quà; Làm lãng hoa.</t>
  </si>
  <si>
    <t>Bài thơ: Bố em là lính biển</t>
  </si>
  <si>
    <t>Bài hát: Cần câu cây cuốc</t>
  </si>
  <si>
    <t>Bài hát: Người mẹ áo trắng</t>
  </si>
  <si>
    <t>Xem video quá trình tạo ra cái váy, áo.</t>
  </si>
  <si>
    <t>Chuyện: Người thợ dệt thảm</t>
  </si>
  <si>
    <t>Bài hát: Cháu yêu cô thợ dệt</t>
  </si>
  <si>
    <t>Ghi chú về sự điều chỉnh trong cđ
(nếu có)</t>
  </si>
  <si>
    <t>I. LĨNH VỰC GIÁO DỤC PT THỂ CHẤT</t>
  </si>
  <si>
    <t>Mục tiêu chủ đề</t>
  </si>
  <si>
    <t>II. LĨNH VỰC GIÁO DỤC PT NHẬN THỨC</t>
  </si>
  <si>
    <t>ĐTT/HĐC:
- Xem video, trò chuyện về các tình huống nguy hiểm và cách phòng tránh khi ngồi trên xe và lên xuống xe ô tô…….
- Tạo tình huống qua các trò chơi để trẻ được nhập các vai khác nhau (người điều , người tham gia giao thông)</t>
  </si>
  <si>
    <t>Nghe và nhận biết các thể loại âm nhạc khác nhau (nhạc thiếu nhi, dân ca, cổ điển)
- Khuyến khích trẻ chú ý lắng nghe, thích thú vỗ tay, làm động tác mô phỏng và sử dụng các từ gợi cảm khi nghe âm thanh gợi cảm.</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</si>
  <si>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</si>
  <si>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Vận động: Bật, nhảy</t>
  </si>
  <si>
    <t>Giữ được thăng bằng cơ thể khi thực hiện vận động bật xa /  35-40 cm</t>
  </si>
  <si>
    <t>Bật xa/ bật sâu 35 - 40cm</t>
  </si>
  <si>
    <t>Bật xa 35- 40cm</t>
  </si>
  <si>
    <t>Đoàn Thị 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</si>
</sst>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8"/>
      <name val="Times New Roman"/>
      <family val="2"/>
    </font>
    <font>
      <sz val="14"/>
      <name val="Times New Roman"/>
      <family val="1"/>
    </font>
    <font>
      <sz val="10"/>
      <name val="Times New Roman"/>
      <family val="1"/>
    </font>
    <font>
      <b/>
      <sz val="12"/>
      <color theme="1"/>
      <name val="Times New Roman"/>
      <family val="2"/>
    </font>
    <font>
      <b/>
      <sz val="10"/>
      <color theme="1"/>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
      <b/>
      <sz val="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141">
    <xf numFmtId="0" fontId="0" fillId="0" borderId="0" xfId="0"/>
    <xf numFmtId="49" fontId="10" fillId="2" borderId="3" xfId="0" applyNumberFormat="1" applyFont="1" applyFill="1" applyBorder="1" applyAlignment="1">
      <alignment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49" fontId="17"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pplyProtection="1">
      <alignment vertical="center" wrapText="1"/>
      <protection locked="0"/>
    </xf>
    <xf numFmtId="0" fontId="21" fillId="0" borderId="0" xfId="0" applyFont="1"/>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49" fontId="24"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5" fillId="2" borderId="3" xfId="0" applyNumberFormat="1" applyFont="1" applyFill="1" applyBorder="1" applyAlignment="1" applyProtection="1">
      <alignment vertical="center" wrapText="1"/>
      <protection locked="0"/>
    </xf>
    <xf numFmtId="49" fontId="16" fillId="2" borderId="3" xfId="0" applyNumberFormat="1" applyFont="1" applyFill="1" applyBorder="1" applyAlignment="1">
      <alignment vertical="center" wrapText="1"/>
    </xf>
    <xf numFmtId="0" fontId="21" fillId="0" borderId="0" xfId="0" applyFont="1" applyAlignment="1">
      <alignment vertical="center"/>
    </xf>
    <xf numFmtId="0" fontId="16" fillId="0" borderId="0" xfId="0" applyFont="1" applyAlignment="1">
      <alignment horizontal="center" vertical="center"/>
    </xf>
    <xf numFmtId="0" fontId="21" fillId="0" borderId="0" xfId="0" applyFont="1" applyAlignment="1">
      <alignment horizontal="center" vertical="center"/>
    </xf>
    <xf numFmtId="0" fontId="26" fillId="2" borderId="0" xfId="0" applyFont="1" applyFill="1" applyAlignment="1">
      <alignment horizontal="center" vertical="center"/>
    </xf>
    <xf numFmtId="0" fontId="27" fillId="0" borderId="0" xfId="0" applyFont="1"/>
    <xf numFmtId="0" fontId="19" fillId="2" borderId="3" xfId="0" applyFont="1" applyFill="1" applyBorder="1" applyAlignment="1" applyProtection="1">
      <alignment horizontal="center" vertical="center" wrapText="1"/>
      <protection locked="0"/>
    </xf>
    <xf numFmtId="0" fontId="27" fillId="2" borderId="0" xfId="0" applyFont="1" applyFill="1"/>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5" fillId="0" borderId="3" xfId="0" applyFont="1" applyBorder="1" applyAlignment="1">
      <alignment horizontal="left" vertical="top" wrapText="1"/>
    </xf>
    <xf numFmtId="0" fontId="10" fillId="0" borderId="3" xfId="0" applyNumberFormat="1" applyFont="1" applyBorder="1" applyAlignment="1">
      <alignment vertical="center" wrapText="1"/>
    </xf>
    <xf numFmtId="0" fontId="29" fillId="0" borderId="0" xfId="0" applyFont="1" applyAlignment="1">
      <alignment horizontal="center" vertical="center"/>
    </xf>
    <xf numFmtId="0" fontId="21" fillId="0" borderId="0" xfId="0" applyFont="1" applyAlignment="1">
      <alignment horizontal="left" vertical="center"/>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5" fillId="0" borderId="0" xfId="0" applyFont="1" applyAlignment="1">
      <alignment vertical="center"/>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vertical="center" wrapText="1"/>
    </xf>
    <xf numFmtId="0" fontId="15" fillId="2" borderId="6" xfId="0" applyFont="1" applyFill="1" applyBorder="1" applyAlignment="1">
      <alignment vertical="center" wrapText="1"/>
    </xf>
    <xf numFmtId="49" fontId="16" fillId="2" borderId="6" xfId="0" applyNumberFormat="1" applyFont="1" applyFill="1" applyBorder="1" applyAlignment="1">
      <alignment vertical="center" wrapText="1"/>
    </xf>
    <xf numFmtId="0" fontId="30" fillId="0" borderId="3" xfId="0" applyFont="1" applyBorder="1" applyAlignment="1">
      <alignment horizontal="center" vertical="center"/>
    </xf>
    <xf numFmtId="0" fontId="27" fillId="0" borderId="3" xfId="0" applyFont="1" applyBorder="1"/>
    <xf numFmtId="0" fontId="32"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21" fillId="0" borderId="3" xfId="0" applyFont="1" applyBorder="1"/>
    <xf numFmtId="0" fontId="27" fillId="0" borderId="0" xfId="0" applyFont="1" applyAlignment="1">
      <alignment vertical="center"/>
    </xf>
    <xf numFmtId="0" fontId="27" fillId="0" borderId="0" xfId="0" applyFont="1" applyAlignment="1">
      <alignment horizontal="left" vertical="center"/>
    </xf>
    <xf numFmtId="0" fontId="30" fillId="0" borderId="0" xfId="0" applyFont="1" applyAlignment="1">
      <alignment horizontal="center" vertical="center"/>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49" fontId="15" fillId="2" borderId="6"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0" fontId="38" fillId="0" borderId="0" xfId="0" applyFont="1" applyAlignment="1">
      <alignment horizontal="center" vertical="center"/>
    </xf>
    <xf numFmtId="0" fontId="38" fillId="0" borderId="0" xfId="0" applyFont="1" applyBorder="1" applyAlignment="1">
      <alignment horizontal="center"/>
    </xf>
    <xf numFmtId="0" fontId="38" fillId="0" borderId="0" xfId="0" applyFont="1" applyAlignment="1">
      <alignment horizontal="center"/>
    </xf>
    <xf numFmtId="0" fontId="37" fillId="2" borderId="3" xfId="0" applyFont="1" applyFill="1" applyBorder="1" applyAlignment="1" applyProtection="1">
      <alignment horizontal="center" vertical="center"/>
      <protection locked="0"/>
    </xf>
    <xf numFmtId="0" fontId="38" fillId="0" borderId="0" xfId="0" applyFont="1" applyBorder="1" applyAlignment="1">
      <alignment horizontal="center" vertical="center"/>
    </xf>
    <xf numFmtId="0" fontId="35" fillId="2" borderId="3" xfId="0" applyFont="1" applyFill="1" applyBorder="1" applyAlignment="1" applyProtection="1">
      <alignment horizontal="left" vertical="center"/>
      <protection locked="0"/>
    </xf>
    <xf numFmtId="0" fontId="36" fillId="2" borderId="3" xfId="0" applyFont="1" applyFill="1" applyBorder="1" applyAlignment="1" applyProtection="1">
      <alignment horizontal="left" vertical="center"/>
      <protection locked="0"/>
    </xf>
    <xf numFmtId="0" fontId="38" fillId="0" borderId="9" xfId="0" applyFont="1" applyBorder="1" applyAlignment="1">
      <alignment horizontal="center" vertical="center"/>
    </xf>
    <xf numFmtId="0" fontId="35" fillId="2" borderId="3"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protection locked="0"/>
    </xf>
    <xf numFmtId="49" fontId="14" fillId="2" borderId="4"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15" fillId="2" borderId="6"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49" fontId="15" fillId="2" borderId="8" xfId="0" applyNumberFormat="1" applyFont="1" applyFill="1" applyBorder="1" applyAlignment="1">
      <alignment horizontal="left" vertical="center" wrapText="1"/>
    </xf>
    <xf numFmtId="49" fontId="16" fillId="2" borderId="8"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7" fillId="2" borderId="3" xfId="0" applyNumberFormat="1"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8"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0" fontId="25" fillId="0" borderId="0" xfId="0" applyFont="1" applyAlignment="1">
      <alignment horizontal="center" vertical="center"/>
    </xf>
    <xf numFmtId="0" fontId="13"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3" fillId="2" borderId="6"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0" fillId="2" borderId="6" xfId="0" applyFont="1" applyFill="1" applyBorder="1" applyAlignment="1" applyProtection="1">
      <alignment horizontal="center" vertical="top" wrapText="1"/>
      <protection locked="0"/>
    </xf>
    <xf numFmtId="0" fontId="10" fillId="2" borderId="7"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49" fontId="14" fillId="2" borderId="4" xfId="0" applyNumberFormat="1" applyFont="1" applyFill="1" applyBorder="1" applyAlignment="1">
      <alignment vertical="center" wrapText="1"/>
    </xf>
    <xf numFmtId="49" fontId="14" fillId="2" borderId="2" xfId="0" applyNumberFormat="1" applyFont="1" applyFill="1" applyBorder="1" applyAlignment="1">
      <alignment vertical="center" wrapText="1"/>
    </xf>
    <xf numFmtId="49" fontId="14" fillId="2" borderId="5" xfId="0" applyNumberFormat="1" applyFont="1" applyFill="1" applyBorder="1" applyAlignment="1">
      <alignment vertical="center" wrapText="1"/>
    </xf>
    <xf numFmtId="49" fontId="13" fillId="2" borderId="4"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admin/Desktop/video%20ph&#242;ng%20tr&#225;nh%20TNTT/SC%20bong%20nuoc%20soi.mp4" TargetMode="External"/><Relationship Id="rId2" Type="http://schemas.openxmlformats.org/officeDocument/2006/relationships/hyperlink" Target="https://www.youtube.com/watch?v=u_w-7DsKmIc(ba%20ch&#250;%20heo%20con)" TargetMode="External"/><Relationship Id="rId1" Type="http://schemas.openxmlformats.org/officeDocument/2006/relationships/hyperlink" Target="..\admin\Desktop\tds\TDS%20C&#272;%20NGHE&#770;&#768;%20NGHIE&#803;&#770;P.mp3" TargetMode="External"/><Relationship Id="rId6" Type="http://schemas.openxmlformats.org/officeDocument/2006/relationships/printerSettings" Target="../printerSettings/printerSettings1.bin"/><Relationship Id="rId5" Type="http://schemas.openxmlformats.org/officeDocument/2006/relationships/hyperlink" Target="https://www.google.com.vn/url?sa=i&amp;url=http%3A%2F%2Fbrt.vn%2F" TargetMode="External"/><Relationship Id="rId4" Type="http://schemas.openxmlformats.org/officeDocument/2006/relationships/hyperlink" Target="https://www.google.com.vn/url?sa=i&amp;url=http%3A%2F%2Fbrt.vn%2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149"/>
  <sheetViews>
    <sheetView tabSelected="1" zoomScale="48" zoomScaleNormal="48" zoomScaleSheetLayoutView="51" zoomScalePageLayoutView="80" workbookViewId="0">
      <pane ySplit="4" topLeftCell="A122" activePane="bottomLeft" state="frozen"/>
      <selection pane="bottomLeft" activeCell="A120" sqref="A120"/>
    </sheetView>
  </sheetViews>
  <sheetFormatPr defaultRowHeight="18.75"/>
  <cols>
    <col min="1" max="1" width="6.140625" style="31" customWidth="1"/>
    <col min="2" max="2" width="17.7109375" style="32" customWidth="1"/>
    <col min="3" max="3" width="5" style="20" customWidth="1"/>
    <col min="4" max="4" width="4.7109375" style="9" customWidth="1"/>
    <col min="5" max="5" width="17.42578125" style="32" customWidth="1"/>
    <col min="6" max="6" width="17.42578125" style="19" customWidth="1"/>
    <col min="7" max="7" width="8" style="9" customWidth="1"/>
    <col min="8" max="9" width="7.7109375" style="9" customWidth="1"/>
    <col min="10" max="11" width="12.140625" style="9" hidden="1" customWidth="1"/>
    <col min="12" max="12" width="12.140625" style="21" hidden="1" customWidth="1"/>
    <col min="13" max="13" width="10.140625" style="22" hidden="1" customWidth="1"/>
    <col min="14" max="17" width="7.5703125" style="22" customWidth="1"/>
    <col min="18" max="18" width="11" style="9" customWidth="1"/>
    <col min="19" max="19" width="3.5703125" style="9" customWidth="1"/>
    <col min="20" max="16384" width="9.140625" style="9"/>
  </cols>
  <sheetData>
    <row r="1" spans="1:20" ht="22.5" customHeight="1">
      <c r="A1" s="119" t="s">
        <v>224</v>
      </c>
      <c r="B1" s="119"/>
      <c r="C1" s="119"/>
      <c r="D1" s="119"/>
      <c r="E1" s="119"/>
      <c r="F1" s="119"/>
      <c r="G1" s="119"/>
      <c r="H1" s="119"/>
      <c r="I1" s="119"/>
      <c r="J1" s="119"/>
      <c r="K1" s="119"/>
      <c r="L1" s="119"/>
      <c r="M1" s="119"/>
      <c r="N1" s="119"/>
      <c r="O1" s="119"/>
      <c r="P1" s="119"/>
      <c r="Q1" s="119"/>
      <c r="R1" s="119"/>
      <c r="S1" s="56"/>
      <c r="T1" s="56"/>
    </row>
    <row r="2" spans="1:20" ht="22.5" customHeight="1">
      <c r="A2" s="119" t="s">
        <v>225</v>
      </c>
      <c r="B2" s="119"/>
      <c r="C2" s="119"/>
      <c r="D2" s="119"/>
      <c r="E2" s="119"/>
      <c r="F2" s="119"/>
      <c r="G2" s="119"/>
      <c r="H2" s="119"/>
      <c r="I2" s="119"/>
      <c r="J2" s="119"/>
      <c r="K2" s="119"/>
      <c r="L2" s="119"/>
      <c r="M2" s="119"/>
      <c r="N2" s="119"/>
      <c r="O2" s="119"/>
      <c r="P2" s="119"/>
      <c r="Q2" s="119"/>
      <c r="R2" s="119"/>
    </row>
    <row r="3" spans="1:20" s="23" customFormat="1" ht="44.25" customHeight="1">
      <c r="A3" s="123" t="s">
        <v>82</v>
      </c>
      <c r="B3" s="121" t="s">
        <v>315</v>
      </c>
      <c r="C3" s="121"/>
      <c r="D3" s="125" t="s">
        <v>83</v>
      </c>
      <c r="E3" s="123" t="s">
        <v>71</v>
      </c>
      <c r="F3" s="125" t="s">
        <v>69</v>
      </c>
      <c r="G3" s="127" t="s">
        <v>84</v>
      </c>
      <c r="H3" s="129" t="s">
        <v>72</v>
      </c>
      <c r="I3" s="129" t="s">
        <v>70</v>
      </c>
      <c r="J3" s="122" t="s">
        <v>52</v>
      </c>
      <c r="K3" s="122" t="s">
        <v>85</v>
      </c>
      <c r="L3" s="120" t="s">
        <v>62</v>
      </c>
      <c r="M3" s="121" t="s">
        <v>86</v>
      </c>
      <c r="N3" s="131" t="s">
        <v>226</v>
      </c>
      <c r="O3" s="131" t="s">
        <v>227</v>
      </c>
      <c r="P3" s="131" t="s">
        <v>228</v>
      </c>
      <c r="Q3" s="131" t="s">
        <v>229</v>
      </c>
      <c r="R3" s="133" t="s">
        <v>313</v>
      </c>
    </row>
    <row r="4" spans="1:20" s="23" customFormat="1" ht="34.5" customHeight="1">
      <c r="A4" s="124"/>
      <c r="B4" s="77" t="s">
        <v>45</v>
      </c>
      <c r="C4" s="24" t="s">
        <v>48</v>
      </c>
      <c r="D4" s="126"/>
      <c r="E4" s="124"/>
      <c r="F4" s="126"/>
      <c r="G4" s="128"/>
      <c r="H4" s="130"/>
      <c r="I4" s="130"/>
      <c r="J4" s="122"/>
      <c r="K4" s="122"/>
      <c r="L4" s="120"/>
      <c r="M4" s="121"/>
      <c r="N4" s="132"/>
      <c r="O4" s="132"/>
      <c r="P4" s="132"/>
      <c r="Q4" s="132"/>
      <c r="R4" s="134"/>
    </row>
    <row r="5" spans="1:20" s="23" customFormat="1" ht="28.5" customHeight="1">
      <c r="A5" s="34"/>
      <c r="B5" s="93" t="s">
        <v>314</v>
      </c>
      <c r="C5" s="94"/>
      <c r="D5" s="94"/>
      <c r="E5" s="95"/>
      <c r="F5" s="16"/>
      <c r="G5" s="6"/>
      <c r="H5" s="6"/>
      <c r="I5" s="39"/>
      <c r="J5" s="6"/>
      <c r="K5" s="6"/>
      <c r="L5" s="42" t="e">
        <f>SUM(L6,L23)</f>
        <v>#REF!</v>
      </c>
      <c r="M5" s="42" t="e">
        <f>SUM(M6,M23)</f>
        <v>#REF!</v>
      </c>
      <c r="N5" s="51"/>
      <c r="O5" s="51"/>
      <c r="P5" s="51"/>
      <c r="Q5" s="51"/>
      <c r="R5" s="6"/>
    </row>
    <row r="6" spans="1:20" s="23" customFormat="1" ht="28.5" customHeight="1">
      <c r="A6" s="34"/>
      <c r="B6" s="93" t="s">
        <v>24</v>
      </c>
      <c r="C6" s="94"/>
      <c r="D6" s="94"/>
      <c r="E6" s="95"/>
      <c r="F6" s="16"/>
      <c r="G6" s="6"/>
      <c r="H6" s="6"/>
      <c r="I6" s="39"/>
      <c r="J6" s="6"/>
      <c r="K6" s="6"/>
      <c r="L6" s="42" t="e">
        <f>SUM(L7,L9,L19)</f>
        <v>#REF!</v>
      </c>
      <c r="M6" s="42" t="e">
        <f>SUM(M7,M9,M19)</f>
        <v>#REF!</v>
      </c>
      <c r="N6" s="51"/>
      <c r="O6" s="51"/>
      <c r="P6" s="51"/>
      <c r="Q6" s="51"/>
      <c r="R6" s="6"/>
    </row>
    <row r="7" spans="1:20" s="23" customFormat="1" ht="37.5" customHeight="1">
      <c r="A7" s="34"/>
      <c r="B7" s="93" t="s">
        <v>87</v>
      </c>
      <c r="C7" s="94"/>
      <c r="D7" s="94"/>
      <c r="E7" s="95"/>
      <c r="F7" s="16"/>
      <c r="G7" s="6"/>
      <c r="H7" s="6"/>
      <c r="I7" s="39"/>
      <c r="J7" s="6"/>
      <c r="K7" s="6"/>
      <c r="L7" s="42">
        <f>COUNTIF(L8:L8,"x")</f>
        <v>0</v>
      </c>
      <c r="M7" s="42" t="e">
        <f>SUM(#REF!)</f>
        <v>#REF!</v>
      </c>
      <c r="N7" s="51"/>
      <c r="O7" s="51"/>
      <c r="P7" s="51"/>
      <c r="Q7" s="51"/>
      <c r="R7" s="6"/>
    </row>
    <row r="8" spans="1:20" s="23" customFormat="1" ht="215.25" customHeight="1">
      <c r="A8" s="45">
        <v>1</v>
      </c>
      <c r="B8" s="36" t="s">
        <v>88</v>
      </c>
      <c r="C8" s="18" t="s">
        <v>0</v>
      </c>
      <c r="D8" s="3"/>
      <c r="E8" s="36" t="s">
        <v>90</v>
      </c>
      <c r="F8" s="38" t="s">
        <v>206</v>
      </c>
      <c r="G8" s="10" t="s">
        <v>91</v>
      </c>
      <c r="H8" s="39" t="s">
        <v>77</v>
      </c>
      <c r="I8" s="39" t="s">
        <v>73</v>
      </c>
      <c r="J8" s="39" t="s">
        <v>57</v>
      </c>
      <c r="K8" s="40" t="s">
        <v>89</v>
      </c>
      <c r="L8" s="40"/>
      <c r="M8" s="42"/>
      <c r="N8" s="51" t="s">
        <v>230</v>
      </c>
      <c r="O8" s="51" t="s">
        <v>230</v>
      </c>
      <c r="P8" s="51" t="s">
        <v>230</v>
      </c>
      <c r="Q8" s="51" t="s">
        <v>230</v>
      </c>
      <c r="R8" s="33"/>
    </row>
    <row r="9" spans="1:20" s="23" customFormat="1" ht="44.25" customHeight="1">
      <c r="A9" s="34"/>
      <c r="B9" s="93" t="s">
        <v>25</v>
      </c>
      <c r="C9" s="94"/>
      <c r="D9" s="94"/>
      <c r="E9" s="95"/>
      <c r="F9" s="16"/>
      <c r="G9" s="6"/>
      <c r="H9" s="6"/>
      <c r="I9" s="39"/>
      <c r="J9" s="6"/>
      <c r="K9" s="6"/>
      <c r="L9" s="42" t="e">
        <f>SUM(#REF!,#REF!,L10,L12,#REF!,L17)</f>
        <v>#REF!</v>
      </c>
      <c r="M9" s="42" t="e">
        <f>SUM(#REF!,#REF!,M10,M12,#REF!,M17)</f>
        <v>#REF!</v>
      </c>
      <c r="N9" s="51"/>
      <c r="O9" s="51"/>
      <c r="P9" s="51"/>
      <c r="Q9" s="51"/>
      <c r="R9" s="6"/>
    </row>
    <row r="10" spans="1:20" s="23" customFormat="1" ht="27" customHeight="1">
      <c r="A10" s="34"/>
      <c r="B10" s="93" t="s">
        <v>46</v>
      </c>
      <c r="C10" s="94"/>
      <c r="D10" s="94"/>
      <c r="E10" s="95"/>
      <c r="F10" s="16"/>
      <c r="G10" s="6"/>
      <c r="H10" s="6"/>
      <c r="I10" s="39"/>
      <c r="J10" s="6"/>
      <c r="K10" s="6"/>
      <c r="L10" s="42">
        <f>COUNTIF(L11:L11,"x")</f>
        <v>1</v>
      </c>
      <c r="M10" s="42">
        <f>SUM(M11:M11)</f>
        <v>1</v>
      </c>
      <c r="N10" s="51"/>
      <c r="O10" s="51"/>
      <c r="P10" s="51"/>
      <c r="Q10" s="51"/>
      <c r="R10" s="6"/>
    </row>
    <row r="11" spans="1:20" s="23" customFormat="1" ht="93" customHeight="1">
      <c r="A11" s="34">
        <v>20</v>
      </c>
      <c r="B11" s="36" t="s">
        <v>93</v>
      </c>
      <c r="C11" s="37" t="s">
        <v>2</v>
      </c>
      <c r="D11" s="40"/>
      <c r="E11" s="36" t="s">
        <v>94</v>
      </c>
      <c r="F11" s="38" t="s">
        <v>95</v>
      </c>
      <c r="G11" s="36"/>
      <c r="H11" s="60" t="s">
        <v>77</v>
      </c>
      <c r="I11" s="59" t="s">
        <v>74</v>
      </c>
      <c r="J11" s="39" t="s">
        <v>57</v>
      </c>
      <c r="K11" s="40" t="s">
        <v>89</v>
      </c>
      <c r="L11" s="40" t="s">
        <v>18</v>
      </c>
      <c r="M11" s="42">
        <v>1</v>
      </c>
      <c r="N11" s="51" t="s">
        <v>231</v>
      </c>
      <c r="P11" s="51"/>
      <c r="Q11" s="51"/>
      <c r="R11" s="33"/>
    </row>
    <row r="12" spans="1:20" s="23" customFormat="1" ht="27" customHeight="1">
      <c r="A12" s="34"/>
      <c r="B12" s="93" t="s">
        <v>47</v>
      </c>
      <c r="C12" s="94"/>
      <c r="D12" s="94"/>
      <c r="E12" s="95"/>
      <c r="F12" s="16"/>
      <c r="G12" s="6"/>
      <c r="H12" s="6"/>
      <c r="I12" s="39"/>
      <c r="J12" s="6"/>
      <c r="K12" s="6"/>
      <c r="L12" s="42">
        <f>COUNTIF(L13:L16,"x")</f>
        <v>1</v>
      </c>
      <c r="M12" s="42">
        <f>SUM(M13:M16)</f>
        <v>1</v>
      </c>
      <c r="N12" s="51"/>
      <c r="O12" s="51"/>
      <c r="P12" s="51"/>
      <c r="Q12" s="51"/>
      <c r="R12" s="6"/>
    </row>
    <row r="13" spans="1:20" s="23" customFormat="1" ht="87" customHeight="1">
      <c r="A13" s="34">
        <v>27</v>
      </c>
      <c r="B13" s="36" t="s">
        <v>96</v>
      </c>
      <c r="C13" s="37" t="s">
        <v>2</v>
      </c>
      <c r="D13" s="40"/>
      <c r="E13" s="36" t="s">
        <v>13</v>
      </c>
      <c r="F13" s="38" t="s">
        <v>97</v>
      </c>
      <c r="G13" s="36"/>
      <c r="H13" s="40" t="s">
        <v>77</v>
      </c>
      <c r="I13" s="39" t="s">
        <v>73</v>
      </c>
      <c r="J13" s="39" t="s">
        <v>57</v>
      </c>
      <c r="K13" s="40" t="s">
        <v>89</v>
      </c>
      <c r="L13" s="40" t="s">
        <v>18</v>
      </c>
      <c r="M13" s="42">
        <v>1</v>
      </c>
      <c r="N13" s="51"/>
      <c r="O13" s="79" t="s">
        <v>231</v>
      </c>
      <c r="P13" s="51"/>
      <c r="Q13" s="51"/>
      <c r="R13" s="33"/>
    </row>
    <row r="14" spans="1:20" s="23" customFormat="1" ht="85.5" customHeight="1">
      <c r="A14" s="34">
        <v>30</v>
      </c>
      <c r="B14" s="36" t="s">
        <v>99</v>
      </c>
      <c r="C14" s="37" t="s">
        <v>2</v>
      </c>
      <c r="D14" s="40"/>
      <c r="E14" s="36" t="s">
        <v>100</v>
      </c>
      <c r="F14" s="38" t="s">
        <v>101</v>
      </c>
      <c r="G14" s="36"/>
      <c r="H14" s="40" t="s">
        <v>77</v>
      </c>
      <c r="I14" s="39" t="s">
        <v>74</v>
      </c>
      <c r="J14" s="76"/>
      <c r="K14" s="60"/>
      <c r="L14" s="60"/>
      <c r="M14" s="54"/>
      <c r="N14" s="79"/>
      <c r="O14" s="79"/>
      <c r="P14" s="79" t="s">
        <v>231</v>
      </c>
      <c r="Q14" s="79"/>
      <c r="R14" s="33"/>
    </row>
    <row r="15" spans="1:20" s="23" customFormat="1" ht="32.25" customHeight="1">
      <c r="A15" s="79"/>
      <c r="B15" s="138" t="s">
        <v>320</v>
      </c>
      <c r="C15" s="139"/>
      <c r="D15" s="139"/>
      <c r="E15" s="140"/>
      <c r="F15" s="38"/>
      <c r="G15" s="80"/>
      <c r="H15" s="60"/>
      <c r="I15" s="76"/>
      <c r="J15" s="76"/>
      <c r="K15" s="60"/>
      <c r="L15" s="60"/>
      <c r="M15" s="54"/>
      <c r="N15" s="79"/>
      <c r="O15" s="79"/>
      <c r="P15" s="79"/>
      <c r="Q15" s="79"/>
      <c r="R15" s="33"/>
    </row>
    <row r="16" spans="1:20" s="23" customFormat="1" ht="104.25" customHeight="1">
      <c r="A16" s="79">
        <v>33</v>
      </c>
      <c r="B16" s="80" t="s">
        <v>321</v>
      </c>
      <c r="C16" s="81" t="s">
        <v>2</v>
      </c>
      <c r="D16" s="60"/>
      <c r="E16" s="80" t="s">
        <v>322</v>
      </c>
      <c r="F16" s="38" t="s">
        <v>323</v>
      </c>
      <c r="G16" s="80"/>
      <c r="H16" s="60" t="s">
        <v>77</v>
      </c>
      <c r="I16" s="76" t="s">
        <v>74</v>
      </c>
      <c r="J16" s="76"/>
      <c r="K16" s="60"/>
      <c r="L16" s="60"/>
      <c r="M16" s="54"/>
      <c r="N16" s="79"/>
      <c r="O16" s="79"/>
      <c r="P16" s="79"/>
      <c r="Q16" s="79" t="s">
        <v>231</v>
      </c>
      <c r="R16" s="33"/>
    </row>
    <row r="17" spans="1:22" s="25" customFormat="1" ht="21" customHeight="1">
      <c r="A17" s="34"/>
      <c r="B17" s="93" t="s">
        <v>102</v>
      </c>
      <c r="C17" s="94"/>
      <c r="D17" s="94"/>
      <c r="E17" s="95"/>
      <c r="F17" s="26"/>
      <c r="G17" s="11"/>
      <c r="H17" s="42"/>
      <c r="I17" s="39"/>
      <c r="J17" s="6"/>
      <c r="K17" s="42"/>
      <c r="L17" s="42" t="e">
        <f>COUNTIF(#REF!,"x")</f>
        <v>#REF!</v>
      </c>
      <c r="M17" s="42">
        <f>SUM(M18:M18)</f>
        <v>0</v>
      </c>
      <c r="N17" s="51"/>
      <c r="O17" s="51"/>
      <c r="P17" s="51"/>
      <c r="Q17" s="51"/>
      <c r="R17" s="41"/>
    </row>
    <row r="18" spans="1:22" s="23" customFormat="1" ht="404.25" customHeight="1">
      <c r="A18" s="27">
        <v>38</v>
      </c>
      <c r="B18" s="36" t="s">
        <v>103</v>
      </c>
      <c r="C18" s="37" t="s">
        <v>1</v>
      </c>
      <c r="D18" s="3"/>
      <c r="E18" s="36" t="s">
        <v>75</v>
      </c>
      <c r="F18" s="38" t="s">
        <v>207</v>
      </c>
      <c r="G18" s="2" t="s">
        <v>104</v>
      </c>
      <c r="H18" s="40" t="s">
        <v>77</v>
      </c>
      <c r="I18" s="39" t="s">
        <v>73</v>
      </c>
      <c r="J18" s="39" t="s">
        <v>57</v>
      </c>
      <c r="K18" s="40" t="s">
        <v>89</v>
      </c>
      <c r="L18" s="40"/>
      <c r="M18" s="42"/>
      <c r="N18" s="51" t="s">
        <v>232</v>
      </c>
      <c r="O18" s="51" t="s">
        <v>232</v>
      </c>
      <c r="P18" s="51" t="s">
        <v>232</v>
      </c>
      <c r="Q18" s="51" t="s">
        <v>232</v>
      </c>
      <c r="R18" s="33"/>
    </row>
    <row r="19" spans="1:22" s="23" customFormat="1" ht="69.75" customHeight="1">
      <c r="A19" s="34"/>
      <c r="B19" s="93" t="s">
        <v>26</v>
      </c>
      <c r="C19" s="94"/>
      <c r="D19" s="94"/>
      <c r="E19" s="95"/>
      <c r="F19" s="16"/>
      <c r="G19" s="6"/>
      <c r="H19" s="6"/>
      <c r="I19" s="39"/>
      <c r="J19" s="6"/>
      <c r="K19" s="6"/>
      <c r="L19" s="42">
        <f>COUNTIF(L20:L22,"x")</f>
        <v>0</v>
      </c>
      <c r="M19" s="42">
        <f>SUM(M20:M22)</f>
        <v>0</v>
      </c>
      <c r="N19" s="51"/>
      <c r="O19" s="51"/>
      <c r="P19" s="51"/>
      <c r="Q19" s="51"/>
      <c r="R19" s="42"/>
    </row>
    <row r="20" spans="1:22" s="23" customFormat="1" ht="179.25" customHeight="1">
      <c r="A20" s="51">
        <v>42</v>
      </c>
      <c r="B20" s="36" t="s">
        <v>105</v>
      </c>
      <c r="C20" s="37" t="s">
        <v>0</v>
      </c>
      <c r="D20" s="40"/>
      <c r="E20" s="36" t="s">
        <v>106</v>
      </c>
      <c r="F20" s="38" t="s">
        <v>304</v>
      </c>
      <c r="G20" s="2" t="s">
        <v>107</v>
      </c>
      <c r="H20" s="40" t="s">
        <v>77</v>
      </c>
      <c r="I20" s="39" t="s">
        <v>98</v>
      </c>
      <c r="J20" s="39" t="s">
        <v>57</v>
      </c>
      <c r="K20" s="40" t="s">
        <v>89</v>
      </c>
      <c r="L20" s="40"/>
      <c r="M20" s="42"/>
      <c r="N20" s="51" t="s">
        <v>232</v>
      </c>
      <c r="O20" s="51" t="s">
        <v>232</v>
      </c>
      <c r="P20" s="51" t="s">
        <v>232</v>
      </c>
      <c r="Q20" s="51" t="s">
        <v>232</v>
      </c>
      <c r="R20" s="33"/>
    </row>
    <row r="21" spans="1:22" s="23" customFormat="1" ht="179.25" customHeight="1">
      <c r="A21" s="45">
        <v>43</v>
      </c>
      <c r="B21" s="36" t="s">
        <v>108</v>
      </c>
      <c r="C21" s="37" t="s">
        <v>0</v>
      </c>
      <c r="D21" s="40"/>
      <c r="E21" s="36" t="s">
        <v>195</v>
      </c>
      <c r="F21" s="3" t="s">
        <v>305</v>
      </c>
      <c r="G21" s="2"/>
      <c r="H21" s="52" t="s">
        <v>76</v>
      </c>
      <c r="I21" s="53" t="s">
        <v>98</v>
      </c>
      <c r="J21" s="53" t="s">
        <v>57</v>
      </c>
      <c r="K21" s="52" t="s">
        <v>89</v>
      </c>
      <c r="L21" s="52"/>
      <c r="M21" s="54"/>
      <c r="N21" s="51" t="s">
        <v>232</v>
      </c>
      <c r="O21" s="51" t="s">
        <v>232</v>
      </c>
      <c r="P21" s="51" t="s">
        <v>232</v>
      </c>
      <c r="Q21" s="51" t="s">
        <v>232</v>
      </c>
      <c r="R21" s="33"/>
    </row>
    <row r="22" spans="1:22" s="23" customFormat="1" ht="177.75" customHeight="1">
      <c r="A22" s="45">
        <v>44</v>
      </c>
      <c r="B22" s="36" t="s">
        <v>109</v>
      </c>
      <c r="C22" s="37" t="s">
        <v>0</v>
      </c>
      <c r="D22" s="40"/>
      <c r="E22" s="36" t="s">
        <v>110</v>
      </c>
      <c r="F22" s="3" t="s">
        <v>303</v>
      </c>
      <c r="G22" s="2"/>
      <c r="H22" s="40" t="s">
        <v>76</v>
      </c>
      <c r="I22" s="39" t="s">
        <v>98</v>
      </c>
      <c r="J22" s="39" t="s">
        <v>57</v>
      </c>
      <c r="K22" s="40" t="s">
        <v>89</v>
      </c>
      <c r="L22" s="40"/>
      <c r="M22" s="42"/>
      <c r="N22" s="51" t="s">
        <v>233</v>
      </c>
      <c r="O22" s="51" t="s">
        <v>233</v>
      </c>
      <c r="P22" s="51" t="s">
        <v>233</v>
      </c>
      <c r="Q22" s="51" t="s">
        <v>233</v>
      </c>
      <c r="R22" s="33"/>
    </row>
    <row r="23" spans="1:22" s="23" customFormat="1" ht="35.25" customHeight="1">
      <c r="A23" s="34"/>
      <c r="B23" s="93" t="s">
        <v>27</v>
      </c>
      <c r="C23" s="94"/>
      <c r="D23" s="94"/>
      <c r="E23" s="95"/>
      <c r="F23" s="16"/>
      <c r="G23" s="6"/>
      <c r="H23" s="6"/>
      <c r="I23" s="39"/>
      <c r="J23" s="6"/>
      <c r="K23" s="6"/>
      <c r="L23" s="42" t="e">
        <f>SUM(L24,#REF!,#REF!,L27)</f>
        <v>#REF!</v>
      </c>
      <c r="M23" s="42" t="e">
        <f>SUM(M24,#REF!,#REF!,M27)</f>
        <v>#REF!</v>
      </c>
      <c r="N23" s="51"/>
      <c r="O23" s="51"/>
      <c r="P23" s="51"/>
      <c r="Q23" s="51"/>
      <c r="R23" s="6"/>
    </row>
    <row r="24" spans="1:22" s="23" customFormat="1" ht="53.25" customHeight="1">
      <c r="A24" s="34"/>
      <c r="B24" s="93" t="s">
        <v>28</v>
      </c>
      <c r="C24" s="94"/>
      <c r="D24" s="94"/>
      <c r="E24" s="95"/>
      <c r="F24" s="16"/>
      <c r="G24" s="6"/>
      <c r="H24" s="6"/>
      <c r="I24" s="39"/>
      <c r="J24" s="6"/>
      <c r="K24" s="6"/>
      <c r="L24" s="42">
        <f>COUNTIF(L25:L26,"x")</f>
        <v>1</v>
      </c>
      <c r="M24" s="42">
        <f>SUM(M25:M26)</f>
        <v>0</v>
      </c>
      <c r="N24" s="51"/>
      <c r="O24" s="51"/>
      <c r="P24" s="51"/>
      <c r="Q24" s="51"/>
      <c r="R24" s="6"/>
    </row>
    <row r="25" spans="1:22" s="23" customFormat="1" ht="163.5" customHeight="1">
      <c r="A25" s="34">
        <v>54</v>
      </c>
      <c r="B25" s="36" t="s">
        <v>111</v>
      </c>
      <c r="C25" s="37" t="s">
        <v>0</v>
      </c>
      <c r="D25" s="40"/>
      <c r="E25" s="36" t="s">
        <v>112</v>
      </c>
      <c r="F25" s="3" t="s">
        <v>208</v>
      </c>
      <c r="G25" s="2" t="s">
        <v>113</v>
      </c>
      <c r="H25" s="40" t="s">
        <v>77</v>
      </c>
      <c r="I25" s="39" t="s">
        <v>98</v>
      </c>
      <c r="J25" s="39" t="s">
        <v>57</v>
      </c>
      <c r="K25" s="40" t="s">
        <v>89</v>
      </c>
      <c r="L25" s="42" t="s">
        <v>18</v>
      </c>
      <c r="M25" s="42"/>
      <c r="N25" s="51" t="s">
        <v>234</v>
      </c>
      <c r="O25" s="51" t="s">
        <v>234</v>
      </c>
      <c r="P25" s="51" t="s">
        <v>234</v>
      </c>
      <c r="Q25" s="51" t="s">
        <v>234</v>
      </c>
      <c r="R25" s="33"/>
      <c r="V25" s="57"/>
    </row>
    <row r="26" spans="1:22" s="23" customFormat="1" ht="222" customHeight="1">
      <c r="A26" s="45">
        <v>56</v>
      </c>
      <c r="B26" s="5" t="s">
        <v>67</v>
      </c>
      <c r="C26" s="44" t="s">
        <v>3</v>
      </c>
      <c r="D26" s="26"/>
      <c r="E26" s="5" t="s">
        <v>114</v>
      </c>
      <c r="F26" s="3" t="s">
        <v>209</v>
      </c>
      <c r="G26" s="12" t="s">
        <v>115</v>
      </c>
      <c r="H26" s="40" t="s">
        <v>77</v>
      </c>
      <c r="I26" s="39" t="s">
        <v>98</v>
      </c>
      <c r="J26" s="39" t="s">
        <v>57</v>
      </c>
      <c r="K26" s="40" t="s">
        <v>89</v>
      </c>
      <c r="L26" s="42"/>
      <c r="M26" s="42"/>
      <c r="N26" s="55" t="s">
        <v>234</v>
      </c>
      <c r="O26" s="55" t="s">
        <v>234</v>
      </c>
      <c r="P26" s="55" t="s">
        <v>234</v>
      </c>
      <c r="Q26" s="55" t="s">
        <v>234</v>
      </c>
      <c r="R26" s="33"/>
    </row>
    <row r="27" spans="1:22" s="23" customFormat="1" ht="34.5" customHeight="1">
      <c r="A27" s="34"/>
      <c r="B27" s="93" t="s">
        <v>29</v>
      </c>
      <c r="C27" s="94"/>
      <c r="D27" s="94"/>
      <c r="E27" s="95"/>
      <c r="F27" s="16"/>
      <c r="G27" s="6"/>
      <c r="H27" s="6"/>
      <c r="I27" s="39"/>
      <c r="J27" s="6"/>
      <c r="K27" s="6"/>
      <c r="L27" s="42">
        <f>COUNTIF(L28:L28,"x")</f>
        <v>1</v>
      </c>
      <c r="M27" s="42">
        <f>SUM(M28:M28)</f>
        <v>1</v>
      </c>
      <c r="N27" s="51"/>
      <c r="O27" s="51"/>
      <c r="P27" s="51"/>
      <c r="Q27" s="51"/>
      <c r="R27" s="6"/>
    </row>
    <row r="28" spans="1:22" s="23" customFormat="1" ht="121.5" customHeight="1">
      <c r="A28" s="34">
        <v>80</v>
      </c>
      <c r="B28" s="36" t="s">
        <v>116</v>
      </c>
      <c r="C28" s="37" t="s">
        <v>0</v>
      </c>
      <c r="D28" s="40"/>
      <c r="E28" s="36" t="s">
        <v>14</v>
      </c>
      <c r="F28" s="3" t="s">
        <v>210</v>
      </c>
      <c r="G28" s="2"/>
      <c r="H28" s="40" t="s">
        <v>77</v>
      </c>
      <c r="I28" s="39" t="s">
        <v>92</v>
      </c>
      <c r="J28" s="39" t="s">
        <v>57</v>
      </c>
      <c r="K28" s="40" t="s">
        <v>89</v>
      </c>
      <c r="L28" s="43" t="s">
        <v>18</v>
      </c>
      <c r="M28" s="42">
        <v>1</v>
      </c>
      <c r="N28" s="51" t="s">
        <v>235</v>
      </c>
      <c r="O28" s="55" t="s">
        <v>235</v>
      </c>
      <c r="P28" s="55" t="s">
        <v>235</v>
      </c>
      <c r="Q28" s="55" t="s">
        <v>235</v>
      </c>
      <c r="R28" s="33"/>
    </row>
    <row r="29" spans="1:22" s="23" customFormat="1" ht="24" customHeight="1">
      <c r="A29" s="34"/>
      <c r="B29" s="135" t="s">
        <v>316</v>
      </c>
      <c r="C29" s="136"/>
      <c r="D29" s="136"/>
      <c r="E29" s="137"/>
      <c r="F29" s="16"/>
      <c r="G29" s="6"/>
      <c r="H29" s="6"/>
      <c r="I29" s="39"/>
      <c r="J29" s="6"/>
      <c r="K29" s="6"/>
      <c r="L29" s="42" t="e">
        <f>SUM(L30,L48,L60)</f>
        <v>#REF!</v>
      </c>
      <c r="M29" s="42" t="e">
        <f>M30+M48+M60</f>
        <v>#REF!</v>
      </c>
      <c r="N29" s="51"/>
      <c r="O29" s="51"/>
      <c r="P29" s="51"/>
      <c r="Q29" s="51"/>
      <c r="R29" s="6"/>
    </row>
    <row r="30" spans="1:22" s="23" customFormat="1" ht="24" customHeight="1">
      <c r="A30" s="34"/>
      <c r="B30" s="135" t="s">
        <v>15</v>
      </c>
      <c r="C30" s="136"/>
      <c r="D30" s="136"/>
      <c r="E30" s="137"/>
      <c r="F30" s="16"/>
      <c r="G30" s="6"/>
      <c r="H30" s="6"/>
      <c r="I30" s="39"/>
      <c r="J30" s="6"/>
      <c r="K30" s="6"/>
      <c r="L30" s="42" t="e">
        <f>SUM(#REF!,L31,L38,L41,L46)</f>
        <v>#REF!</v>
      </c>
      <c r="M30" s="42" t="e">
        <f>SUM(#REF!,M31,M38,M41,M46)</f>
        <v>#REF!</v>
      </c>
      <c r="N30" s="51"/>
      <c r="O30" s="51"/>
      <c r="P30" s="51"/>
      <c r="Q30" s="51"/>
      <c r="R30" s="6"/>
    </row>
    <row r="31" spans="1:22" s="23" customFormat="1" ht="34.5" customHeight="1">
      <c r="A31" s="34"/>
      <c r="B31" s="135" t="s">
        <v>117</v>
      </c>
      <c r="C31" s="136"/>
      <c r="D31" s="136"/>
      <c r="E31" s="137"/>
      <c r="F31" s="16"/>
      <c r="G31" s="6"/>
      <c r="H31" s="6"/>
      <c r="I31" s="39"/>
      <c r="J31" s="6"/>
      <c r="K31" s="6"/>
      <c r="L31" s="42">
        <f>SUM(L32,L36)</f>
        <v>0</v>
      </c>
      <c r="M31" s="42">
        <f>SUM(M32,M36)</f>
        <v>0</v>
      </c>
      <c r="N31" s="51"/>
      <c r="O31" s="51"/>
      <c r="P31" s="51"/>
      <c r="Q31" s="51"/>
      <c r="R31" s="6"/>
    </row>
    <row r="32" spans="1:22" s="23" customFormat="1" ht="34.5" customHeight="1">
      <c r="A32" s="34"/>
      <c r="B32" s="93" t="s">
        <v>53</v>
      </c>
      <c r="C32" s="94"/>
      <c r="D32" s="94"/>
      <c r="E32" s="95"/>
      <c r="F32" s="16"/>
      <c r="G32" s="6"/>
      <c r="H32" s="6"/>
      <c r="I32" s="39"/>
      <c r="J32" s="6"/>
      <c r="K32" s="6"/>
      <c r="L32" s="42">
        <f>COUNTIF(L34:L35,"x")</f>
        <v>0</v>
      </c>
      <c r="M32" s="42">
        <f>COUNTIF(M34:M35,"1")</f>
        <v>0</v>
      </c>
      <c r="N32" s="51"/>
      <c r="O32" s="51"/>
      <c r="P32" s="51"/>
      <c r="Q32" s="51"/>
      <c r="R32" s="6"/>
    </row>
    <row r="33" spans="1:18" s="23" customFormat="1" ht="87" customHeight="1">
      <c r="A33" s="96">
        <v>87</v>
      </c>
      <c r="B33" s="98" t="s">
        <v>19</v>
      </c>
      <c r="C33" s="100" t="s">
        <v>2</v>
      </c>
      <c r="D33" s="112"/>
      <c r="E33" s="98" t="s">
        <v>236</v>
      </c>
      <c r="F33" s="1" t="s">
        <v>262</v>
      </c>
      <c r="G33" s="6"/>
      <c r="H33" s="60" t="s">
        <v>77</v>
      </c>
      <c r="I33" s="59" t="s">
        <v>74</v>
      </c>
      <c r="J33" s="6"/>
      <c r="K33" s="6"/>
      <c r="L33" s="54"/>
      <c r="M33" s="54"/>
      <c r="N33" s="58"/>
      <c r="O33" s="58" t="s">
        <v>231</v>
      </c>
      <c r="P33" s="58"/>
      <c r="Q33" s="58"/>
      <c r="R33" s="6"/>
    </row>
    <row r="34" spans="1:18" s="23" customFormat="1" ht="87" customHeight="1">
      <c r="A34" s="97"/>
      <c r="B34" s="99"/>
      <c r="C34" s="101"/>
      <c r="D34" s="113"/>
      <c r="E34" s="99"/>
      <c r="F34" s="3" t="s">
        <v>263</v>
      </c>
      <c r="G34" s="2"/>
      <c r="H34" s="60" t="s">
        <v>77</v>
      </c>
      <c r="I34" s="59" t="s">
        <v>74</v>
      </c>
      <c r="J34" s="39" t="s">
        <v>59</v>
      </c>
      <c r="K34" s="40" t="s">
        <v>89</v>
      </c>
      <c r="L34" s="42"/>
      <c r="M34" s="42"/>
      <c r="N34" s="51"/>
      <c r="O34" s="51"/>
      <c r="P34" s="51"/>
      <c r="Q34" s="58" t="s">
        <v>231</v>
      </c>
      <c r="R34" s="33"/>
    </row>
    <row r="35" spans="1:18" s="23" customFormat="1" ht="151.5" customHeight="1">
      <c r="A35" s="34">
        <v>90</v>
      </c>
      <c r="B35" s="36" t="s">
        <v>118</v>
      </c>
      <c r="C35" s="37" t="s">
        <v>2</v>
      </c>
      <c r="D35" s="3"/>
      <c r="E35" s="36" t="s">
        <v>119</v>
      </c>
      <c r="F35" s="3" t="s">
        <v>211</v>
      </c>
      <c r="G35" s="2"/>
      <c r="H35" s="60" t="s">
        <v>77</v>
      </c>
      <c r="I35" s="59" t="s">
        <v>74</v>
      </c>
      <c r="J35" s="39"/>
      <c r="K35" s="40"/>
      <c r="L35" s="40"/>
      <c r="M35" s="42"/>
      <c r="N35" s="51" t="s">
        <v>233</v>
      </c>
      <c r="O35" s="58" t="s">
        <v>233</v>
      </c>
      <c r="P35" s="58" t="s">
        <v>233</v>
      </c>
      <c r="Q35" s="58" t="s">
        <v>233</v>
      </c>
      <c r="R35" s="33"/>
    </row>
    <row r="36" spans="1:18" s="23" customFormat="1" ht="35.25" customHeight="1">
      <c r="A36" s="34"/>
      <c r="B36" s="93" t="s">
        <v>4</v>
      </c>
      <c r="C36" s="94"/>
      <c r="D36" s="94"/>
      <c r="E36" s="95"/>
      <c r="F36" s="16"/>
      <c r="G36" s="6"/>
      <c r="H36" s="6"/>
      <c r="I36" s="39"/>
      <c r="J36" s="6"/>
      <c r="K36" s="6"/>
      <c r="L36" s="42">
        <f>COUNTIF(L37:L37,"x")</f>
        <v>0</v>
      </c>
      <c r="M36" s="42">
        <f>COUNTIF(M37:M37,"1")</f>
        <v>0</v>
      </c>
      <c r="N36" s="51"/>
      <c r="O36" s="51"/>
      <c r="P36" s="51"/>
      <c r="Q36" s="51"/>
      <c r="R36" s="6"/>
    </row>
    <row r="37" spans="1:18" s="23" customFormat="1" ht="261.75" customHeight="1">
      <c r="A37" s="34">
        <v>94</v>
      </c>
      <c r="B37" s="5" t="s">
        <v>120</v>
      </c>
      <c r="C37" s="28" t="s">
        <v>78</v>
      </c>
      <c r="D37" s="46" t="s">
        <v>18</v>
      </c>
      <c r="E37" s="5" t="s">
        <v>79</v>
      </c>
      <c r="F37" s="38" t="s">
        <v>317</v>
      </c>
      <c r="G37" s="10"/>
      <c r="H37" s="60" t="s">
        <v>77</v>
      </c>
      <c r="I37" s="59" t="s">
        <v>74</v>
      </c>
      <c r="J37" s="39"/>
      <c r="K37" s="40"/>
      <c r="L37" s="42"/>
      <c r="M37" s="42"/>
      <c r="N37" s="51"/>
      <c r="O37" s="58" t="s">
        <v>241</v>
      </c>
      <c r="P37" s="58"/>
      <c r="Q37" s="58"/>
      <c r="R37" s="33"/>
    </row>
    <row r="38" spans="1:18" s="23" customFormat="1" ht="26.25" customHeight="1">
      <c r="A38" s="34"/>
      <c r="B38" s="93" t="s">
        <v>5</v>
      </c>
      <c r="C38" s="94"/>
      <c r="D38" s="94"/>
      <c r="E38" s="95"/>
      <c r="F38" s="16"/>
      <c r="G38" s="6"/>
      <c r="H38" s="6"/>
      <c r="I38" s="39"/>
      <c r="J38" s="6"/>
      <c r="K38" s="6"/>
      <c r="L38" s="42">
        <f>COUNTIF(L39:L40,"x")</f>
        <v>1</v>
      </c>
      <c r="M38" s="42">
        <f>SUM(M39:M40)</f>
        <v>0</v>
      </c>
      <c r="N38" s="51"/>
      <c r="O38" s="51"/>
      <c r="P38" s="51"/>
      <c r="Q38" s="51"/>
      <c r="R38" s="6"/>
    </row>
    <row r="39" spans="1:18" s="23" customFormat="1" ht="138.75" customHeight="1">
      <c r="A39" s="45">
        <v>100</v>
      </c>
      <c r="B39" s="36" t="s">
        <v>121</v>
      </c>
      <c r="C39" s="37" t="s">
        <v>2</v>
      </c>
      <c r="D39" s="40"/>
      <c r="E39" s="36" t="s">
        <v>122</v>
      </c>
      <c r="F39" s="3" t="s">
        <v>212</v>
      </c>
      <c r="G39" s="14" t="s">
        <v>194</v>
      </c>
      <c r="H39" s="40" t="s">
        <v>76</v>
      </c>
      <c r="I39" s="39" t="s">
        <v>73</v>
      </c>
      <c r="J39" s="39"/>
      <c r="K39" s="40"/>
      <c r="L39" s="42"/>
      <c r="M39" s="42"/>
      <c r="N39" s="51" t="s">
        <v>232</v>
      </c>
      <c r="O39" s="58" t="s">
        <v>232</v>
      </c>
      <c r="P39" s="58" t="s">
        <v>232</v>
      </c>
      <c r="Q39" s="58" t="s">
        <v>232</v>
      </c>
      <c r="R39" s="33"/>
    </row>
    <row r="40" spans="1:18" s="23" customFormat="1" ht="345" customHeight="1">
      <c r="A40" s="34">
        <v>102</v>
      </c>
      <c r="B40" s="36" t="s">
        <v>123</v>
      </c>
      <c r="C40" s="37" t="s">
        <v>2</v>
      </c>
      <c r="D40" s="40"/>
      <c r="E40" s="36" t="s">
        <v>124</v>
      </c>
      <c r="F40" s="38" t="s">
        <v>213</v>
      </c>
      <c r="G40" s="2" t="s">
        <v>125</v>
      </c>
      <c r="H40" s="40" t="s">
        <v>77</v>
      </c>
      <c r="I40" s="39" t="s">
        <v>92</v>
      </c>
      <c r="J40" s="39" t="s">
        <v>59</v>
      </c>
      <c r="K40" s="40" t="s">
        <v>89</v>
      </c>
      <c r="L40" s="42" t="s">
        <v>18</v>
      </c>
      <c r="M40" s="42"/>
      <c r="N40" s="58" t="s">
        <v>232</v>
      </c>
      <c r="O40" s="58" t="s">
        <v>232</v>
      </c>
      <c r="P40" s="58" t="s">
        <v>232</v>
      </c>
      <c r="Q40" s="58" t="s">
        <v>232</v>
      </c>
      <c r="R40" s="33"/>
    </row>
    <row r="41" spans="1:18" s="23" customFormat="1" ht="40.5" customHeight="1">
      <c r="A41" s="34"/>
      <c r="B41" s="93" t="s">
        <v>126</v>
      </c>
      <c r="C41" s="94"/>
      <c r="D41" s="94"/>
      <c r="E41" s="95"/>
      <c r="F41" s="16"/>
      <c r="G41" s="6"/>
      <c r="H41" s="6"/>
      <c r="I41" s="39"/>
      <c r="J41" s="6"/>
      <c r="K41" s="6"/>
      <c r="L41" s="42" t="e">
        <f>SUM(L42,#REF!,L44,#REF!,#REF!)</f>
        <v>#REF!</v>
      </c>
      <c r="M41" s="42" t="e">
        <f>SUM(M42,#REF!,M44,#REF!,#REF!)</f>
        <v>#REF!</v>
      </c>
      <c r="N41" s="51"/>
      <c r="O41" s="51"/>
      <c r="P41" s="51"/>
      <c r="Q41" s="51"/>
      <c r="R41" s="6"/>
    </row>
    <row r="42" spans="1:18" s="23" customFormat="1" ht="40.5" customHeight="1">
      <c r="A42" s="34"/>
      <c r="B42" s="93" t="s">
        <v>54</v>
      </c>
      <c r="C42" s="94"/>
      <c r="D42" s="94"/>
      <c r="E42" s="95"/>
      <c r="F42" s="16"/>
      <c r="G42" s="6"/>
      <c r="H42" s="6"/>
      <c r="I42" s="39"/>
      <c r="J42" s="6"/>
      <c r="K42" s="6"/>
      <c r="L42" s="42">
        <f>COUNTIF(L43:L43,"x")</f>
        <v>0</v>
      </c>
      <c r="M42" s="42">
        <f>SUM(M43:M43)</f>
        <v>0</v>
      </c>
      <c r="N42" s="51"/>
      <c r="O42" s="51"/>
      <c r="P42" s="51"/>
      <c r="Q42" s="51"/>
      <c r="R42" s="6"/>
    </row>
    <row r="43" spans="1:18" s="23" customFormat="1" ht="174.75" customHeight="1">
      <c r="A43" s="45">
        <v>105</v>
      </c>
      <c r="B43" s="36" t="s">
        <v>127</v>
      </c>
      <c r="C43" s="37" t="s">
        <v>2</v>
      </c>
      <c r="D43" s="3"/>
      <c r="E43" s="36" t="s">
        <v>128</v>
      </c>
      <c r="F43" s="3" t="s">
        <v>214</v>
      </c>
      <c r="G43" s="2"/>
      <c r="H43" s="60" t="s">
        <v>76</v>
      </c>
      <c r="I43" s="59" t="s">
        <v>73</v>
      </c>
      <c r="J43" s="39" t="s">
        <v>59</v>
      </c>
      <c r="K43" s="40" t="s">
        <v>89</v>
      </c>
      <c r="L43" s="42"/>
      <c r="M43" s="42"/>
      <c r="N43" s="58" t="s">
        <v>232</v>
      </c>
      <c r="O43" s="58" t="s">
        <v>232</v>
      </c>
      <c r="P43" s="58" t="s">
        <v>232</v>
      </c>
      <c r="Q43" s="58" t="s">
        <v>232</v>
      </c>
      <c r="R43" s="33"/>
    </row>
    <row r="44" spans="1:18" s="23" customFormat="1" ht="24.75" customHeight="1">
      <c r="A44" s="34"/>
      <c r="B44" s="93" t="s">
        <v>6</v>
      </c>
      <c r="C44" s="94"/>
      <c r="D44" s="94"/>
      <c r="E44" s="95"/>
      <c r="F44" s="16"/>
      <c r="G44" s="6"/>
      <c r="H44" s="6"/>
      <c r="I44" s="39"/>
      <c r="J44" s="6"/>
      <c r="K44" s="6"/>
      <c r="L44" s="42">
        <f>COUNTIF(L45:L45,"x")</f>
        <v>0</v>
      </c>
      <c r="M44" s="42">
        <f>SUM(M45:M45)</f>
        <v>0</v>
      </c>
      <c r="N44" s="51"/>
      <c r="O44" s="51"/>
      <c r="P44" s="51"/>
      <c r="Q44" s="51"/>
      <c r="R44" s="6"/>
    </row>
    <row r="45" spans="1:18" s="23" customFormat="1" ht="228" customHeight="1">
      <c r="A45" s="34">
        <v>109</v>
      </c>
      <c r="B45" s="36" t="s">
        <v>7</v>
      </c>
      <c r="C45" s="37" t="s">
        <v>2</v>
      </c>
      <c r="D45" s="40"/>
      <c r="E45" s="36" t="s">
        <v>8</v>
      </c>
      <c r="F45" s="3" t="s">
        <v>215</v>
      </c>
      <c r="G45" s="2" t="s">
        <v>129</v>
      </c>
      <c r="H45" s="60" t="s">
        <v>76</v>
      </c>
      <c r="I45" s="59" t="s">
        <v>73</v>
      </c>
      <c r="J45" s="39" t="s">
        <v>59</v>
      </c>
      <c r="K45" s="40" t="s">
        <v>89</v>
      </c>
      <c r="L45" s="40"/>
      <c r="M45" s="42"/>
      <c r="N45" s="58" t="s">
        <v>232</v>
      </c>
      <c r="O45" s="58" t="s">
        <v>232</v>
      </c>
      <c r="P45" s="58" t="s">
        <v>232</v>
      </c>
      <c r="Q45" s="58" t="s">
        <v>232</v>
      </c>
      <c r="R45" s="33"/>
    </row>
    <row r="46" spans="1:18" s="23" customFormat="1" ht="22.5" customHeight="1">
      <c r="A46" s="34"/>
      <c r="B46" s="93" t="s">
        <v>20</v>
      </c>
      <c r="C46" s="94"/>
      <c r="D46" s="94"/>
      <c r="E46" s="95"/>
      <c r="F46" s="16"/>
      <c r="G46" s="35"/>
      <c r="H46" s="40"/>
      <c r="I46" s="39"/>
      <c r="J46" s="39"/>
      <c r="K46" s="40" t="s">
        <v>89</v>
      </c>
      <c r="L46" s="42">
        <f>COUNTIF(L47:L47,"x")</f>
        <v>0</v>
      </c>
      <c r="M46" s="42" t="e">
        <f>SUM(#REF!)</f>
        <v>#REF!</v>
      </c>
      <c r="N46" s="51"/>
      <c r="O46" s="51"/>
      <c r="P46" s="51"/>
      <c r="Q46" s="51"/>
      <c r="R46" s="33"/>
    </row>
    <row r="47" spans="1:18" s="23" customFormat="1" ht="147" customHeight="1">
      <c r="A47" s="45">
        <v>114</v>
      </c>
      <c r="B47" s="5" t="s">
        <v>130</v>
      </c>
      <c r="C47" s="44" t="s">
        <v>3</v>
      </c>
      <c r="D47" s="42"/>
      <c r="E47" s="5" t="s">
        <v>131</v>
      </c>
      <c r="F47" s="38" t="s">
        <v>216</v>
      </c>
      <c r="G47" s="35"/>
      <c r="H47" s="40" t="s">
        <v>77</v>
      </c>
      <c r="I47" s="39" t="s">
        <v>74</v>
      </c>
      <c r="J47" s="39" t="s">
        <v>59</v>
      </c>
      <c r="K47" s="40" t="s">
        <v>89</v>
      </c>
      <c r="L47" s="42"/>
      <c r="M47" s="42"/>
      <c r="N47" s="51" t="s">
        <v>238</v>
      </c>
      <c r="O47" s="58" t="s">
        <v>238</v>
      </c>
      <c r="P47" s="58" t="s">
        <v>238</v>
      </c>
      <c r="Q47" s="58" t="s">
        <v>238</v>
      </c>
      <c r="R47" s="33"/>
    </row>
    <row r="48" spans="1:18" s="23" customFormat="1" ht="33.75" customHeight="1">
      <c r="A48" s="34"/>
      <c r="B48" s="93" t="s">
        <v>9</v>
      </c>
      <c r="C48" s="94"/>
      <c r="D48" s="94"/>
      <c r="E48" s="95"/>
      <c r="F48" s="16"/>
      <c r="G48" s="6"/>
      <c r="H48" s="6"/>
      <c r="I48" s="39"/>
      <c r="J48" s="6"/>
      <c r="K48" s="6"/>
      <c r="L48" s="42" t="e">
        <f>SUM(L49,L52,L54,L56,L58,#REF!)</f>
        <v>#REF!</v>
      </c>
      <c r="M48" s="42" t="e">
        <f>SUM(M49,M52,M54,M56,M58,#REF!)</f>
        <v>#REF!</v>
      </c>
      <c r="N48" s="51"/>
      <c r="O48" s="51"/>
      <c r="P48" s="51"/>
      <c r="Q48" s="51"/>
      <c r="R48" s="6"/>
    </row>
    <row r="49" spans="1:18" s="23" customFormat="1" ht="33.75" customHeight="1">
      <c r="A49" s="34"/>
      <c r="B49" s="93" t="s">
        <v>55</v>
      </c>
      <c r="C49" s="94"/>
      <c r="D49" s="94"/>
      <c r="E49" s="95"/>
      <c r="F49" s="16"/>
      <c r="G49" s="6"/>
      <c r="H49" s="6"/>
      <c r="I49" s="39"/>
      <c r="J49" s="6"/>
      <c r="K49" s="6"/>
      <c r="L49" s="42">
        <f>COUNTIF(L50:L51,"x")</f>
        <v>0</v>
      </c>
      <c r="M49" s="42">
        <f>SUM(M50:M51)</f>
        <v>0</v>
      </c>
      <c r="N49" s="51"/>
      <c r="O49" s="51"/>
      <c r="P49" s="51"/>
      <c r="Q49" s="51"/>
      <c r="R49" s="6"/>
    </row>
    <row r="50" spans="1:18" s="23" customFormat="1" ht="192" customHeight="1">
      <c r="A50" s="45">
        <v>119</v>
      </c>
      <c r="B50" s="36" t="s">
        <v>132</v>
      </c>
      <c r="C50" s="37" t="s">
        <v>0</v>
      </c>
      <c r="D50" s="3"/>
      <c r="E50" s="36" t="s">
        <v>133</v>
      </c>
      <c r="F50" s="38" t="s">
        <v>294</v>
      </c>
      <c r="G50" s="2"/>
      <c r="H50" s="60" t="s">
        <v>77</v>
      </c>
      <c r="I50" s="59" t="s">
        <v>74</v>
      </c>
      <c r="J50" s="39" t="s">
        <v>59</v>
      </c>
      <c r="K50" s="40" t="s">
        <v>89</v>
      </c>
      <c r="L50" s="42"/>
      <c r="M50" s="42"/>
      <c r="N50" s="51" t="s">
        <v>233</v>
      </c>
      <c r="O50" s="58" t="s">
        <v>233</v>
      </c>
      <c r="P50" s="58" t="s">
        <v>233</v>
      </c>
      <c r="Q50" s="58" t="s">
        <v>233</v>
      </c>
      <c r="R50" s="33"/>
    </row>
    <row r="51" spans="1:18" s="23" customFormat="1" ht="167.25" customHeight="1">
      <c r="A51" s="34">
        <v>122</v>
      </c>
      <c r="B51" s="36" t="s">
        <v>134</v>
      </c>
      <c r="C51" s="37" t="s">
        <v>0</v>
      </c>
      <c r="D51" s="40"/>
      <c r="E51" s="36" t="s">
        <v>135</v>
      </c>
      <c r="F51" s="38" t="s">
        <v>266</v>
      </c>
      <c r="G51" s="2"/>
      <c r="H51" s="60" t="s">
        <v>77</v>
      </c>
      <c r="I51" s="59" t="s">
        <v>74</v>
      </c>
      <c r="J51" s="39"/>
      <c r="K51" s="40"/>
      <c r="L51" s="42"/>
      <c r="M51" s="42"/>
      <c r="N51" s="58" t="s">
        <v>231</v>
      </c>
      <c r="O51" s="58"/>
      <c r="P51" s="58"/>
      <c r="Q51" s="58"/>
      <c r="R51" s="33"/>
    </row>
    <row r="52" spans="1:18" s="23" customFormat="1" ht="23.25" customHeight="1">
      <c r="A52" s="34"/>
      <c r="B52" s="93" t="s">
        <v>30</v>
      </c>
      <c r="C52" s="94"/>
      <c r="D52" s="94"/>
      <c r="E52" s="95"/>
      <c r="F52" s="16"/>
      <c r="G52" s="6"/>
      <c r="H52" s="60"/>
      <c r="I52" s="59"/>
      <c r="J52" s="6"/>
      <c r="K52" s="6"/>
      <c r="L52" s="42">
        <f>COUNTIF(L53,"x")</f>
        <v>1</v>
      </c>
      <c r="M52" s="42">
        <f>SUM(M53:M53)</f>
        <v>1</v>
      </c>
      <c r="N52" s="51"/>
      <c r="O52" s="51"/>
      <c r="P52" s="51"/>
      <c r="Q52" s="51"/>
      <c r="R52" s="6"/>
    </row>
    <row r="53" spans="1:18" s="23" customFormat="1" ht="62.25" customHeight="1">
      <c r="A53" s="34">
        <v>126</v>
      </c>
      <c r="B53" s="36" t="s">
        <v>136</v>
      </c>
      <c r="C53" s="37" t="s">
        <v>2</v>
      </c>
      <c r="D53" s="40"/>
      <c r="E53" s="36" t="s">
        <v>137</v>
      </c>
      <c r="F53" s="3" t="s">
        <v>265</v>
      </c>
      <c r="G53" s="2"/>
      <c r="H53" s="60" t="s">
        <v>77</v>
      </c>
      <c r="I53" s="59" t="s">
        <v>74</v>
      </c>
      <c r="J53" s="39" t="s">
        <v>59</v>
      </c>
      <c r="K53" s="40" t="s">
        <v>89</v>
      </c>
      <c r="L53" s="42" t="s">
        <v>18</v>
      </c>
      <c r="M53" s="42">
        <v>1</v>
      </c>
      <c r="N53" s="58"/>
      <c r="O53" s="58" t="s">
        <v>241</v>
      </c>
      <c r="P53" s="58"/>
      <c r="Q53" s="58"/>
      <c r="R53" s="33"/>
    </row>
    <row r="54" spans="1:18" s="23" customFormat="1" ht="24.75" customHeight="1">
      <c r="A54" s="34"/>
      <c r="B54" s="93" t="s">
        <v>31</v>
      </c>
      <c r="C54" s="94"/>
      <c r="D54" s="94"/>
      <c r="E54" s="95"/>
      <c r="F54" s="16"/>
      <c r="G54" s="6"/>
      <c r="H54" s="60"/>
      <c r="I54" s="59"/>
      <c r="J54" s="6"/>
      <c r="K54" s="6"/>
      <c r="L54" s="42">
        <f>COUNTIF(L55,"x")</f>
        <v>1</v>
      </c>
      <c r="M54" s="42">
        <f>SUM(M55:M55)</f>
        <v>1</v>
      </c>
      <c r="N54" s="51"/>
      <c r="O54" s="51"/>
      <c r="P54" s="51"/>
      <c r="Q54" s="51"/>
      <c r="R54" s="6"/>
    </row>
    <row r="55" spans="1:18" s="23" customFormat="1" ht="129" customHeight="1">
      <c r="A55" s="45">
        <v>127</v>
      </c>
      <c r="B55" s="36" t="s">
        <v>138</v>
      </c>
      <c r="C55" s="37" t="s">
        <v>0</v>
      </c>
      <c r="D55" s="3"/>
      <c r="E55" s="36" t="s">
        <v>139</v>
      </c>
      <c r="F55" s="3" t="s">
        <v>239</v>
      </c>
      <c r="G55" s="2"/>
      <c r="H55" s="60" t="s">
        <v>77</v>
      </c>
      <c r="I55" s="59" t="s">
        <v>74</v>
      </c>
      <c r="J55" s="39" t="s">
        <v>59</v>
      </c>
      <c r="K55" s="40" t="s">
        <v>89</v>
      </c>
      <c r="L55" s="46" t="s">
        <v>18</v>
      </c>
      <c r="M55" s="46">
        <v>1</v>
      </c>
      <c r="N55" s="51"/>
      <c r="O55" s="51"/>
      <c r="P55" s="51" t="s">
        <v>231</v>
      </c>
      <c r="Q55" s="51"/>
      <c r="R55" s="33"/>
    </row>
    <row r="56" spans="1:18" s="23" customFormat="1" ht="21" customHeight="1">
      <c r="A56" s="34"/>
      <c r="B56" s="93" t="s">
        <v>32</v>
      </c>
      <c r="C56" s="94"/>
      <c r="D56" s="94"/>
      <c r="E56" s="95"/>
      <c r="F56" s="16"/>
      <c r="G56" s="6"/>
      <c r="H56" s="6"/>
      <c r="I56" s="39"/>
      <c r="J56" s="6"/>
      <c r="K56" s="6"/>
      <c r="L56" s="42">
        <f>COUNTIF(L57:L57,"x")</f>
        <v>0</v>
      </c>
      <c r="M56" s="42">
        <f>SUM(M57:M57)</f>
        <v>0</v>
      </c>
      <c r="N56" s="51"/>
      <c r="O56" s="51"/>
      <c r="P56" s="51"/>
      <c r="Q56" s="51"/>
      <c r="R56" s="6"/>
    </row>
    <row r="57" spans="1:18" s="23" customFormat="1" ht="104.25" customHeight="1">
      <c r="A57" s="45">
        <v>128</v>
      </c>
      <c r="B57" s="36" t="s">
        <v>140</v>
      </c>
      <c r="C57" s="37" t="s">
        <v>0</v>
      </c>
      <c r="D57" s="3"/>
      <c r="E57" s="36" t="s">
        <v>141</v>
      </c>
      <c r="F57" s="38" t="s">
        <v>240</v>
      </c>
      <c r="G57" s="36"/>
      <c r="H57" s="60" t="s">
        <v>77</v>
      </c>
      <c r="I57" s="59" t="s">
        <v>74</v>
      </c>
      <c r="J57" s="39" t="s">
        <v>59</v>
      </c>
      <c r="K57" s="40" t="s">
        <v>89</v>
      </c>
      <c r="L57" s="40"/>
      <c r="M57" s="47"/>
      <c r="N57" s="51"/>
      <c r="O57" s="58"/>
      <c r="P57" s="58"/>
      <c r="Q57" s="58" t="s">
        <v>241</v>
      </c>
      <c r="R57" s="33"/>
    </row>
    <row r="58" spans="1:18" s="23" customFormat="1" ht="24.75" customHeight="1">
      <c r="A58" s="34"/>
      <c r="B58" s="93" t="s">
        <v>56</v>
      </c>
      <c r="C58" s="94"/>
      <c r="D58" s="94"/>
      <c r="E58" s="95"/>
      <c r="F58" s="16"/>
      <c r="G58" s="6"/>
      <c r="H58" s="6"/>
      <c r="I58" s="39"/>
      <c r="J58" s="6"/>
      <c r="K58" s="6"/>
      <c r="L58" s="42">
        <f>COUNTIF(L59:L59,"x")</f>
        <v>1</v>
      </c>
      <c r="M58" s="42">
        <f>SUM(M59:M59)</f>
        <v>1</v>
      </c>
      <c r="N58" s="51"/>
      <c r="O58" s="51"/>
      <c r="P58" s="51"/>
      <c r="Q58" s="51"/>
      <c r="R58" s="6"/>
    </row>
    <row r="59" spans="1:18" s="23" customFormat="1" ht="98.25" customHeight="1">
      <c r="A59" s="34">
        <v>130</v>
      </c>
      <c r="B59" s="36" t="s">
        <v>142</v>
      </c>
      <c r="C59" s="37" t="s">
        <v>0</v>
      </c>
      <c r="D59" s="40"/>
      <c r="E59" s="36" t="s">
        <v>143</v>
      </c>
      <c r="F59" s="38" t="s">
        <v>217</v>
      </c>
      <c r="G59" s="2"/>
      <c r="H59" s="60" t="s">
        <v>77</v>
      </c>
      <c r="I59" s="59" t="s">
        <v>74</v>
      </c>
      <c r="J59" s="39" t="s">
        <v>59</v>
      </c>
      <c r="K59" s="40" t="s">
        <v>89</v>
      </c>
      <c r="L59" s="40" t="s">
        <v>18</v>
      </c>
      <c r="M59" s="42">
        <v>1</v>
      </c>
      <c r="N59" s="58"/>
      <c r="O59" s="58"/>
      <c r="P59" s="58" t="s">
        <v>241</v>
      </c>
      <c r="Q59" s="58"/>
      <c r="R59" s="33"/>
    </row>
    <row r="60" spans="1:18" s="23" customFormat="1" ht="23.25" customHeight="1">
      <c r="A60" s="34"/>
      <c r="B60" s="93" t="s">
        <v>10</v>
      </c>
      <c r="C60" s="94"/>
      <c r="D60" s="94"/>
      <c r="E60" s="95"/>
      <c r="F60" s="16"/>
      <c r="G60" s="6"/>
      <c r="H60" s="6"/>
      <c r="I60" s="39"/>
      <c r="J60" s="6"/>
      <c r="K60" s="6"/>
      <c r="L60" s="42" t="e">
        <f>SUM(#REF!,L61,L63)</f>
        <v>#REF!</v>
      </c>
      <c r="M60" s="42" t="e">
        <f>SUM(#REF!,M61,M63)</f>
        <v>#REF!</v>
      </c>
      <c r="N60" s="51"/>
      <c r="O60" s="51"/>
      <c r="P60" s="51"/>
      <c r="Q60" s="51"/>
      <c r="R60" s="6"/>
    </row>
    <row r="61" spans="1:18" s="23" customFormat="1" ht="39.75" customHeight="1">
      <c r="A61" s="34"/>
      <c r="B61" s="93" t="s">
        <v>11</v>
      </c>
      <c r="C61" s="94"/>
      <c r="D61" s="94"/>
      <c r="E61" s="95"/>
      <c r="F61" s="16"/>
      <c r="G61" s="6"/>
      <c r="H61" s="6"/>
      <c r="I61" s="39"/>
      <c r="J61" s="6"/>
      <c r="K61" s="6"/>
      <c r="L61" s="42">
        <f>COUNTIF(L62,"x")</f>
        <v>1</v>
      </c>
      <c r="M61" s="42">
        <f>SUM(M62:M62)</f>
        <v>2</v>
      </c>
      <c r="N61" s="51"/>
      <c r="O61" s="51"/>
      <c r="P61" s="51"/>
      <c r="Q61" s="51"/>
      <c r="R61" s="6"/>
    </row>
    <row r="62" spans="1:18" s="23" customFormat="1" ht="139.5" customHeight="1">
      <c r="A62" s="34">
        <v>141</v>
      </c>
      <c r="B62" s="36" t="s">
        <v>144</v>
      </c>
      <c r="C62" s="37" t="s">
        <v>2</v>
      </c>
      <c r="D62" s="40"/>
      <c r="E62" s="36" t="s">
        <v>196</v>
      </c>
      <c r="F62" s="38" t="s">
        <v>310</v>
      </c>
      <c r="G62" s="2"/>
      <c r="H62" s="60" t="s">
        <v>77</v>
      </c>
      <c r="I62" s="59" t="s">
        <v>74</v>
      </c>
      <c r="J62" s="39" t="s">
        <v>59</v>
      </c>
      <c r="K62" s="40" t="s">
        <v>89</v>
      </c>
      <c r="L62" s="40" t="s">
        <v>18</v>
      </c>
      <c r="M62" s="42">
        <v>2</v>
      </c>
      <c r="N62" s="51"/>
      <c r="O62" s="51"/>
      <c r="P62" s="51"/>
      <c r="Q62" s="51" t="s">
        <v>241</v>
      </c>
      <c r="R62" s="33"/>
    </row>
    <row r="63" spans="1:18" s="23" customFormat="1" ht="41.25" customHeight="1">
      <c r="A63" s="34"/>
      <c r="B63" s="93" t="s">
        <v>12</v>
      </c>
      <c r="C63" s="94"/>
      <c r="D63" s="94"/>
      <c r="E63" s="95"/>
      <c r="F63" s="16"/>
      <c r="G63" s="6"/>
      <c r="H63" s="6"/>
      <c r="I63" s="39"/>
      <c r="J63" s="6"/>
      <c r="K63" s="6"/>
      <c r="L63" s="42">
        <f>COUNTIF(L64:L64,"x")</f>
        <v>0</v>
      </c>
      <c r="M63" s="42">
        <f>SUM(M64:M64)</f>
        <v>0</v>
      </c>
      <c r="N63" s="51"/>
      <c r="O63" s="51"/>
      <c r="P63" s="51"/>
      <c r="Q63" s="51"/>
      <c r="R63" s="6"/>
    </row>
    <row r="64" spans="1:18" s="23" customFormat="1" ht="103.5" customHeight="1">
      <c r="A64" s="45">
        <v>142</v>
      </c>
      <c r="B64" s="36" t="s">
        <v>145</v>
      </c>
      <c r="C64" s="37" t="s">
        <v>2</v>
      </c>
      <c r="D64" s="3"/>
      <c r="E64" s="36" t="s">
        <v>146</v>
      </c>
      <c r="F64" s="38" t="s">
        <v>221</v>
      </c>
      <c r="G64" s="2"/>
      <c r="H64" s="60" t="s">
        <v>77</v>
      </c>
      <c r="I64" s="59" t="s">
        <v>74</v>
      </c>
      <c r="J64" s="39" t="s">
        <v>59</v>
      </c>
      <c r="K64" s="40" t="s">
        <v>89</v>
      </c>
      <c r="L64" s="40"/>
      <c r="M64" s="46"/>
      <c r="N64" s="51" t="s">
        <v>242</v>
      </c>
      <c r="O64" s="51"/>
      <c r="P64" s="51"/>
      <c r="Q64" s="51"/>
      <c r="R64" s="33"/>
    </row>
    <row r="65" spans="1:18" s="23" customFormat="1" ht="35.25" customHeight="1">
      <c r="A65" s="34"/>
      <c r="B65" s="93" t="s">
        <v>16</v>
      </c>
      <c r="C65" s="94"/>
      <c r="D65" s="94"/>
      <c r="E65" s="95"/>
      <c r="F65" s="16"/>
      <c r="G65" s="6"/>
      <c r="H65" s="6"/>
      <c r="I65" s="39"/>
      <c r="J65" s="6"/>
      <c r="K65" s="6"/>
      <c r="L65" s="42">
        <f>SUM(L66,L76,L85)</f>
        <v>3</v>
      </c>
      <c r="M65" s="42">
        <f>M66+M76+M85</f>
        <v>1</v>
      </c>
      <c r="N65" s="51"/>
      <c r="O65" s="51"/>
      <c r="P65" s="51"/>
      <c r="Q65" s="51"/>
      <c r="R65" s="6"/>
    </row>
    <row r="66" spans="1:18" s="23" customFormat="1" ht="30" customHeight="1">
      <c r="A66" s="34"/>
      <c r="B66" s="93" t="s">
        <v>33</v>
      </c>
      <c r="C66" s="94"/>
      <c r="D66" s="94"/>
      <c r="E66" s="95"/>
      <c r="F66" s="16"/>
      <c r="G66" s="6"/>
      <c r="H66" s="6"/>
      <c r="I66" s="39"/>
      <c r="J66" s="6"/>
      <c r="K66" s="6"/>
      <c r="L66" s="42">
        <f>COUNTIF(L70:L75,"x")</f>
        <v>0</v>
      </c>
      <c r="M66" s="42">
        <f>SUM(M70:M75)</f>
        <v>0</v>
      </c>
      <c r="N66" s="51"/>
      <c r="O66" s="51"/>
      <c r="P66" s="51"/>
      <c r="Q66" s="51"/>
      <c r="R66" s="6"/>
    </row>
    <row r="67" spans="1:18" s="23" customFormat="1" ht="54.75" customHeight="1">
      <c r="A67" s="108">
        <v>149</v>
      </c>
      <c r="B67" s="117" t="s">
        <v>49</v>
      </c>
      <c r="C67" s="118" t="s">
        <v>2</v>
      </c>
      <c r="D67" s="111"/>
      <c r="E67" s="117" t="s">
        <v>147</v>
      </c>
      <c r="F67" s="1" t="s">
        <v>243</v>
      </c>
      <c r="G67" s="6"/>
      <c r="H67" s="60" t="s">
        <v>77</v>
      </c>
      <c r="I67" s="59" t="s">
        <v>74</v>
      </c>
      <c r="J67" s="6"/>
      <c r="K67" s="6"/>
      <c r="L67" s="54"/>
      <c r="M67" s="54"/>
      <c r="N67" s="58" t="s">
        <v>241</v>
      </c>
      <c r="O67" s="58"/>
      <c r="P67" s="58"/>
      <c r="Q67" s="58"/>
      <c r="R67" s="6"/>
    </row>
    <row r="68" spans="1:18" s="23" customFormat="1" ht="54.75" customHeight="1">
      <c r="A68" s="108"/>
      <c r="B68" s="117"/>
      <c r="C68" s="118"/>
      <c r="D68" s="111"/>
      <c r="E68" s="117"/>
      <c r="F68" s="1" t="s">
        <v>244</v>
      </c>
      <c r="G68" s="6"/>
      <c r="H68" s="60" t="s">
        <v>77</v>
      </c>
      <c r="I68" s="59" t="s">
        <v>74</v>
      </c>
      <c r="J68" s="6"/>
      <c r="K68" s="6"/>
      <c r="L68" s="54"/>
      <c r="M68" s="54"/>
      <c r="N68" s="58"/>
      <c r="O68" s="58" t="s">
        <v>241</v>
      </c>
      <c r="P68" s="58"/>
      <c r="Q68" s="58"/>
      <c r="R68" s="6"/>
    </row>
    <row r="69" spans="1:18" s="23" customFormat="1" ht="54.75" customHeight="1">
      <c r="A69" s="108"/>
      <c r="B69" s="117"/>
      <c r="C69" s="118"/>
      <c r="D69" s="111"/>
      <c r="E69" s="117"/>
      <c r="F69" s="1" t="s">
        <v>245</v>
      </c>
      <c r="G69" s="6"/>
      <c r="H69" s="60" t="s">
        <v>77</v>
      </c>
      <c r="I69" s="59" t="s">
        <v>74</v>
      </c>
      <c r="J69" s="6"/>
      <c r="K69" s="6"/>
      <c r="L69" s="54"/>
      <c r="M69" s="54"/>
      <c r="N69" s="58"/>
      <c r="O69" s="58"/>
      <c r="P69" s="58" t="s">
        <v>241</v>
      </c>
      <c r="Q69" s="58"/>
      <c r="R69" s="6"/>
    </row>
    <row r="70" spans="1:18" s="23" customFormat="1" ht="54.75" customHeight="1">
      <c r="A70" s="108"/>
      <c r="B70" s="117"/>
      <c r="C70" s="118"/>
      <c r="D70" s="111"/>
      <c r="E70" s="117"/>
      <c r="F70" s="3" t="s">
        <v>311</v>
      </c>
      <c r="G70" s="12" t="s">
        <v>148</v>
      </c>
      <c r="H70" s="60" t="s">
        <v>77</v>
      </c>
      <c r="I70" s="59" t="s">
        <v>74</v>
      </c>
      <c r="J70" s="39" t="s">
        <v>58</v>
      </c>
      <c r="K70" s="40" t="s">
        <v>89</v>
      </c>
      <c r="L70" s="40"/>
      <c r="M70" s="42"/>
      <c r="N70" s="51"/>
      <c r="O70" s="51"/>
      <c r="P70" s="51"/>
      <c r="Q70" s="58" t="s">
        <v>241</v>
      </c>
      <c r="R70" s="33"/>
    </row>
    <row r="71" spans="1:18" s="23" customFormat="1" ht="69" customHeight="1">
      <c r="A71" s="96">
        <v>150</v>
      </c>
      <c r="B71" s="98" t="s">
        <v>50</v>
      </c>
      <c r="C71" s="100" t="s">
        <v>2</v>
      </c>
      <c r="D71" s="114"/>
      <c r="E71" s="98" t="s">
        <v>149</v>
      </c>
      <c r="F71" s="3" t="s">
        <v>307</v>
      </c>
      <c r="G71" s="12"/>
      <c r="H71" s="60" t="s">
        <v>77</v>
      </c>
      <c r="I71" s="59" t="s">
        <v>74</v>
      </c>
      <c r="J71" s="59"/>
      <c r="K71" s="60"/>
      <c r="L71" s="60"/>
      <c r="M71" s="54"/>
      <c r="N71" s="58" t="s">
        <v>241</v>
      </c>
      <c r="O71" s="58"/>
      <c r="P71" s="58"/>
      <c r="Q71" s="58"/>
      <c r="R71" s="33"/>
    </row>
    <row r="72" spans="1:18" s="23" customFormat="1" ht="69" customHeight="1">
      <c r="A72" s="104"/>
      <c r="B72" s="105"/>
      <c r="C72" s="106"/>
      <c r="D72" s="115"/>
      <c r="E72" s="105"/>
      <c r="F72" s="3" t="s">
        <v>246</v>
      </c>
      <c r="G72" s="12"/>
      <c r="H72" s="60" t="s">
        <v>77</v>
      </c>
      <c r="I72" s="59" t="s">
        <v>74</v>
      </c>
      <c r="J72" s="59"/>
      <c r="K72" s="60"/>
      <c r="L72" s="60"/>
      <c r="M72" s="54"/>
      <c r="N72" s="58"/>
      <c r="O72" s="58" t="s">
        <v>241</v>
      </c>
      <c r="P72" s="58"/>
      <c r="Q72" s="58"/>
      <c r="R72" s="33"/>
    </row>
    <row r="73" spans="1:18" s="23" customFormat="1" ht="69" customHeight="1">
      <c r="A73" s="104"/>
      <c r="B73" s="105"/>
      <c r="C73" s="106"/>
      <c r="D73" s="115"/>
      <c r="E73" s="105"/>
      <c r="F73" s="3" t="s">
        <v>247</v>
      </c>
      <c r="G73" s="12"/>
      <c r="H73" s="60" t="s">
        <v>77</v>
      </c>
      <c r="I73" s="59" t="s">
        <v>74</v>
      </c>
      <c r="J73" s="59"/>
      <c r="K73" s="60"/>
      <c r="L73" s="60"/>
      <c r="M73" s="54"/>
      <c r="N73" s="58"/>
      <c r="O73" s="58"/>
      <c r="P73" s="58" t="s">
        <v>241</v>
      </c>
      <c r="Q73" s="58"/>
      <c r="R73" s="33"/>
    </row>
    <row r="74" spans="1:18" s="23" customFormat="1" ht="69" customHeight="1">
      <c r="A74" s="97"/>
      <c r="B74" s="99"/>
      <c r="C74" s="101"/>
      <c r="D74" s="116"/>
      <c r="E74" s="99"/>
      <c r="F74" s="3" t="s">
        <v>248</v>
      </c>
      <c r="G74" s="2" t="s">
        <v>150</v>
      </c>
      <c r="H74" s="60" t="s">
        <v>77</v>
      </c>
      <c r="I74" s="59" t="s">
        <v>74</v>
      </c>
      <c r="J74" s="39" t="s">
        <v>58</v>
      </c>
      <c r="K74" s="40" t="s">
        <v>89</v>
      </c>
      <c r="L74" s="40"/>
      <c r="M74" s="42"/>
      <c r="N74" s="51"/>
      <c r="O74" s="51"/>
      <c r="P74" s="51"/>
      <c r="Q74" s="58" t="s">
        <v>241</v>
      </c>
      <c r="R74" s="33"/>
    </row>
    <row r="75" spans="1:18" s="23" customFormat="1" ht="105.75" customHeight="1">
      <c r="A75" s="34">
        <v>152</v>
      </c>
      <c r="B75" s="36" t="s">
        <v>21</v>
      </c>
      <c r="C75" s="37" t="s">
        <v>0</v>
      </c>
      <c r="D75" s="40"/>
      <c r="E75" s="36" t="s">
        <v>22</v>
      </c>
      <c r="F75" s="3" t="s">
        <v>223</v>
      </c>
      <c r="G75" s="13"/>
      <c r="H75" s="60" t="s">
        <v>77</v>
      </c>
      <c r="I75" s="59" t="s">
        <v>73</v>
      </c>
      <c r="J75" s="39"/>
      <c r="K75" s="40"/>
      <c r="L75" s="42"/>
      <c r="M75" s="42"/>
      <c r="N75" s="51" t="s">
        <v>232</v>
      </c>
      <c r="O75" s="58" t="s">
        <v>232</v>
      </c>
      <c r="P75" s="58" t="s">
        <v>232</v>
      </c>
      <c r="Q75" s="58" t="s">
        <v>232</v>
      </c>
      <c r="R75" s="33"/>
    </row>
    <row r="76" spans="1:18" s="23" customFormat="1" ht="46.5" customHeight="1">
      <c r="A76" s="34"/>
      <c r="B76" s="93" t="s">
        <v>34</v>
      </c>
      <c r="C76" s="94"/>
      <c r="D76" s="94"/>
      <c r="E76" s="95"/>
      <c r="F76" s="16"/>
      <c r="G76" s="6"/>
      <c r="H76" s="6"/>
      <c r="I76" s="39"/>
      <c r="J76" s="6"/>
      <c r="K76" s="6"/>
      <c r="L76" s="42">
        <f>COUNTIF(L77:L84,"x")</f>
        <v>2</v>
      </c>
      <c r="M76" s="42">
        <f>SUM(M77:M84)</f>
        <v>0</v>
      </c>
      <c r="N76" s="51"/>
      <c r="O76" s="51"/>
      <c r="P76" s="51"/>
      <c r="Q76" s="51"/>
      <c r="R76" s="6"/>
    </row>
    <row r="77" spans="1:18" s="23" customFormat="1" ht="137.25" customHeight="1">
      <c r="A77" s="34">
        <v>154</v>
      </c>
      <c r="B77" s="36" t="s">
        <v>151</v>
      </c>
      <c r="C77" s="37" t="s">
        <v>0</v>
      </c>
      <c r="D77" s="40"/>
      <c r="E77" s="36" t="s">
        <v>152</v>
      </c>
      <c r="F77" s="3" t="s">
        <v>197</v>
      </c>
      <c r="G77" s="2"/>
      <c r="H77" s="60" t="s">
        <v>77</v>
      </c>
      <c r="I77" s="59" t="s">
        <v>74</v>
      </c>
      <c r="J77" s="39" t="s">
        <v>58</v>
      </c>
      <c r="K77" s="40" t="s">
        <v>89</v>
      </c>
      <c r="L77" s="40" t="s">
        <v>18</v>
      </c>
      <c r="M77" s="42"/>
      <c r="N77" s="51" t="s">
        <v>235</v>
      </c>
      <c r="O77" s="58" t="s">
        <v>235</v>
      </c>
      <c r="P77" s="58" t="s">
        <v>235</v>
      </c>
      <c r="Q77" s="58" t="s">
        <v>235</v>
      </c>
      <c r="R77" s="33"/>
    </row>
    <row r="78" spans="1:18" s="23" customFormat="1" ht="60" customHeight="1">
      <c r="A78" s="96">
        <v>157</v>
      </c>
      <c r="B78" s="98" t="s">
        <v>66</v>
      </c>
      <c r="C78" s="100" t="s">
        <v>0</v>
      </c>
      <c r="D78" s="102"/>
      <c r="E78" s="98" t="s">
        <v>153</v>
      </c>
      <c r="F78" s="3" t="s">
        <v>249</v>
      </c>
      <c r="G78" s="2"/>
      <c r="H78" s="60" t="s">
        <v>77</v>
      </c>
      <c r="I78" s="59" t="s">
        <v>74</v>
      </c>
      <c r="J78" s="59"/>
      <c r="K78" s="60"/>
      <c r="L78" s="60"/>
      <c r="M78" s="54"/>
      <c r="N78" s="58" t="s">
        <v>231</v>
      </c>
      <c r="O78" s="58"/>
      <c r="P78" s="58"/>
      <c r="Q78" s="58"/>
      <c r="R78" s="33"/>
    </row>
    <row r="79" spans="1:18" s="23" customFormat="1" ht="60" customHeight="1">
      <c r="A79" s="104"/>
      <c r="B79" s="105"/>
      <c r="C79" s="106"/>
      <c r="D79" s="107"/>
      <c r="E79" s="105"/>
      <c r="F79" s="3" t="s">
        <v>250</v>
      </c>
      <c r="G79" s="2"/>
      <c r="H79" s="60" t="s">
        <v>77</v>
      </c>
      <c r="I79" s="59" t="s">
        <v>74</v>
      </c>
      <c r="J79" s="59"/>
      <c r="K79" s="60"/>
      <c r="L79" s="60"/>
      <c r="M79" s="54"/>
      <c r="N79" s="58"/>
      <c r="O79" s="58"/>
      <c r="P79" s="58" t="s">
        <v>259</v>
      </c>
      <c r="Q79" s="58"/>
      <c r="R79" s="33"/>
    </row>
    <row r="80" spans="1:18" s="23" customFormat="1" ht="60" customHeight="1">
      <c r="A80" s="97"/>
      <c r="B80" s="99"/>
      <c r="C80" s="101"/>
      <c r="D80" s="103"/>
      <c r="E80" s="99"/>
      <c r="F80" s="3" t="s">
        <v>251</v>
      </c>
      <c r="G80" s="2" t="s">
        <v>154</v>
      </c>
      <c r="H80" s="60" t="s">
        <v>77</v>
      </c>
      <c r="I80" s="59" t="s">
        <v>74</v>
      </c>
      <c r="J80" s="39" t="s">
        <v>58</v>
      </c>
      <c r="K80" s="40" t="s">
        <v>89</v>
      </c>
      <c r="L80" s="40"/>
      <c r="M80" s="42"/>
      <c r="N80" s="51"/>
      <c r="O80" s="51"/>
      <c r="P80" s="51"/>
      <c r="Q80" s="73" t="s">
        <v>259</v>
      </c>
      <c r="R80" s="33"/>
    </row>
    <row r="81" spans="1:18" s="23" customFormat="1" ht="110.25" customHeight="1">
      <c r="A81" s="45">
        <v>158</v>
      </c>
      <c r="B81" s="36" t="s">
        <v>193</v>
      </c>
      <c r="C81" s="37" t="s">
        <v>0</v>
      </c>
      <c r="D81" s="40"/>
      <c r="E81" s="36" t="s">
        <v>155</v>
      </c>
      <c r="F81" s="1" t="s">
        <v>296</v>
      </c>
      <c r="G81" s="2"/>
      <c r="H81" s="60" t="s">
        <v>77</v>
      </c>
      <c r="I81" s="59" t="s">
        <v>74</v>
      </c>
      <c r="J81" s="39"/>
      <c r="K81" s="40"/>
      <c r="L81" s="40"/>
      <c r="M81" s="42"/>
      <c r="N81" s="51" t="s">
        <v>233</v>
      </c>
      <c r="O81" s="58" t="s">
        <v>233</v>
      </c>
      <c r="P81" s="58" t="s">
        <v>233</v>
      </c>
      <c r="Q81" s="58" t="s">
        <v>233</v>
      </c>
      <c r="R81" s="33"/>
    </row>
    <row r="82" spans="1:18" s="23" customFormat="1" ht="74.25" customHeight="1">
      <c r="A82" s="96">
        <v>159</v>
      </c>
      <c r="B82" s="98" t="s">
        <v>156</v>
      </c>
      <c r="C82" s="100" t="s">
        <v>0</v>
      </c>
      <c r="D82" s="102"/>
      <c r="E82" s="98" t="s">
        <v>198</v>
      </c>
      <c r="F82" s="1" t="s">
        <v>252</v>
      </c>
      <c r="G82" s="2"/>
      <c r="H82" s="60" t="s">
        <v>77</v>
      </c>
      <c r="I82" s="59" t="s">
        <v>74</v>
      </c>
      <c r="J82" s="59"/>
      <c r="K82" s="60"/>
      <c r="L82" s="60"/>
      <c r="M82" s="54"/>
      <c r="N82" s="58"/>
      <c r="O82" s="58" t="s">
        <v>231</v>
      </c>
      <c r="P82" s="58"/>
      <c r="Q82" s="58"/>
      <c r="R82" s="33"/>
    </row>
    <row r="83" spans="1:18" s="23" customFormat="1" ht="85.5" customHeight="1">
      <c r="A83" s="97"/>
      <c r="B83" s="99"/>
      <c r="C83" s="101"/>
      <c r="D83" s="103"/>
      <c r="E83" s="99"/>
      <c r="F83" s="3" t="s">
        <v>297</v>
      </c>
      <c r="G83" s="2"/>
      <c r="H83" s="60" t="s">
        <v>77</v>
      </c>
      <c r="I83" s="59" t="s">
        <v>74</v>
      </c>
      <c r="J83" s="39"/>
      <c r="K83" s="40"/>
      <c r="L83" s="40"/>
      <c r="M83" s="42"/>
      <c r="N83" s="58" t="s">
        <v>233</v>
      </c>
      <c r="O83" s="58" t="s">
        <v>233</v>
      </c>
      <c r="P83" s="58" t="s">
        <v>233</v>
      </c>
      <c r="Q83" s="58" t="s">
        <v>233</v>
      </c>
      <c r="R83" s="33"/>
    </row>
    <row r="84" spans="1:18" s="23" customFormat="1" ht="111.75" customHeight="1">
      <c r="A84" s="34">
        <v>162</v>
      </c>
      <c r="B84" s="36" t="s">
        <v>157</v>
      </c>
      <c r="C84" s="37" t="s">
        <v>0</v>
      </c>
      <c r="D84" s="40"/>
      <c r="E84" s="36" t="s">
        <v>158</v>
      </c>
      <c r="F84" s="3" t="s">
        <v>218</v>
      </c>
      <c r="G84" s="2"/>
      <c r="H84" s="60" t="s">
        <v>77</v>
      </c>
      <c r="I84" s="59" t="s">
        <v>74</v>
      </c>
      <c r="J84" s="39" t="s">
        <v>58</v>
      </c>
      <c r="K84" s="40" t="s">
        <v>89</v>
      </c>
      <c r="L84" s="40" t="s">
        <v>18</v>
      </c>
      <c r="M84" s="42"/>
      <c r="N84" s="51" t="s">
        <v>237</v>
      </c>
      <c r="O84" s="58" t="s">
        <v>237</v>
      </c>
      <c r="P84" s="58" t="s">
        <v>237</v>
      </c>
      <c r="Q84" s="58" t="s">
        <v>237</v>
      </c>
      <c r="R84" s="33"/>
    </row>
    <row r="85" spans="1:18" s="23" customFormat="1" ht="24" customHeight="1">
      <c r="A85" s="34"/>
      <c r="B85" s="93" t="s">
        <v>35</v>
      </c>
      <c r="C85" s="94"/>
      <c r="D85" s="94"/>
      <c r="E85" s="95"/>
      <c r="F85" s="16"/>
      <c r="G85" s="6"/>
      <c r="H85" s="6"/>
      <c r="I85" s="39"/>
      <c r="J85" s="6"/>
      <c r="K85" s="6"/>
      <c r="L85" s="42">
        <f>COUNTIF(L86:L86,"x")</f>
        <v>1</v>
      </c>
      <c r="M85" s="42">
        <f>SUM(M86:M86)</f>
        <v>1</v>
      </c>
      <c r="N85" s="51"/>
      <c r="O85" s="51"/>
      <c r="P85" s="51"/>
      <c r="Q85" s="51"/>
      <c r="R85" s="6"/>
    </row>
    <row r="86" spans="1:18" s="23" customFormat="1" ht="134.25" customHeight="1">
      <c r="A86" s="45">
        <v>165</v>
      </c>
      <c r="B86" s="36" t="s">
        <v>159</v>
      </c>
      <c r="C86" s="37" t="s">
        <v>0</v>
      </c>
      <c r="D86" s="3"/>
      <c r="E86" s="36" t="s">
        <v>299</v>
      </c>
      <c r="F86" s="3" t="s">
        <v>298</v>
      </c>
      <c r="G86" s="2"/>
      <c r="H86" s="60" t="s">
        <v>77</v>
      </c>
      <c r="I86" s="59" t="s">
        <v>74</v>
      </c>
      <c r="J86" s="39" t="s">
        <v>58</v>
      </c>
      <c r="K86" s="40" t="s">
        <v>89</v>
      </c>
      <c r="L86" s="40" t="s">
        <v>18</v>
      </c>
      <c r="M86" s="46">
        <v>1</v>
      </c>
      <c r="N86" s="51" t="s">
        <v>233</v>
      </c>
      <c r="O86" s="58" t="s">
        <v>233</v>
      </c>
      <c r="P86" s="58" t="s">
        <v>233</v>
      </c>
      <c r="Q86" s="58" t="s">
        <v>233</v>
      </c>
      <c r="R86" s="33"/>
    </row>
    <row r="87" spans="1:18" s="23" customFormat="1" ht="40.5" customHeight="1">
      <c r="A87" s="34"/>
      <c r="B87" s="93" t="s">
        <v>36</v>
      </c>
      <c r="C87" s="94"/>
      <c r="D87" s="94"/>
      <c r="E87" s="95"/>
      <c r="F87" s="16"/>
      <c r="G87" s="6"/>
      <c r="H87" s="6"/>
      <c r="I87" s="39"/>
      <c r="J87" s="6"/>
      <c r="K87" s="6"/>
      <c r="L87" s="42" t="e">
        <f>SUM(L88,L95)</f>
        <v>#REF!</v>
      </c>
      <c r="M87" s="42" t="e">
        <f>M88+M95</f>
        <v>#REF!</v>
      </c>
      <c r="N87" s="51"/>
      <c r="O87" s="51"/>
      <c r="P87" s="51"/>
      <c r="Q87" s="51"/>
      <c r="R87" s="6"/>
    </row>
    <row r="88" spans="1:18" s="23" customFormat="1" ht="30.75" customHeight="1">
      <c r="A88" s="34"/>
      <c r="B88" s="93" t="s">
        <v>37</v>
      </c>
      <c r="C88" s="94"/>
      <c r="D88" s="94"/>
      <c r="E88" s="95"/>
      <c r="F88" s="16"/>
      <c r="G88" s="6"/>
      <c r="H88" s="6"/>
      <c r="I88" s="39"/>
      <c r="J88" s="6"/>
      <c r="K88" s="6"/>
      <c r="L88" s="42" t="e">
        <f>SUM(#REF!,L89,L92)</f>
        <v>#REF!</v>
      </c>
      <c r="M88" s="42" t="e">
        <f>SUM(#REF!,M89,M92)</f>
        <v>#REF!</v>
      </c>
      <c r="N88" s="51"/>
      <c r="O88" s="51"/>
      <c r="P88" s="51"/>
      <c r="Q88" s="51"/>
      <c r="R88" s="6"/>
    </row>
    <row r="89" spans="1:18" s="23" customFormat="1" ht="30.75" customHeight="1">
      <c r="A89" s="34"/>
      <c r="B89" s="93" t="s">
        <v>38</v>
      </c>
      <c r="C89" s="94"/>
      <c r="D89" s="94"/>
      <c r="E89" s="95"/>
      <c r="F89" s="16"/>
      <c r="G89" s="6"/>
      <c r="H89" s="6"/>
      <c r="I89" s="39"/>
      <c r="J89" s="6"/>
      <c r="K89" s="6"/>
      <c r="L89" s="42">
        <f>COUNTIF(L90:L91,"x")</f>
        <v>1</v>
      </c>
      <c r="M89" s="42">
        <f>SUM(M91:M91)</f>
        <v>1</v>
      </c>
      <c r="N89" s="51"/>
      <c r="O89" s="51"/>
      <c r="P89" s="51"/>
      <c r="Q89" s="51"/>
      <c r="R89" s="6"/>
    </row>
    <row r="90" spans="1:18" s="23" customFormat="1" ht="134.25" customHeight="1">
      <c r="A90" s="34">
        <v>175</v>
      </c>
      <c r="B90" s="36" t="s">
        <v>160</v>
      </c>
      <c r="C90" s="37" t="s">
        <v>0</v>
      </c>
      <c r="D90" s="40"/>
      <c r="E90" s="36" t="s">
        <v>199</v>
      </c>
      <c r="F90" s="29" t="s">
        <v>200</v>
      </c>
      <c r="G90" s="6"/>
      <c r="H90" s="60" t="s">
        <v>77</v>
      </c>
      <c r="I90" s="60" t="s">
        <v>98</v>
      </c>
      <c r="J90" s="6"/>
      <c r="K90" s="6"/>
      <c r="L90" s="42"/>
      <c r="M90" s="42"/>
      <c r="N90" s="51"/>
      <c r="O90" s="51" t="s">
        <v>231</v>
      </c>
      <c r="P90" s="51"/>
      <c r="Q90" s="51"/>
      <c r="R90" s="6"/>
    </row>
    <row r="91" spans="1:18" s="23" customFormat="1" ht="134.25" customHeight="1">
      <c r="A91" s="34">
        <v>179</v>
      </c>
      <c r="B91" s="36" t="s">
        <v>161</v>
      </c>
      <c r="C91" s="37" t="s">
        <v>0</v>
      </c>
      <c r="D91" s="40"/>
      <c r="E91" s="36" t="s">
        <v>162</v>
      </c>
      <c r="F91" s="38" t="s">
        <v>222</v>
      </c>
      <c r="G91" s="2" t="s">
        <v>163</v>
      </c>
      <c r="H91" s="40" t="s">
        <v>76</v>
      </c>
      <c r="I91" s="40" t="s">
        <v>98</v>
      </c>
      <c r="J91" s="39" t="s">
        <v>65</v>
      </c>
      <c r="K91" s="40" t="s">
        <v>89</v>
      </c>
      <c r="L91" s="40" t="s">
        <v>18</v>
      </c>
      <c r="M91" s="42">
        <v>1</v>
      </c>
      <c r="N91" s="51"/>
      <c r="O91" s="51"/>
      <c r="P91" s="51"/>
      <c r="Q91" s="51" t="s">
        <v>241</v>
      </c>
      <c r="R91" s="33"/>
    </row>
    <row r="92" spans="1:18" s="23" customFormat="1" ht="57" customHeight="1">
      <c r="A92" s="34"/>
      <c r="B92" s="93" t="s">
        <v>39</v>
      </c>
      <c r="C92" s="94"/>
      <c r="D92" s="94"/>
      <c r="E92" s="95"/>
      <c r="F92" s="16"/>
      <c r="G92" s="6"/>
      <c r="H92" s="6"/>
      <c r="I92" s="39"/>
      <c r="J92" s="6"/>
      <c r="K92" s="6"/>
      <c r="L92" s="42">
        <f>COUNTIF(L94:L94,"x")</f>
        <v>0</v>
      </c>
      <c r="M92" s="42">
        <f>SUM(M94:M94)</f>
        <v>0</v>
      </c>
      <c r="N92" s="51"/>
      <c r="O92" s="51"/>
      <c r="P92" s="51"/>
      <c r="Q92" s="51"/>
      <c r="R92" s="6"/>
    </row>
    <row r="93" spans="1:18" s="23" customFormat="1" ht="35.25" customHeight="1">
      <c r="A93" s="108">
        <v>189</v>
      </c>
      <c r="B93" s="109" t="s">
        <v>68</v>
      </c>
      <c r="C93" s="110" t="s">
        <v>3</v>
      </c>
      <c r="D93" s="111"/>
      <c r="E93" s="109" t="s">
        <v>254</v>
      </c>
      <c r="F93" s="1" t="s">
        <v>253</v>
      </c>
      <c r="G93" s="6"/>
      <c r="H93" s="60" t="s">
        <v>77</v>
      </c>
      <c r="I93" s="60" t="s">
        <v>98</v>
      </c>
      <c r="J93" s="6"/>
      <c r="K93" s="6"/>
      <c r="L93" s="54"/>
      <c r="M93" s="54"/>
      <c r="N93" s="58" t="s">
        <v>231</v>
      </c>
      <c r="O93" s="58"/>
      <c r="P93" s="58"/>
      <c r="Q93" s="58"/>
      <c r="R93" s="6"/>
    </row>
    <row r="94" spans="1:18" s="23" customFormat="1" ht="180.75" customHeight="1">
      <c r="A94" s="108"/>
      <c r="B94" s="109"/>
      <c r="C94" s="110"/>
      <c r="D94" s="111"/>
      <c r="E94" s="109"/>
      <c r="F94" s="3" t="s">
        <v>306</v>
      </c>
      <c r="G94" s="13"/>
      <c r="H94" s="60" t="s">
        <v>77</v>
      </c>
      <c r="I94" s="60" t="s">
        <v>98</v>
      </c>
      <c r="J94" s="39" t="s">
        <v>65</v>
      </c>
      <c r="K94" s="40" t="s">
        <v>89</v>
      </c>
      <c r="L94" s="40"/>
      <c r="M94" s="42"/>
      <c r="N94" s="58" t="s">
        <v>241</v>
      </c>
      <c r="O94" s="51"/>
      <c r="P94" s="51"/>
      <c r="Q94" s="51"/>
      <c r="R94" s="33"/>
    </row>
    <row r="95" spans="1:18" s="23" customFormat="1" ht="18.75" customHeight="1">
      <c r="A95" s="34"/>
      <c r="B95" s="93" t="s">
        <v>40</v>
      </c>
      <c r="C95" s="94"/>
      <c r="D95" s="94"/>
      <c r="E95" s="95"/>
      <c r="F95" s="16"/>
      <c r="G95" s="6"/>
      <c r="H95" s="6"/>
      <c r="I95" s="39"/>
      <c r="J95" s="6"/>
      <c r="K95" s="6"/>
      <c r="L95" s="42">
        <f>SUM(L96,L101)</f>
        <v>0</v>
      </c>
      <c r="M95" s="42">
        <f>SUM(M96,M101)</f>
        <v>0</v>
      </c>
      <c r="N95" s="51"/>
      <c r="O95" s="51"/>
      <c r="P95" s="51"/>
      <c r="Q95" s="51"/>
      <c r="R95" s="6"/>
    </row>
    <row r="96" spans="1:18" s="23" customFormat="1" ht="18.75" customHeight="1">
      <c r="A96" s="34"/>
      <c r="B96" s="93" t="s">
        <v>41</v>
      </c>
      <c r="C96" s="94"/>
      <c r="D96" s="94"/>
      <c r="E96" s="95"/>
      <c r="F96" s="16"/>
      <c r="G96" s="6"/>
      <c r="H96" s="6"/>
      <c r="I96" s="39"/>
      <c r="J96" s="6"/>
      <c r="K96" s="6"/>
      <c r="L96" s="42">
        <f>COUNTIF(L97:L100,"x")</f>
        <v>0</v>
      </c>
      <c r="M96" s="42">
        <f>SUM(M97:M100)</f>
        <v>0</v>
      </c>
      <c r="N96" s="51"/>
      <c r="O96" s="51"/>
      <c r="P96" s="51"/>
      <c r="Q96" s="51"/>
      <c r="R96" s="6"/>
    </row>
    <row r="97" spans="1:18" s="23" customFormat="1" ht="174" customHeight="1">
      <c r="A97" s="49">
        <v>190</v>
      </c>
      <c r="B97" s="36" t="s">
        <v>63</v>
      </c>
      <c r="C97" s="37" t="s">
        <v>0</v>
      </c>
      <c r="D97" s="3"/>
      <c r="E97" s="36" t="s">
        <v>164</v>
      </c>
      <c r="F97" s="3" t="s">
        <v>219</v>
      </c>
      <c r="G97" s="2"/>
      <c r="H97" s="40" t="s">
        <v>76</v>
      </c>
      <c r="I97" s="40" t="s">
        <v>98</v>
      </c>
      <c r="J97" s="39" t="s">
        <v>65</v>
      </c>
      <c r="K97" s="40" t="s">
        <v>89</v>
      </c>
      <c r="L97" s="40"/>
      <c r="M97" s="42"/>
      <c r="N97" s="51" t="s">
        <v>234</v>
      </c>
      <c r="O97" s="61" t="s">
        <v>234</v>
      </c>
      <c r="P97" s="61" t="s">
        <v>234</v>
      </c>
      <c r="Q97" s="61" t="s">
        <v>234</v>
      </c>
      <c r="R97" s="33"/>
    </row>
    <row r="98" spans="1:18" s="23" customFormat="1" ht="139.5" customHeight="1">
      <c r="A98" s="34">
        <v>192</v>
      </c>
      <c r="B98" s="36" t="s">
        <v>165</v>
      </c>
      <c r="C98" s="37" t="s">
        <v>0</v>
      </c>
      <c r="D98" s="48"/>
      <c r="E98" s="36" t="s">
        <v>166</v>
      </c>
      <c r="F98" s="3" t="s">
        <v>295</v>
      </c>
      <c r="G98" s="50"/>
      <c r="H98" s="40" t="s">
        <v>76</v>
      </c>
      <c r="I98" s="40" t="s">
        <v>98</v>
      </c>
      <c r="J98" s="39" t="s">
        <v>65</v>
      </c>
      <c r="K98" s="40" t="s">
        <v>89</v>
      </c>
      <c r="L98" s="48"/>
      <c r="M98" s="42"/>
      <c r="N98" s="51" t="s">
        <v>233</v>
      </c>
      <c r="O98" s="58" t="s">
        <v>233</v>
      </c>
      <c r="P98" s="58" t="s">
        <v>233</v>
      </c>
      <c r="Q98" s="58" t="s">
        <v>233</v>
      </c>
      <c r="R98" s="33"/>
    </row>
    <row r="99" spans="1:18" s="23" customFormat="1" ht="45.75" customHeight="1">
      <c r="A99" s="96">
        <v>195</v>
      </c>
      <c r="B99" s="98" t="s">
        <v>51</v>
      </c>
      <c r="C99" s="100" t="s">
        <v>2</v>
      </c>
      <c r="D99" s="102"/>
      <c r="E99" s="98" t="s">
        <v>201</v>
      </c>
      <c r="F99" s="3" t="s">
        <v>255</v>
      </c>
      <c r="G99" s="50"/>
      <c r="H99" s="60" t="s">
        <v>77</v>
      </c>
      <c r="I99" s="60" t="s">
        <v>98</v>
      </c>
      <c r="J99" s="59"/>
      <c r="K99" s="60"/>
      <c r="L99" s="60"/>
      <c r="M99" s="54"/>
      <c r="N99" s="58"/>
      <c r="O99" s="58"/>
      <c r="P99" s="58" t="s">
        <v>231</v>
      </c>
      <c r="Q99" s="58"/>
      <c r="R99" s="33"/>
    </row>
    <row r="100" spans="1:18" s="23" customFormat="1" ht="45.75" customHeight="1">
      <c r="A100" s="97"/>
      <c r="B100" s="99"/>
      <c r="C100" s="101"/>
      <c r="D100" s="103"/>
      <c r="E100" s="99"/>
      <c r="F100" s="3" t="s">
        <v>256</v>
      </c>
      <c r="G100" s="2" t="s">
        <v>167</v>
      </c>
      <c r="H100" s="40" t="s">
        <v>77</v>
      </c>
      <c r="I100" s="40" t="s">
        <v>98</v>
      </c>
      <c r="J100" s="39" t="s">
        <v>65</v>
      </c>
      <c r="K100" s="40" t="s">
        <v>89</v>
      </c>
      <c r="L100" s="40"/>
      <c r="M100" s="42"/>
      <c r="N100" s="51"/>
      <c r="O100" s="51"/>
      <c r="P100" s="51"/>
      <c r="Q100" s="51" t="s">
        <v>231</v>
      </c>
      <c r="R100" s="33"/>
    </row>
    <row r="101" spans="1:18" s="23" customFormat="1" ht="19.5" customHeight="1">
      <c r="A101" s="34"/>
      <c r="B101" s="93" t="s">
        <v>42</v>
      </c>
      <c r="C101" s="94"/>
      <c r="D101" s="94"/>
      <c r="E101" s="95"/>
      <c r="F101" s="16"/>
      <c r="G101" s="6"/>
      <c r="H101" s="6"/>
      <c r="I101" s="39"/>
      <c r="J101" s="6"/>
      <c r="K101" s="6"/>
      <c r="L101" s="42">
        <f>COUNTIF(L102:L102,"x")</f>
        <v>0</v>
      </c>
      <c r="M101" s="42">
        <f>SUM(M102:M102)</f>
        <v>0</v>
      </c>
      <c r="N101" s="51"/>
      <c r="O101" s="51"/>
      <c r="P101" s="51"/>
      <c r="Q101" s="51"/>
      <c r="R101" s="6"/>
    </row>
    <row r="102" spans="1:18" s="23" customFormat="1" ht="136.5" customHeight="1">
      <c r="A102" s="49">
        <v>197</v>
      </c>
      <c r="B102" s="36" t="s">
        <v>80</v>
      </c>
      <c r="C102" s="15" t="s">
        <v>0</v>
      </c>
      <c r="D102" s="3"/>
      <c r="E102" s="36" t="s">
        <v>81</v>
      </c>
      <c r="F102" s="3" t="s">
        <v>220</v>
      </c>
      <c r="G102" s="2"/>
      <c r="H102" s="40" t="s">
        <v>76</v>
      </c>
      <c r="I102" s="40" t="s">
        <v>73</v>
      </c>
      <c r="J102" s="39" t="s">
        <v>65</v>
      </c>
      <c r="K102" s="40" t="s">
        <v>89</v>
      </c>
      <c r="L102" s="40"/>
      <c r="M102" s="42"/>
      <c r="N102" s="51" t="s">
        <v>232</v>
      </c>
      <c r="O102" s="58" t="s">
        <v>232</v>
      </c>
      <c r="P102" s="58" t="s">
        <v>232</v>
      </c>
      <c r="Q102" s="58" t="s">
        <v>232</v>
      </c>
      <c r="R102" s="33"/>
    </row>
    <row r="103" spans="1:18" s="23" customFormat="1" ht="37.5" customHeight="1">
      <c r="A103" s="34"/>
      <c r="B103" s="93" t="s">
        <v>17</v>
      </c>
      <c r="C103" s="94"/>
      <c r="D103" s="94"/>
      <c r="E103" s="95"/>
      <c r="F103" s="16"/>
      <c r="G103" s="6"/>
      <c r="H103" s="6"/>
      <c r="I103" s="39"/>
      <c r="J103" s="6"/>
      <c r="K103" s="6"/>
      <c r="L103" s="42">
        <f>SUM(L104,L107,L121)</f>
        <v>3</v>
      </c>
      <c r="M103" s="42">
        <f>M104+M107+M121</f>
        <v>0</v>
      </c>
      <c r="N103" s="51"/>
      <c r="O103" s="51"/>
      <c r="P103" s="51"/>
      <c r="Q103" s="51"/>
      <c r="R103" s="6"/>
    </row>
    <row r="104" spans="1:18" s="23" customFormat="1" ht="45.75" customHeight="1">
      <c r="A104" s="34"/>
      <c r="B104" s="93" t="s">
        <v>43</v>
      </c>
      <c r="C104" s="94"/>
      <c r="D104" s="94"/>
      <c r="E104" s="95"/>
      <c r="F104" s="16"/>
      <c r="G104" s="6"/>
      <c r="H104" s="6"/>
      <c r="I104" s="39"/>
      <c r="J104" s="6"/>
      <c r="K104" s="6"/>
      <c r="L104" s="42">
        <f>COUNTIF(L105:L106,"x")</f>
        <v>1</v>
      </c>
      <c r="M104" s="42">
        <f>SUM(M105:M106)</f>
        <v>0</v>
      </c>
      <c r="N104" s="51"/>
      <c r="O104" s="51"/>
      <c r="P104" s="51"/>
      <c r="Q104" s="51"/>
      <c r="R104" s="6"/>
    </row>
    <row r="105" spans="1:18" s="23" customFormat="1" ht="227.25" customHeight="1">
      <c r="A105" s="49">
        <v>202</v>
      </c>
      <c r="B105" s="36" t="s">
        <v>61</v>
      </c>
      <c r="C105" s="37" t="s">
        <v>0</v>
      </c>
      <c r="D105" s="40"/>
      <c r="E105" s="36" t="s">
        <v>168</v>
      </c>
      <c r="F105" s="1" t="s">
        <v>202</v>
      </c>
      <c r="G105" s="36" t="s">
        <v>169</v>
      </c>
      <c r="H105" s="40" t="s">
        <v>76</v>
      </c>
      <c r="I105" s="40" t="s">
        <v>98</v>
      </c>
      <c r="J105" s="39" t="s">
        <v>60</v>
      </c>
      <c r="K105" s="40" t="s">
        <v>89</v>
      </c>
      <c r="L105" s="40"/>
      <c r="M105" s="42"/>
      <c r="N105" s="51" t="s">
        <v>237</v>
      </c>
      <c r="O105" s="58" t="s">
        <v>237</v>
      </c>
      <c r="P105" s="58" t="s">
        <v>237</v>
      </c>
      <c r="Q105" s="58" t="s">
        <v>237</v>
      </c>
      <c r="R105" s="33"/>
    </row>
    <row r="106" spans="1:18" s="23" customFormat="1" ht="155.25" customHeight="1">
      <c r="A106" s="34">
        <v>203</v>
      </c>
      <c r="B106" s="36" t="s">
        <v>23</v>
      </c>
      <c r="C106" s="37" t="s">
        <v>0</v>
      </c>
      <c r="D106" s="40"/>
      <c r="E106" s="36" t="s">
        <v>170</v>
      </c>
      <c r="F106" s="3" t="s">
        <v>170</v>
      </c>
      <c r="G106" s="2"/>
      <c r="H106" s="40" t="s">
        <v>76</v>
      </c>
      <c r="I106" s="40" t="s">
        <v>98</v>
      </c>
      <c r="J106" s="39" t="s">
        <v>60</v>
      </c>
      <c r="K106" s="40" t="s">
        <v>89</v>
      </c>
      <c r="L106" s="40" t="s">
        <v>18</v>
      </c>
      <c r="M106" s="42"/>
      <c r="N106" s="51" t="s">
        <v>235</v>
      </c>
      <c r="O106" s="58" t="s">
        <v>235</v>
      </c>
      <c r="P106" s="58" t="s">
        <v>235</v>
      </c>
      <c r="Q106" s="58" t="s">
        <v>241</v>
      </c>
      <c r="R106" s="33"/>
    </row>
    <row r="107" spans="1:18" s="23" customFormat="1" ht="33.75" customHeight="1">
      <c r="A107" s="34"/>
      <c r="B107" s="93" t="s">
        <v>44</v>
      </c>
      <c r="C107" s="94"/>
      <c r="D107" s="94"/>
      <c r="E107" s="95"/>
      <c r="F107" s="16"/>
      <c r="G107" s="6"/>
      <c r="H107" s="6"/>
      <c r="I107" s="39"/>
      <c r="J107" s="6"/>
      <c r="K107" s="6"/>
      <c r="L107" s="42">
        <f>COUNTIF(L108:L120,"x")</f>
        <v>1</v>
      </c>
      <c r="M107" s="42">
        <f>SUM(M108:M120)</f>
        <v>0</v>
      </c>
      <c r="N107" s="51"/>
      <c r="O107" s="51"/>
      <c r="P107" s="51"/>
      <c r="Q107" s="51"/>
      <c r="R107" s="6"/>
    </row>
    <row r="108" spans="1:18" s="23" customFormat="1" ht="210" customHeight="1">
      <c r="A108" s="34">
        <v>204</v>
      </c>
      <c r="B108" s="36" t="s">
        <v>171</v>
      </c>
      <c r="C108" s="37" t="s">
        <v>2</v>
      </c>
      <c r="D108" s="40"/>
      <c r="E108" s="36" t="s">
        <v>172</v>
      </c>
      <c r="F108" s="17" t="s">
        <v>318</v>
      </c>
      <c r="G108" s="7"/>
      <c r="H108" s="60" t="s">
        <v>77</v>
      </c>
      <c r="I108" s="59" t="s">
        <v>92</v>
      </c>
      <c r="J108" s="39"/>
      <c r="K108" s="40"/>
      <c r="L108" s="40"/>
      <c r="M108" s="42"/>
      <c r="N108" s="51" t="s">
        <v>237</v>
      </c>
      <c r="O108" s="58" t="s">
        <v>237</v>
      </c>
      <c r="P108" s="58" t="s">
        <v>237</v>
      </c>
      <c r="Q108" s="58" t="s">
        <v>237</v>
      </c>
      <c r="R108" s="33"/>
    </row>
    <row r="109" spans="1:18" s="23" customFormat="1" ht="44.25" customHeight="1">
      <c r="A109" s="96">
        <v>205</v>
      </c>
      <c r="B109" s="98" t="s">
        <v>173</v>
      </c>
      <c r="C109" s="100" t="s">
        <v>0</v>
      </c>
      <c r="D109" s="102"/>
      <c r="E109" s="98" t="s">
        <v>174</v>
      </c>
      <c r="F109" s="17" t="s">
        <v>257</v>
      </c>
      <c r="G109" s="7"/>
      <c r="H109" s="60" t="s">
        <v>77</v>
      </c>
      <c r="I109" s="60" t="s">
        <v>98</v>
      </c>
      <c r="J109" s="59"/>
      <c r="K109" s="60"/>
      <c r="L109" s="60"/>
      <c r="M109" s="54"/>
      <c r="N109" s="58" t="s">
        <v>259</v>
      </c>
      <c r="O109" s="58"/>
      <c r="P109" s="58"/>
      <c r="Q109" s="58"/>
      <c r="R109" s="33"/>
    </row>
    <row r="110" spans="1:18" s="23" customFormat="1" ht="34.5" customHeight="1">
      <c r="A110" s="104"/>
      <c r="B110" s="105"/>
      <c r="C110" s="106"/>
      <c r="D110" s="107"/>
      <c r="E110" s="105"/>
      <c r="F110" s="17" t="s">
        <v>308</v>
      </c>
      <c r="G110" s="7"/>
      <c r="H110" s="60" t="s">
        <v>77</v>
      </c>
      <c r="I110" s="60" t="s">
        <v>98</v>
      </c>
      <c r="J110" s="74"/>
      <c r="K110" s="60"/>
      <c r="L110" s="60"/>
      <c r="M110" s="54"/>
      <c r="N110" s="73"/>
      <c r="O110" s="73" t="s">
        <v>241</v>
      </c>
      <c r="P110" s="73"/>
      <c r="Q110" s="73"/>
      <c r="R110" s="33"/>
    </row>
    <row r="111" spans="1:18" s="23" customFormat="1" ht="34.5" customHeight="1">
      <c r="A111" s="104"/>
      <c r="B111" s="105"/>
      <c r="C111" s="106"/>
      <c r="D111" s="107"/>
      <c r="E111" s="105"/>
      <c r="F111" s="17" t="s">
        <v>309</v>
      </c>
      <c r="G111" s="7"/>
      <c r="H111" s="60" t="s">
        <v>77</v>
      </c>
      <c r="I111" s="60" t="s">
        <v>98</v>
      </c>
      <c r="J111" s="74"/>
      <c r="K111" s="60"/>
      <c r="L111" s="60"/>
      <c r="M111" s="54"/>
      <c r="N111" s="73"/>
      <c r="O111" s="73"/>
      <c r="P111" s="73" t="s">
        <v>241</v>
      </c>
      <c r="Q111" s="73"/>
      <c r="R111" s="33"/>
    </row>
    <row r="112" spans="1:18" s="23" customFormat="1" ht="34.5" customHeight="1">
      <c r="A112" s="104"/>
      <c r="B112" s="105"/>
      <c r="C112" s="106"/>
      <c r="D112" s="107"/>
      <c r="E112" s="105"/>
      <c r="F112" s="17" t="s">
        <v>312</v>
      </c>
      <c r="G112" s="7"/>
      <c r="H112" s="60" t="s">
        <v>77</v>
      </c>
      <c r="I112" s="60" t="s">
        <v>98</v>
      </c>
      <c r="J112" s="76"/>
      <c r="K112" s="60"/>
      <c r="L112" s="60"/>
      <c r="M112" s="54"/>
      <c r="N112" s="75"/>
      <c r="O112" s="75"/>
      <c r="P112" s="75"/>
      <c r="Q112" s="75" t="s">
        <v>241</v>
      </c>
      <c r="R112" s="33"/>
    </row>
    <row r="113" spans="1:18" s="23" customFormat="1" ht="34.5" customHeight="1">
      <c r="A113" s="97"/>
      <c r="B113" s="99"/>
      <c r="C113" s="101"/>
      <c r="D113" s="103"/>
      <c r="E113" s="99"/>
      <c r="F113" s="4" t="s">
        <v>258</v>
      </c>
      <c r="G113" s="2" t="s">
        <v>175</v>
      </c>
      <c r="H113" s="40" t="s">
        <v>77</v>
      </c>
      <c r="I113" s="40" t="s">
        <v>98</v>
      </c>
      <c r="J113" s="39" t="s">
        <v>60</v>
      </c>
      <c r="K113" s="40" t="s">
        <v>89</v>
      </c>
      <c r="L113" s="40"/>
      <c r="M113" s="42"/>
      <c r="N113" s="51"/>
      <c r="O113" s="51"/>
      <c r="P113" s="58" t="s">
        <v>259</v>
      </c>
      <c r="Q113" s="51"/>
      <c r="R113" s="33"/>
    </row>
    <row r="114" spans="1:18" s="23" customFormat="1" ht="290.25" customHeight="1">
      <c r="A114" s="62">
        <v>206</v>
      </c>
      <c r="B114" s="78" t="s">
        <v>176</v>
      </c>
      <c r="C114" s="64" t="s">
        <v>0</v>
      </c>
      <c r="D114" s="63"/>
      <c r="E114" s="78" t="s">
        <v>177</v>
      </c>
      <c r="F114" s="8" t="s">
        <v>319</v>
      </c>
      <c r="G114" s="36"/>
      <c r="H114" s="40" t="s">
        <v>76</v>
      </c>
      <c r="I114" s="40" t="s">
        <v>73</v>
      </c>
      <c r="J114" s="39" t="s">
        <v>60</v>
      </c>
      <c r="K114" s="40" t="s">
        <v>89</v>
      </c>
      <c r="L114" s="40"/>
      <c r="M114" s="42"/>
      <c r="N114" s="51" t="s">
        <v>232</v>
      </c>
      <c r="O114" s="58" t="s">
        <v>232</v>
      </c>
      <c r="P114" s="58" t="s">
        <v>232</v>
      </c>
      <c r="Q114" s="58" t="s">
        <v>232</v>
      </c>
      <c r="R114" s="33"/>
    </row>
    <row r="115" spans="1:18" s="23" customFormat="1" ht="69" customHeight="1">
      <c r="A115" s="96">
        <v>207</v>
      </c>
      <c r="B115" s="98" t="s">
        <v>178</v>
      </c>
      <c r="C115" s="100" t="s">
        <v>0</v>
      </c>
      <c r="D115" s="102"/>
      <c r="E115" s="98" t="s">
        <v>179</v>
      </c>
      <c r="F115" s="8" t="s">
        <v>260</v>
      </c>
      <c r="G115" s="36"/>
      <c r="H115" s="60" t="s">
        <v>77</v>
      </c>
      <c r="I115" s="60" t="s">
        <v>98</v>
      </c>
      <c r="J115" s="59"/>
      <c r="K115" s="60"/>
      <c r="L115" s="60"/>
      <c r="M115" s="54"/>
      <c r="N115" s="58"/>
      <c r="O115" s="58" t="s">
        <v>231</v>
      </c>
      <c r="P115" s="58"/>
      <c r="Q115" s="58"/>
      <c r="R115" s="33"/>
    </row>
    <row r="116" spans="1:18" s="23" customFormat="1" ht="69" customHeight="1">
      <c r="A116" s="97"/>
      <c r="B116" s="99"/>
      <c r="C116" s="101"/>
      <c r="D116" s="103"/>
      <c r="E116" s="99"/>
      <c r="F116" s="3" t="s">
        <v>261</v>
      </c>
      <c r="G116" s="2" t="s">
        <v>180</v>
      </c>
      <c r="H116" s="40" t="s">
        <v>77</v>
      </c>
      <c r="I116" s="40" t="s">
        <v>98</v>
      </c>
      <c r="J116" s="39" t="s">
        <v>60</v>
      </c>
      <c r="K116" s="40" t="s">
        <v>89</v>
      </c>
      <c r="L116" s="40"/>
      <c r="M116" s="42"/>
      <c r="N116" s="51"/>
      <c r="O116" s="51"/>
      <c r="P116" s="51"/>
      <c r="Q116" s="58" t="s">
        <v>231</v>
      </c>
      <c r="R116" s="33"/>
    </row>
    <row r="117" spans="1:18" s="23" customFormat="1" ht="139.5" customHeight="1">
      <c r="A117" s="49">
        <v>208</v>
      </c>
      <c r="B117" s="36" t="s">
        <v>181</v>
      </c>
      <c r="C117" s="37" t="s">
        <v>0</v>
      </c>
      <c r="D117" s="40"/>
      <c r="E117" s="36" t="s">
        <v>182</v>
      </c>
      <c r="F117" s="8" t="s">
        <v>300</v>
      </c>
      <c r="G117" s="2" t="s">
        <v>183</v>
      </c>
      <c r="H117" s="40" t="s">
        <v>76</v>
      </c>
      <c r="I117" s="40" t="s">
        <v>98</v>
      </c>
      <c r="J117" s="39" t="s">
        <v>60</v>
      </c>
      <c r="K117" s="40" t="s">
        <v>89</v>
      </c>
      <c r="L117" s="40"/>
      <c r="M117" s="42"/>
      <c r="N117" s="51" t="s">
        <v>238</v>
      </c>
      <c r="O117" s="73" t="s">
        <v>238</v>
      </c>
      <c r="P117" s="73" t="s">
        <v>238</v>
      </c>
      <c r="Q117" s="75" t="s">
        <v>238</v>
      </c>
      <c r="R117" s="33"/>
    </row>
    <row r="118" spans="1:18" s="23" customFormat="1" ht="139.5" customHeight="1">
      <c r="A118" s="58">
        <v>209</v>
      </c>
      <c r="B118" s="36" t="s">
        <v>184</v>
      </c>
      <c r="C118" s="37" t="s">
        <v>0</v>
      </c>
      <c r="D118" s="40"/>
      <c r="E118" s="36" t="s">
        <v>185</v>
      </c>
      <c r="F118" s="8" t="s">
        <v>301</v>
      </c>
      <c r="G118" s="3"/>
      <c r="H118" s="40" t="s">
        <v>76</v>
      </c>
      <c r="I118" s="40" t="s">
        <v>98</v>
      </c>
      <c r="J118" s="39" t="s">
        <v>60</v>
      </c>
      <c r="K118" s="40" t="s">
        <v>89</v>
      </c>
      <c r="L118" s="40"/>
      <c r="M118" s="42"/>
      <c r="N118" s="58" t="s">
        <v>233</v>
      </c>
      <c r="O118" s="73" t="s">
        <v>238</v>
      </c>
      <c r="P118" s="73" t="s">
        <v>238</v>
      </c>
      <c r="Q118" s="75" t="s">
        <v>238</v>
      </c>
      <c r="R118" s="33"/>
    </row>
    <row r="119" spans="1:18" s="23" customFormat="1" ht="146.25" customHeight="1">
      <c r="A119" s="49">
        <v>210</v>
      </c>
      <c r="B119" s="36" t="s">
        <v>186</v>
      </c>
      <c r="C119" s="37" t="s">
        <v>0</v>
      </c>
      <c r="D119" s="40"/>
      <c r="E119" s="36" t="s">
        <v>187</v>
      </c>
      <c r="F119" s="8" t="s">
        <v>203</v>
      </c>
      <c r="G119" s="2"/>
      <c r="H119" s="40" t="s">
        <v>76</v>
      </c>
      <c r="I119" s="40" t="s">
        <v>98</v>
      </c>
      <c r="J119" s="39" t="s">
        <v>60</v>
      </c>
      <c r="K119" s="40" t="s">
        <v>89</v>
      </c>
      <c r="L119" s="40"/>
      <c r="M119" s="42"/>
      <c r="N119" s="73" t="s">
        <v>238</v>
      </c>
      <c r="O119" s="73" t="s">
        <v>238</v>
      </c>
      <c r="P119" s="58" t="s">
        <v>233</v>
      </c>
      <c r="Q119" s="58" t="s">
        <v>233</v>
      </c>
      <c r="R119" s="33"/>
    </row>
    <row r="120" spans="1:18" s="23" customFormat="1" ht="130.5" customHeight="1">
      <c r="A120" s="34">
        <v>213</v>
      </c>
      <c r="B120" s="36" t="s">
        <v>188</v>
      </c>
      <c r="C120" s="37" t="s">
        <v>0</v>
      </c>
      <c r="D120" s="40"/>
      <c r="E120" s="36" t="s">
        <v>302</v>
      </c>
      <c r="F120" s="3" t="s">
        <v>204</v>
      </c>
      <c r="G120" s="2"/>
      <c r="H120" s="40" t="s">
        <v>76</v>
      </c>
      <c r="I120" s="3" t="s">
        <v>98</v>
      </c>
      <c r="J120" s="39" t="s">
        <v>60</v>
      </c>
      <c r="K120" s="40" t="s">
        <v>89</v>
      </c>
      <c r="L120" s="42" t="s">
        <v>18</v>
      </c>
      <c r="M120" s="42"/>
      <c r="N120" s="58"/>
      <c r="O120" s="73" t="s">
        <v>241</v>
      </c>
      <c r="P120" s="58"/>
      <c r="Q120" s="58"/>
      <c r="R120" s="33"/>
    </row>
    <row r="121" spans="1:18" s="23" customFormat="1" ht="48.75" customHeight="1">
      <c r="A121" s="34"/>
      <c r="B121" s="93" t="s">
        <v>64</v>
      </c>
      <c r="C121" s="94"/>
      <c r="D121" s="94"/>
      <c r="E121" s="95"/>
      <c r="F121" s="16"/>
      <c r="G121" s="6"/>
      <c r="H121" s="6"/>
      <c r="I121" s="39"/>
      <c r="J121" s="6"/>
      <c r="K121" s="6"/>
      <c r="L121" s="42">
        <f>COUNTIF(L122:L123,"x")</f>
        <v>1</v>
      </c>
      <c r="M121" s="42">
        <f>SUM(M122:M123)</f>
        <v>0</v>
      </c>
      <c r="N121" s="51"/>
      <c r="O121" s="51"/>
      <c r="P121" s="51"/>
      <c r="Q121" s="51"/>
      <c r="R121" s="6"/>
    </row>
    <row r="122" spans="1:18" s="23" customFormat="1" ht="124.5" customHeight="1">
      <c r="A122" s="34">
        <v>214</v>
      </c>
      <c r="B122" s="36" t="s">
        <v>189</v>
      </c>
      <c r="C122" s="37" t="s">
        <v>0</v>
      </c>
      <c r="D122" s="40"/>
      <c r="E122" s="36" t="s">
        <v>190</v>
      </c>
      <c r="F122" s="1" t="s">
        <v>205</v>
      </c>
      <c r="G122" s="2"/>
      <c r="H122" s="40" t="s">
        <v>76</v>
      </c>
      <c r="I122" s="40" t="s">
        <v>98</v>
      </c>
      <c r="J122" s="39" t="s">
        <v>60</v>
      </c>
      <c r="K122" s="40" t="s">
        <v>89</v>
      </c>
      <c r="L122" s="42" t="s">
        <v>18</v>
      </c>
      <c r="M122" s="42"/>
      <c r="N122" s="51" t="s">
        <v>241</v>
      </c>
      <c r="O122" s="51"/>
      <c r="P122" s="73" t="s">
        <v>241</v>
      </c>
      <c r="Q122" s="51"/>
      <c r="R122" s="33"/>
    </row>
    <row r="123" spans="1:18" s="23" customFormat="1" ht="124.5" customHeight="1">
      <c r="A123" s="49">
        <v>216</v>
      </c>
      <c r="B123" s="36" t="s">
        <v>191</v>
      </c>
      <c r="C123" s="37" t="s">
        <v>2</v>
      </c>
      <c r="D123" s="40"/>
      <c r="E123" s="36" t="s">
        <v>192</v>
      </c>
      <c r="F123" s="30" t="s">
        <v>264</v>
      </c>
      <c r="G123" s="2"/>
      <c r="H123" s="40" t="s">
        <v>76</v>
      </c>
      <c r="I123" s="40" t="s">
        <v>98</v>
      </c>
      <c r="J123" s="39" t="s">
        <v>60</v>
      </c>
      <c r="K123" s="40" t="s">
        <v>89</v>
      </c>
      <c r="L123" s="40"/>
      <c r="M123" s="42"/>
      <c r="N123" s="58"/>
      <c r="O123" s="58" t="s">
        <v>233</v>
      </c>
      <c r="P123" s="58"/>
      <c r="Q123" s="58"/>
      <c r="R123" s="33"/>
    </row>
    <row r="124" spans="1:18" ht="15.75">
      <c r="A124" s="65"/>
      <c r="B124" s="91" t="s">
        <v>267</v>
      </c>
      <c r="C124" s="91"/>
      <c r="D124" s="91"/>
      <c r="E124" s="91"/>
      <c r="F124" s="91"/>
      <c r="G124" s="91"/>
      <c r="H124" s="66"/>
      <c r="I124" s="66"/>
      <c r="J124" s="67">
        <f>SUM(J125:J129)</f>
        <v>0</v>
      </c>
      <c r="K124" s="67">
        <f t="shared" ref="K124:L124" si="0">SUM(K125:K129)</f>
        <v>0</v>
      </c>
      <c r="L124" s="67">
        <f t="shared" si="0"/>
        <v>0</v>
      </c>
      <c r="M124" s="66"/>
      <c r="N124" s="67">
        <f>SUM(N125:N129)</f>
        <v>40</v>
      </c>
      <c r="O124" s="67">
        <f t="shared" ref="O124:Q124" si="1">SUM(O125:O129)</f>
        <v>43</v>
      </c>
      <c r="P124" s="67">
        <f t="shared" si="1"/>
        <v>41</v>
      </c>
      <c r="Q124" s="67">
        <f t="shared" si="1"/>
        <v>42</v>
      </c>
      <c r="R124" s="69"/>
    </row>
    <row r="125" spans="1:18" ht="15.75">
      <c r="A125" s="65"/>
      <c r="B125" s="92" t="s">
        <v>268</v>
      </c>
      <c r="C125" s="92"/>
      <c r="D125" s="92"/>
      <c r="E125" s="92"/>
      <c r="F125" s="92"/>
      <c r="G125" s="92"/>
      <c r="H125" s="66"/>
      <c r="I125" s="66"/>
      <c r="J125" s="68">
        <f>SUM(COUNTIFS(J$7:J$29,{"ĐTT","ĐTT+VS-AN","ĐTT+HĐC","TDS","HĐH","HĐG","HĐNT","VS-AN","HĐC","TQDN","LH","HĐH+HĐC","LH+HĐC","HĐG+HĐC","HĐH+HĐNT","HĐH+HĐG","HĐC+HĐNT","SHHN"}))</f>
        <v>0</v>
      </c>
      <c r="K125" s="68">
        <f>SUM(COUNTIFS(K$7:K$29,{"ĐTT","ĐTT+VS-AN","ĐTT+HĐC","TDS","HĐH","HĐG","HĐNT","VS-AN","HĐC","TQDN","LH","HĐH+HĐC","LH+HĐC","HĐG+HĐC","HĐH+HĐNT","HĐH+HĐG","HĐC+HĐNT","SHHN"}))</f>
        <v>0</v>
      </c>
      <c r="L125" s="68">
        <f>SUM(COUNTIFS(L$7:L$29,{"ĐTT","ĐTT+VS-AN","ĐTT+HĐC","TDS","HĐH","HĐG","HĐNT","VS-AN","HĐC","TQDN","LH","HĐH+HĐC","LH+HĐC","HĐG+HĐC","HĐH+HĐNT","HĐH+HĐG","HĐC+HĐNT","SHHN"}))</f>
        <v>0</v>
      </c>
      <c r="M125" s="66"/>
      <c r="N125" s="68">
        <f>SUM(COUNTIFS(N$7:N$28,{"ĐTT","ĐTT+VS-AN","ĐTT+HĐC","TDS","HĐH","HĐG","HĐNT","VS-AN","HĐC","TQDN","LH","HĐH+HĐC","LH+HĐC","HĐG+HĐC","HĐH+HĐNT","HĐH+HĐG","HĐC+HĐNT","SHHN"}))</f>
        <v>9</v>
      </c>
      <c r="O125" s="68">
        <f>SUM(COUNTIFS(O$7:O$28,{"ĐTT","ĐTT+VS-AN","ĐTT+HĐC","TDS","HĐH","HĐG","HĐNT","VS-AN","HĐC","TQDN","LH","HĐH+HĐC","LH+HĐC","HĐG+HĐC","HĐH+HĐNT","HĐH+HĐG","HĐC+HĐNT","SHHN"}))</f>
        <v>9</v>
      </c>
      <c r="P125" s="68">
        <f>SUM(COUNTIFS(P$7:P$28,{"ĐTT","ĐTT+VS-AN","ĐTT+HĐC","TDS","HĐH","HĐG","HĐNT","VS-AN","HĐC","TQDN","LH","HĐH+HĐC","LH+HĐC","HĐG+HĐC","HĐH+HĐNT","HĐH+HĐG","HĐC+HĐNT","SHHN"}))</f>
        <v>9</v>
      </c>
      <c r="Q125" s="68">
        <f>SUM(COUNTIFS(Q$7:Q$28,{"ĐTT","ĐTT+VS-AN","ĐTT+HĐC","TDS","HĐH","HĐG","HĐNT","VS-AN","HĐC","TQDN","LH","HĐH+HĐC","LH+HĐC","HĐG+HĐC","HĐH+HĐNT","HĐH+HĐG","HĐC+HĐNT","SHHN"}))</f>
        <v>9</v>
      </c>
      <c r="R125" s="69"/>
    </row>
    <row r="126" spans="1:18" ht="15.75">
      <c r="A126" s="65"/>
      <c r="B126" s="92" t="s">
        <v>269</v>
      </c>
      <c r="C126" s="92"/>
      <c r="D126" s="92"/>
      <c r="E126" s="92"/>
      <c r="F126" s="92"/>
      <c r="G126" s="92"/>
      <c r="H126" s="66"/>
      <c r="I126" s="66"/>
      <c r="J126" s="68">
        <f>SUM(COUNTIFS(J$30:J$59,{"ĐTT","ĐTT+VS-AN","ĐTT+HĐC","TDS","HĐH","HĐG","HĐNT","VS-AN","HĐC","TQDN","LH","HĐG+HĐC","HĐH+HĐC","HĐH+HĐNT","HĐH+HĐG","SHHN","HĐC+HĐNT"}))</f>
        <v>0</v>
      </c>
      <c r="K126" s="68">
        <f>SUM(COUNTIFS(K$30:K$59,{"ĐTT","ĐTT+VS-AN","ĐTT+HĐC","TDS","HĐH","HĐG","HĐNT","VS-AN","HĐC","TQDN","LH","HĐG+HĐC","HĐH+HĐC","HĐH+HĐNT","HĐH+HĐG","SHHN","HĐC+HĐNT"}))</f>
        <v>0</v>
      </c>
      <c r="L126" s="68">
        <f>SUM(COUNTIFS(L$30:L$59,{"ĐTT","ĐTT+VS-AN","ĐTT+HĐC","TDS","HĐH","HĐG","HĐNT","VS-AN","HĐC","TQDN","LH","HĐG+HĐC","HĐH+HĐC","HĐH+HĐNT","HĐH+HĐG","SHHN","HĐC+HĐNT"}))</f>
        <v>0</v>
      </c>
      <c r="M126" s="66"/>
      <c r="N126" s="68">
        <f>SUM(COUNTIFS(N$29:N$64,{"ĐTT","ĐTT+VS-AN","ĐTT+HĐC","TDS","HĐH","HĐG","HĐNT","VS-AN","HĐC","TQDN","LH","HĐG+HĐC","HĐH+HĐC","HĐH+HĐNT","HĐH+HĐG","SHHN","HĐC+HĐNT"}))</f>
        <v>8</v>
      </c>
      <c r="O126" s="68">
        <f>SUM(COUNTIFS(O$29:O$64,{"ĐTT","ĐTT+VS-AN","ĐTT+HĐC","TDS","HĐH","HĐG","HĐNT","VS-AN","HĐC","TQDN","LH","HĐG+HĐC","HĐH+HĐC","HĐH+HĐNT","HĐH+HĐG","SHHN","HĐC+HĐNT"}))</f>
        <v>10</v>
      </c>
      <c r="P126" s="68">
        <f>SUM(COUNTIFS(P$29:P$64,{"ĐTT","ĐTT+VS-AN","ĐTT+HĐC","TDS","HĐH","HĐG","HĐNT","VS-AN","HĐC","TQDN","LH","HĐG+HĐC","HĐH+HĐC","HĐH+HĐNT","HĐH+HĐG","SHHN","HĐC+HĐNT"}))</f>
        <v>9</v>
      </c>
      <c r="Q126" s="68">
        <f>SUM(COUNTIFS(Q$29:Q$64,{"ĐTT","ĐTT+VS-AN","ĐTT+HĐC","TDS","HĐH","HĐG","HĐNT","VS-AN","HĐC","TQDN","LH","HĐG+HĐC","HĐH+HĐC","HĐH+HĐNT","HĐH+HĐG","SHHN","HĐC+HĐNT"}))</f>
        <v>10</v>
      </c>
      <c r="R126" s="69"/>
    </row>
    <row r="127" spans="1:18" ht="15.75">
      <c r="A127" s="65"/>
      <c r="B127" s="92" t="s">
        <v>270</v>
      </c>
      <c r="C127" s="92"/>
      <c r="D127" s="92"/>
      <c r="E127" s="92"/>
      <c r="F127" s="92"/>
      <c r="G127" s="92"/>
      <c r="H127" s="66"/>
      <c r="I127" s="66"/>
      <c r="J127" s="68">
        <f>SUM(COUNTIFS(J$60:J$75,{"ĐTT","ĐTT+VS-AN","ĐTT+HĐC","TDS","HĐH","HĐG","HĐNT","VS-AN","HĐC","TQDN","LH","HĐG+HĐC","HĐH+HĐC","HĐH+HĐNT","HĐH+HĐG","SHHN","HĐC+HĐNT"}))</f>
        <v>0</v>
      </c>
      <c r="K127" s="68">
        <f>SUM(COUNTIFS(K$60:K$75,{"ĐTT","ĐTT+VS-AN","ĐTT+HĐC","TDS","HĐH","HĐG","HĐNT","VS-AN","HĐC","TQDN","LH","HĐG+HĐC","HĐH+HĐC","HĐH+HĐNT","HĐH+HĐG","SHHN","HĐC+HĐNT"}))</f>
        <v>0</v>
      </c>
      <c r="L127" s="68">
        <f>SUM(COUNTIFS(L$60:L$75,{"ĐTT","ĐTT+VS-AN","ĐTT+HĐC","TDS","HĐH","HĐG","HĐNT","VS-AN","HĐC","TQDN","LH","HĐG+HĐC","HĐH+HĐC","HĐH+HĐNT","HĐH+HĐG","SHHN","HĐC+HĐNT"}))</f>
        <v>0</v>
      </c>
      <c r="M127" s="66"/>
      <c r="N127" s="68">
        <f>SUM(COUNTIFS(N$65:N$86,{"ĐTT","ĐTT+VS-AN","ĐTT+HĐC","TDS","HĐH","HĐG","HĐNT","VS-AN","HĐC","TQDN","LH","HĐG+HĐC","HĐH+HĐC","HĐH+HĐNT","HĐH+HĐG","SHHN","HĐC+HĐNT"}))</f>
        <v>9</v>
      </c>
      <c r="O127" s="68">
        <f>SUM(COUNTIFS(O$65:O$86,{"ĐTT","ĐTT+VS-AN","ĐTT+HĐC","TDS","HĐH","HĐG","HĐNT","VS-AN","HĐC","TQDN","LH","HĐG+HĐC","HĐH+HĐC","HĐH+HĐNT","HĐH+HĐG","SHHN","HĐC+HĐNT"}))</f>
        <v>9</v>
      </c>
      <c r="P127" s="68">
        <f>SUM(COUNTIFS(P$65:P$86,{"ĐTT","ĐTT+VS-AN","ĐTT+HĐC","TDS","HĐH","HĐG","HĐNT","VS-AN","HĐC","TQDN","LH","HĐG+HĐC","HĐH+HĐC","HĐH+HĐNT","HĐH+HĐG","SHHN","HĐC+HĐNT"}))</f>
        <v>9</v>
      </c>
      <c r="Q127" s="68">
        <f>SUM(COUNTIFS(Q$65:Q$86,{"ĐTT","ĐTT+VS-AN","ĐTT+HĐC","TDS","HĐH","HĐG","HĐNT","VS-AN","HĐC","TQDN","LH","HĐG+HĐC","HĐH+HĐC","HĐH+HĐNT","HĐH+HĐG","SHHN","HĐC+HĐNT"}))</f>
        <v>9</v>
      </c>
      <c r="R127" s="69"/>
    </row>
    <row r="128" spans="1:18" ht="15.75">
      <c r="A128" s="65"/>
      <c r="B128" s="92" t="s">
        <v>271</v>
      </c>
      <c r="C128" s="92"/>
      <c r="D128" s="92"/>
      <c r="E128" s="92"/>
      <c r="F128" s="92"/>
      <c r="G128" s="92"/>
      <c r="H128" s="66"/>
      <c r="I128" s="66"/>
      <c r="J128" s="68">
        <f>SUM(COUNTIFS(J$76:J$90,{"ĐTT","ĐTT+VS-AN","ĐTT+HĐC","TDS","HĐH","HĐG","HĐNT","VS-AN","HĐC","TQDN","LH","LH+HĐC","HĐG+HĐC","HĐH+HĐC","HĐH+HĐNT","HĐH+HĐG","SHHN","HĐC+HĐNT"}))</f>
        <v>0</v>
      </c>
      <c r="K128" s="68">
        <f>SUM(COUNTIFS(K$76:K$90,{"ĐTT","ĐTT+VS-AN","ĐTT+HĐC","TDS","HĐH","HĐG","HĐNT","VS-AN","HĐC","TQDN","LH","LH+HĐC","HĐG+HĐC","HĐH+HĐC","HĐH+HĐNT","HĐH+HĐG","SHHN","HĐC+HĐNT"}))</f>
        <v>0</v>
      </c>
      <c r="L128" s="68">
        <f>SUM(COUNTIFS(L$76:L$90,{"ĐTT","ĐTT+VS-AN","ĐTT+HĐC","TDS","HĐH","HĐG","HĐNT","VS-AN","HĐC","TQDN","LH","LH+HĐC","HĐG+HĐC","HĐH+HĐC","HĐH+HĐNT","HĐH+HĐG","SHHN","HĐC+HĐNT"}))</f>
        <v>0</v>
      </c>
      <c r="M128" s="66"/>
      <c r="N128" s="68">
        <f>SUM(COUNTIFS(N$87:N$102,{"ĐTT","ĐTT+VS-AN","ĐTT+HĐC","TDS","HĐH","HĐG","HĐNT","VS-AN","HĐC","TQDN","LH","LH+HĐC","HĐG+HĐC","HĐH+HĐC","HĐH+HĐNT","HĐH+HĐG","SHHN","HĐC+HĐNT"}))</f>
        <v>5</v>
      </c>
      <c r="O128" s="68">
        <f>SUM(COUNTIFS(O$87:O$102,{"ĐTT","ĐTT+VS-AN","ĐTT+HĐC","TDS","HĐH","HĐG","HĐNT","VS-AN","HĐC","TQDN","LH","LH+HĐC","HĐG+HĐC","HĐH+HĐC","HĐH+HĐNT","HĐH+HĐG","SHHN","HĐC+HĐNT"}))</f>
        <v>4</v>
      </c>
      <c r="P128" s="68">
        <f>SUM(COUNTIFS(P$87:P$102,{"ĐTT","ĐTT+VS-AN","ĐTT+HĐC","TDS","HĐH","HĐG","HĐNT","VS-AN","HĐC","TQDN","LH","LH+HĐC","HĐG+HĐC","HĐH+HĐC","HĐH+HĐNT","HĐH+HĐG","SHHN","HĐC+HĐNT"}))</f>
        <v>4</v>
      </c>
      <c r="Q128" s="68">
        <f>SUM(COUNTIFS(Q$87:Q$102,{"ĐTT","ĐTT+VS-AN","ĐTT+HĐC","TDS","HĐH","HĐG","HĐNT","VS-AN","HĐC","TQDN","LH","LH+HĐC","HĐG+HĐC","HĐH+HĐC","HĐH+HĐNT","HĐH+HĐG","SHHN","HĐC+HĐNT"}))</f>
        <v>5</v>
      </c>
      <c r="R128" s="69"/>
    </row>
    <row r="129" spans="1:18" ht="15.75">
      <c r="A129" s="65"/>
      <c r="B129" s="90" t="s">
        <v>272</v>
      </c>
      <c r="C129" s="90"/>
      <c r="D129" s="90"/>
      <c r="E129" s="90"/>
      <c r="F129" s="90"/>
      <c r="G129" s="90"/>
      <c r="H129" s="66"/>
      <c r="I129" s="66"/>
      <c r="J129" s="68">
        <f>SUM(COUNTIFS(J$91:J$107,{"ĐTT","ĐTT+VS-AN","ĐTT+HĐC","TDS","HĐH","HĐG","HĐNT","VS-AN","HĐC","TQDN","LH","HĐG+HĐC","HĐH+HĐC","HĐH+HĐNT","HĐH+HĐG","SHHN","HĐC+HĐNT"}))</f>
        <v>0</v>
      </c>
      <c r="K129" s="68">
        <f>SUM(COUNTIFS(K$91:K$107,{"ĐTT","ĐTT+VS-AN","ĐTT+HĐC","TDS","HĐH","HĐG","HĐNT","VS-AN","HĐC","TQDN","LH","HĐG+HĐC","HĐH+HĐC","HĐH+HĐNT","HĐH+HĐG","SHHN","HĐC+HĐNT"}))</f>
        <v>0</v>
      </c>
      <c r="L129" s="68">
        <f>SUM(COUNTIFS(L$91:L$107,{"ĐTT","ĐTT+VS-AN","ĐTT+HĐC","TDS","HĐH","HĐG","HĐNT","VS-AN","HĐC","TQDN","LH","HĐG+HĐC","HĐH+HĐC","HĐH+HĐNT","HĐH+HĐG","SHHN","HĐC+HĐNT"}))</f>
        <v>0</v>
      </c>
      <c r="M129" s="66"/>
      <c r="N129" s="68">
        <f>SUM(COUNTIFS(N$103:N$123,{"ĐTT","ĐTT+VS-AN","ĐTT+HĐC","TDS","HĐH","HĐG","HĐNT","VS-AN","HĐC","TQDN","LH","HĐG+HĐC","HĐH+HĐC","HĐH+HĐNT","HĐH+HĐG","SHHN","HĐC+HĐNT"}))</f>
        <v>9</v>
      </c>
      <c r="O129" s="68">
        <f>SUM(COUNTIFS(O$103:O$123,{"ĐTT","ĐTT+VS-AN","ĐTT+HĐC","TDS","HĐH","HĐG","HĐNT","VS-AN","HĐC","TQDN","LH","HĐG+HĐC","HĐH+HĐC","HĐH+HĐNT","HĐH+HĐG","SHHN","HĐC+HĐNT"}))</f>
        <v>11</v>
      </c>
      <c r="P129" s="68">
        <f>SUM(COUNTIFS(P$103:P$123,{"ĐTT","ĐTT+VS-AN","ĐTT+HĐC","TDS","HĐH","HĐG","HĐNT","VS-AN","HĐC","TQDN","LH","HĐG+HĐC","HĐH+HĐC","HĐH+HĐNT","HĐH+HĐG","SHHN","HĐC+HĐNT"}))</f>
        <v>10</v>
      </c>
      <c r="Q129" s="68">
        <f>SUM(COUNTIFS(Q$103:Q$123,{"ĐTT","ĐTT+VS-AN","ĐTT+HĐC","TDS","HĐH","HĐG","HĐNT","VS-AN","HĐC","TQDN","LH","HĐG+HĐC","HĐH+HĐC","HĐH+HĐNT","HĐH+HĐG","SHHN","HĐC+HĐNT"}))</f>
        <v>9</v>
      </c>
      <c r="R129" s="69"/>
    </row>
    <row r="130" spans="1:18" ht="15.75">
      <c r="A130" s="65"/>
      <c r="B130" s="88" t="s">
        <v>273</v>
      </c>
      <c r="C130" s="88"/>
      <c r="D130" s="88"/>
      <c r="E130" s="88"/>
      <c r="F130" s="88"/>
      <c r="G130" s="88"/>
      <c r="H130" s="66"/>
      <c r="I130" s="66"/>
      <c r="J130" s="67">
        <f>SUM(J131:J140)</f>
        <v>0</v>
      </c>
      <c r="K130" s="67">
        <f t="shared" ref="K130:L130" si="2">SUM(K131:K140)</f>
        <v>0</v>
      </c>
      <c r="L130" s="67">
        <f t="shared" si="2"/>
        <v>0</v>
      </c>
      <c r="M130" s="66"/>
      <c r="N130" s="67">
        <f>SUM(N131:N140)</f>
        <v>45</v>
      </c>
      <c r="O130" s="67">
        <f t="shared" ref="O130:Q130" si="3">SUM(O131:O140)</f>
        <v>47</v>
      </c>
      <c r="P130" s="67">
        <f t="shared" si="3"/>
        <v>46</v>
      </c>
      <c r="Q130" s="67">
        <f t="shared" si="3"/>
        <v>46</v>
      </c>
      <c r="R130" s="69"/>
    </row>
    <row r="131" spans="1:18" ht="15.75">
      <c r="A131" s="65"/>
      <c r="B131" s="87" t="s">
        <v>274</v>
      </c>
      <c r="C131" s="87"/>
      <c r="D131" s="87"/>
      <c r="E131" s="87"/>
      <c r="F131" s="87"/>
      <c r="G131" s="87"/>
      <c r="H131" s="66"/>
      <c r="I131" s="66"/>
      <c r="J131" s="68">
        <f>SUM(COUNTIFS(J$7:J$107,{"ĐTT","ĐTT+SHHN","ĐTT+VS-AN","ĐTT+HĐG","ĐTT+VS-AN","ĐTT+HĐC"}))</f>
        <v>0</v>
      </c>
      <c r="K131" s="68">
        <f>SUM(COUNTIFS(K$7:K$107,{"ĐTT","ĐTT+SHHN","ĐTT+VS-AN","ĐTT+HĐG","ĐTT+VS-AN","ĐTT+HĐC"}))</f>
        <v>0</v>
      </c>
      <c r="L131" s="68">
        <f>SUM(COUNTIFS(L$7:L$107,{"ĐTT","ĐTT+SHHN","ĐTT+VS-AN","ĐTT+HĐG","ĐTT+VS-AN","ĐTT+HĐC"}))</f>
        <v>0</v>
      </c>
      <c r="M131" s="66"/>
      <c r="N131" s="68">
        <f>SUM(COUNTIFS(N$7:N$123,{"ĐTT","ĐTT+SHHN","ĐTT+VS-AN","ĐTT+HĐG","ĐTT+VS-AN","ĐTT+HĐC"}))</f>
        <v>3</v>
      </c>
      <c r="O131" s="68">
        <f>SUM(COUNTIFS(O$7:O$123,{"ĐTT","ĐTT+SHHN","ĐTT+VS-AN","ĐTT+HĐG","ĐTT+VS-AN","ĐTT+HĐC"}))</f>
        <v>3</v>
      </c>
      <c r="P131" s="68">
        <f>SUM(COUNTIFS(P$7:P$123,{"ĐTT","ĐTT+SHHN","ĐTT+VS-AN","ĐTT+HĐG","ĐTT+VS-AN","ĐTT+HĐC"}))</f>
        <v>3</v>
      </c>
      <c r="Q131" s="68">
        <f>SUM(COUNTIFS(Q$7:Q$123,{"ĐTT","ĐTT+SHHN","ĐTT+VS-AN","ĐTT+HĐG","ĐTT+VS-AN","ĐTT+HĐC"}))</f>
        <v>3</v>
      </c>
      <c r="R131" s="69"/>
    </row>
    <row r="132" spans="1:18" ht="15.75">
      <c r="A132" s="65"/>
      <c r="B132" s="87" t="s">
        <v>275</v>
      </c>
      <c r="C132" s="87"/>
      <c r="D132" s="87"/>
      <c r="E132" s="87"/>
      <c r="F132" s="87"/>
      <c r="G132" s="87"/>
      <c r="H132" s="66"/>
      <c r="I132" s="66"/>
      <c r="J132" s="68">
        <f>SUM(COUNTIFS(J$6:J$107,{"TDS"}))</f>
        <v>0</v>
      </c>
      <c r="K132" s="68">
        <f>SUM(COUNTIFS(K$6:K$107,{"TDS"}))</f>
        <v>0</v>
      </c>
      <c r="L132" s="68">
        <f>SUM(COUNTIFS(L$6:L$107,{"TDS"}))</f>
        <v>0</v>
      </c>
      <c r="M132" s="66"/>
      <c r="N132" s="68">
        <f>SUM(COUNTIFS(N$6:N$123,{"TDS"}))</f>
        <v>1</v>
      </c>
      <c r="O132" s="68">
        <f>SUM(COUNTIFS(O$6:O$123,{"TDS"}))</f>
        <v>1</v>
      </c>
      <c r="P132" s="68">
        <f>SUM(COUNTIFS(P$6:P$123,{"TDS"}))</f>
        <v>1</v>
      </c>
      <c r="Q132" s="68">
        <f>SUM(COUNTIFS(Q$6:Q$123,{"TDS"}))</f>
        <v>1</v>
      </c>
      <c r="R132" s="69"/>
    </row>
    <row r="133" spans="1:18" ht="15.75">
      <c r="A133" s="65"/>
      <c r="B133" s="87" t="s">
        <v>276</v>
      </c>
      <c r="C133" s="87"/>
      <c r="D133" s="87"/>
      <c r="E133" s="87"/>
      <c r="F133" s="87"/>
      <c r="G133" s="87"/>
      <c r="H133" s="66"/>
      <c r="I133" s="66"/>
      <c r="J133" s="68">
        <f>SUM(COUNTIFS(J$6:J$107,{"ĐTT+HĐG","HĐG","HĐH+HĐG","HĐG+HĐNT","HĐG+HĐC"}))</f>
        <v>0</v>
      </c>
      <c r="K133" s="68">
        <f>SUM(COUNTIFS(K$6:K$107,{"ĐTT+HĐG","HĐG","HĐH+HĐG","HĐG+HĐNT","HĐG+HĐC"}))</f>
        <v>0</v>
      </c>
      <c r="L133" s="68">
        <f>SUM(COUNTIFS(L$6:L$107,{"ĐTT+HĐG","HĐG","HĐH+HĐG","HĐG+HĐNT","HĐG+HĐC"}))</f>
        <v>0</v>
      </c>
      <c r="M133" s="66"/>
      <c r="N133" s="68">
        <f>SUM(COUNTIFS(N$6:N$123,{"ĐTT+HĐG","HĐG","HĐH+HĐG","HĐG+HĐNT","HĐG+HĐC"}))</f>
        <v>11</v>
      </c>
      <c r="O133" s="68">
        <f>SUM(COUNTIFS(O$6:O$123,{"ĐTT+HĐG","HĐG","HĐH+HĐG","HĐG+HĐNT","HĐG+HĐC"}))</f>
        <v>12</v>
      </c>
      <c r="P133" s="68">
        <f>SUM(COUNTIFS(P$6:P$123,{"ĐTT+HĐG","HĐG","HĐH+HĐG","HĐG+HĐNT","HĐG+HĐC"}))</f>
        <v>11</v>
      </c>
      <c r="Q133" s="68">
        <f>SUM(COUNTIFS(Q$6:Q$123,{"ĐTT+HĐG","HĐG","HĐH+HĐG","HĐG+HĐNT","HĐG+HĐC"}))</f>
        <v>11</v>
      </c>
      <c r="R133" s="69"/>
    </row>
    <row r="134" spans="1:18" ht="15.75">
      <c r="A134" s="65"/>
      <c r="B134" s="87" t="s">
        <v>277</v>
      </c>
      <c r="C134" s="87"/>
      <c r="D134" s="87"/>
      <c r="E134" s="87"/>
      <c r="F134" s="87"/>
      <c r="G134" s="87"/>
      <c r="H134" s="66"/>
      <c r="I134" s="66"/>
      <c r="J134" s="68">
        <f>SUM(COUNTIFS(J$6:J$107,{"HĐNT","HĐH+HĐNT","HĐG+HĐNT","HĐC+HĐNT"}))</f>
        <v>0</v>
      </c>
      <c r="K134" s="68">
        <f>SUM(COUNTIFS(K$6:K$107,{"HĐNT","HĐH+HĐNT","HĐG+HĐNT","HĐC+HĐNT"}))</f>
        <v>0</v>
      </c>
      <c r="L134" s="68">
        <f>SUM(COUNTIFS(L$6:L$107,{"HĐNT","HĐH+HĐNT","HĐG+HĐNT","HĐC+HĐNT"}))</f>
        <v>0</v>
      </c>
      <c r="M134" s="66"/>
      <c r="N134" s="68">
        <f>SUM(COUNTIFS(N$6:N$123,{"HĐNT","HĐH+HĐNT","HĐG+HĐNT","HĐC+HĐNT"}))</f>
        <v>10</v>
      </c>
      <c r="O134" s="68">
        <f>SUM(COUNTIFS(O$6:O$123,{"HĐNT","HĐH+HĐNT","HĐG+HĐNT","HĐC+HĐNT"}))</f>
        <v>10</v>
      </c>
      <c r="P134" s="68">
        <f>SUM(COUNTIFS(P$6:P$123,{"HĐNT","HĐH+HĐNT","HĐG+HĐNT","HĐC+HĐNT"}))</f>
        <v>10</v>
      </c>
      <c r="Q134" s="68">
        <f>SUM(COUNTIFS(Q$6:Q$123,{"HĐNT","HĐH+HĐNT","HĐG+HĐNT","HĐC+HĐNT"}))</f>
        <v>10</v>
      </c>
      <c r="R134" s="69"/>
    </row>
    <row r="135" spans="1:18" ht="15.75">
      <c r="A135" s="65"/>
      <c r="B135" s="87" t="s">
        <v>278</v>
      </c>
      <c r="C135" s="87"/>
      <c r="D135" s="87"/>
      <c r="E135" s="87"/>
      <c r="F135" s="87"/>
      <c r="G135" s="87"/>
      <c r="H135" s="66"/>
      <c r="I135" s="66"/>
      <c r="J135" s="68">
        <f>SUM(COUNTIFS(J$6:J$107,{"ĐTT+VS-AN","VS-AN","VS-AN+HĐC","SHHN+VS-AN"}))</f>
        <v>0</v>
      </c>
      <c r="K135" s="68">
        <f>SUM(COUNTIFS(K$6:K$107,{"ĐTT+VS-AN","VS-AN","VS-AN+HĐC","SHHN+VS-AN"}))</f>
        <v>0</v>
      </c>
      <c r="L135" s="68">
        <f>SUM(COUNTIFS(L$6:L$107,{"ĐTT+VS-AN","VS-AN","VS-AN+HĐC","SHHN+VS-AN"}))</f>
        <v>0</v>
      </c>
      <c r="M135" s="66"/>
      <c r="N135" s="68">
        <f>SUM(COUNTIFS(N$6:N$123,{"ĐTT+VS-AN","VS-AN","VS-AN+HĐC","SHHN+VS-AN"}))</f>
        <v>3</v>
      </c>
      <c r="O135" s="68">
        <f>SUM(COUNTIFS(O$6:O$123,{"ĐTT+VS-AN","VS-AN","VS-AN+HĐC","SHHN+VS-AN"}))</f>
        <v>3</v>
      </c>
      <c r="P135" s="68">
        <f>SUM(COUNTIFS(P$6:P$123,{"ĐTT+VS-AN","VS-AN","VS-AN+HĐC","SHHN+VS-AN"}))</f>
        <v>3</v>
      </c>
      <c r="Q135" s="68">
        <f>SUM(COUNTIFS(Q$6:Q$123,{"ĐTT+VS-AN","VS-AN","VS-AN+HĐC","SHHN+VS-AN"}))</f>
        <v>3</v>
      </c>
      <c r="R135" s="69"/>
    </row>
    <row r="136" spans="1:18" ht="15.75">
      <c r="A136" s="65"/>
      <c r="B136" s="87" t="s">
        <v>279</v>
      </c>
      <c r="C136" s="87"/>
      <c r="D136" s="87"/>
      <c r="E136" s="87"/>
      <c r="F136" s="87"/>
      <c r="G136" s="87"/>
      <c r="H136" s="66"/>
      <c r="I136" s="66"/>
      <c r="J136" s="68">
        <f>SUM(COUNTIFS(J$6:J$107,{"HĐC","ĐTT+HĐC","HĐG+HĐC","HĐH+HĐC","VS-AN+HĐC","HĐC+HĐNT"}))</f>
        <v>0</v>
      </c>
      <c r="K136" s="68">
        <f>SUM(COUNTIFS(K$6:K$107,{"HĐC","ĐTT+HĐC","HĐG+HĐC","HĐH+HĐC","VS-AN+HĐC","HĐC+HĐNT"}))</f>
        <v>0</v>
      </c>
      <c r="L136" s="68">
        <f>SUM(COUNTIFS(L$6:L$107,{"HĐC","ĐTT+HĐC","HĐG+HĐC","HĐH+HĐC","VS-AN+HĐC","HĐC+HĐNT"}))</f>
        <v>0</v>
      </c>
      <c r="M136" s="66"/>
      <c r="N136" s="68">
        <f>SUM(COUNTIFS(N$6:N$123,{"HĐC","ĐTT+HĐC","HĐG+HĐC","HĐH+HĐC","VS-AN+HĐC","HĐC+HĐNT"}))</f>
        <v>8</v>
      </c>
      <c r="O136" s="68">
        <f>SUM(COUNTIFS(O$6:O$123,{"HĐC","ĐTT+HĐC","HĐG+HĐC","HĐH+HĐC","VS-AN+HĐC","HĐC+HĐNT"}))</f>
        <v>10</v>
      </c>
      <c r="P136" s="68">
        <f>SUM(COUNTIFS(P$6:P$123,{"HĐC","ĐTT+HĐC","HĐG+HĐC","HĐH+HĐC","VS-AN+HĐC","HĐC+HĐNT"}))</f>
        <v>10</v>
      </c>
      <c r="Q136" s="68">
        <f>SUM(COUNTIFS(Q$6:Q$123,{"HĐC","ĐTT+HĐC","HĐG+HĐC","HĐH+HĐC","VS-AN+HĐC","HĐC+HĐNT"}))</f>
        <v>11</v>
      </c>
      <c r="R136" s="69"/>
    </row>
    <row r="137" spans="1:18" ht="15.75">
      <c r="A137" s="65"/>
      <c r="B137" s="87" t="s">
        <v>280</v>
      </c>
      <c r="C137" s="87"/>
      <c r="D137" s="87"/>
      <c r="E137" s="87"/>
      <c r="F137" s="87"/>
      <c r="G137" s="87"/>
      <c r="H137" s="66"/>
      <c r="I137" s="66"/>
      <c r="J137" s="68">
        <f>SUM(COUNTIFS(J$6:J$107,{"SHHN","SHHN+VS-AN","ĐTT+SHHN"}))</f>
        <v>0</v>
      </c>
      <c r="K137" s="68">
        <f>SUM(COUNTIFS(K$6:K$107,{"SHHN","SHHN+VS-AN","ĐTT+SHHN"}))</f>
        <v>0</v>
      </c>
      <c r="L137" s="68">
        <f>SUM(COUNTIFS(L$6:L$107,{"SHHN","SHHN+VS-AN","ĐTT+SHHN"}))</f>
        <v>0</v>
      </c>
      <c r="M137" s="66"/>
      <c r="N137" s="68">
        <f>SUM(COUNTIFS(N$6:N$123,{"SHHN","SHHN+VS-AN","ĐTT+SHHN"}))</f>
        <v>3</v>
      </c>
      <c r="O137" s="68">
        <f>SUM(COUNTIFS(O$6:O$123,{"SHHN","SHHN+VS-AN","ĐTT+SHHN"}))</f>
        <v>3</v>
      </c>
      <c r="P137" s="68">
        <f>SUM(COUNTIFS(P$6:P$123,{"SHHN","SHHN+VS-AN","ĐTT+SHHN"}))</f>
        <v>3</v>
      </c>
      <c r="Q137" s="68">
        <f>SUM(COUNTIFS(Q$6:Q$123,{"SHHN","SHHN+VS-AN","ĐTT+SHHN"}))</f>
        <v>2</v>
      </c>
      <c r="R137" s="69"/>
    </row>
    <row r="138" spans="1:18" ht="15.75">
      <c r="A138" s="65"/>
      <c r="B138" s="87" t="s">
        <v>281</v>
      </c>
      <c r="C138" s="87"/>
      <c r="D138" s="87"/>
      <c r="E138" s="87"/>
      <c r="F138" s="87"/>
      <c r="G138" s="87"/>
      <c r="H138" s="66"/>
      <c r="I138" s="66"/>
      <c r="J138" s="68">
        <f>SUM(COUNTIFS(J$6:J$107,{"TQ"}))</f>
        <v>0</v>
      </c>
      <c r="K138" s="68">
        <f>SUM(COUNTIFS(K$6:K$107,{"TQ"}))</f>
        <v>0</v>
      </c>
      <c r="L138" s="68">
        <f>SUM(COUNTIFS(L$6:L$107,{"TQ"}))</f>
        <v>0</v>
      </c>
      <c r="M138" s="66"/>
      <c r="N138" s="68">
        <f>SUM(COUNTIFS(N$6:N$123,{"TQ"}))</f>
        <v>1</v>
      </c>
      <c r="O138" s="68">
        <f>SUM(COUNTIFS(O$6:O$123,{"TQ"}))</f>
        <v>0</v>
      </c>
      <c r="P138" s="68">
        <f>SUM(COUNTIFS(P$6:P$123,{"TQ"}))</f>
        <v>0</v>
      </c>
      <c r="Q138" s="68">
        <f>SUM(COUNTIFS(Q$6:Q$123,{"TQ"}))</f>
        <v>0</v>
      </c>
      <c r="R138" s="69"/>
    </row>
    <row r="139" spans="1:18" ht="15.75">
      <c r="A139" s="65"/>
      <c r="B139" s="87" t="s">
        <v>282</v>
      </c>
      <c r="C139" s="87"/>
      <c r="D139" s="87"/>
      <c r="E139" s="87"/>
      <c r="F139" s="87"/>
      <c r="G139" s="87"/>
      <c r="H139" s="66"/>
      <c r="I139" s="66"/>
      <c r="J139" s="68">
        <f>SUM(COUNTIFS(J$6:J$107,{"LH","LH+HĐC"}))</f>
        <v>0</v>
      </c>
      <c r="K139" s="68">
        <f>SUM(COUNTIFS(K$6:K$107,{"LH","LH+HĐC"}))</f>
        <v>0</v>
      </c>
      <c r="L139" s="68">
        <f>SUM(COUNTIFS(L$6:L$107,{"LH","LH+HĐC"}))</f>
        <v>0</v>
      </c>
      <c r="M139" s="66"/>
      <c r="N139" s="68">
        <f>SUM(COUNTIFS(N$6:N$123,{"LH","LH+HĐC"}))</f>
        <v>0</v>
      </c>
      <c r="O139" s="68">
        <f>SUM(COUNTIFS(O$6:O$123,{"LH","LH+HĐC"}))</f>
        <v>0</v>
      </c>
      <c r="P139" s="68">
        <f>SUM(COUNTIFS(P$6:P$123,{"LH","LH+HĐC"}))</f>
        <v>0</v>
      </c>
      <c r="Q139" s="68">
        <f>SUM(COUNTIFS(Q$6:Q$123,{"LH","LH+HĐC"}))</f>
        <v>0</v>
      </c>
      <c r="R139" s="69"/>
    </row>
    <row r="140" spans="1:18" ht="15.75">
      <c r="A140" s="65"/>
      <c r="B140" s="88" t="s">
        <v>283</v>
      </c>
      <c r="C140" s="88"/>
      <c r="D140" s="88"/>
      <c r="E140" s="88"/>
      <c r="F140" s="88"/>
      <c r="G140" s="88"/>
      <c r="H140" s="66"/>
      <c r="I140" s="66"/>
      <c r="J140" s="67">
        <f>SUM(J141:J145)</f>
        <v>0</v>
      </c>
      <c r="K140" s="67">
        <f t="shared" ref="K140:L140" si="4">SUM(K141:K145)</f>
        <v>0</v>
      </c>
      <c r="L140" s="67">
        <f t="shared" si="4"/>
        <v>0</v>
      </c>
      <c r="M140" s="66"/>
      <c r="N140" s="67">
        <f>SUM(N141:N145)</f>
        <v>5</v>
      </c>
      <c r="O140" s="67">
        <f t="shared" ref="O140:Q140" si="5">SUM(O141:O145)</f>
        <v>5</v>
      </c>
      <c r="P140" s="67">
        <f t="shared" si="5"/>
        <v>5</v>
      </c>
      <c r="Q140" s="67">
        <f t="shared" si="5"/>
        <v>5</v>
      </c>
      <c r="R140" s="69"/>
    </row>
    <row r="141" spans="1:18" ht="15.75">
      <c r="A141" s="65"/>
      <c r="B141" s="85" t="s">
        <v>284</v>
      </c>
      <c r="C141" s="85"/>
      <c r="D141" s="85"/>
      <c r="E141" s="85"/>
      <c r="F141" s="85"/>
      <c r="G141" s="85"/>
      <c r="H141" s="66"/>
      <c r="I141" s="66"/>
      <c r="J141" s="68">
        <f>SUM(COUNTIFS(J$7:J$29,{"HĐH","HĐH+HĐG","HĐH+HĐC","HĐH+HĐNT"}))</f>
        <v>0</v>
      </c>
      <c r="K141" s="68">
        <f>SUM(COUNTIFS(K$7:K$29,{"HĐH","HĐH+HĐG","HĐH+HĐC","HĐH+HĐNT"}))</f>
        <v>0</v>
      </c>
      <c r="L141" s="68">
        <f>SUM(COUNTIFS(L$7:L$29,{"HĐH","HĐH+HĐG","HĐH+HĐC","HĐH+HĐNT"}))</f>
        <v>0</v>
      </c>
      <c r="M141" s="66"/>
      <c r="N141" s="68">
        <f>SUM(COUNTIFS(N$7:N$28,{"HĐH","HĐH+HĐG","HĐH+HĐC","HĐH+HĐNT"}))</f>
        <v>1</v>
      </c>
      <c r="O141" s="68">
        <f>SUM(COUNTIFS(O$7:O$28,{"HĐH","HĐH+HĐG","HĐH+HĐC","HĐH+HĐNT"}))</f>
        <v>1</v>
      </c>
      <c r="P141" s="68">
        <f>SUM(COUNTIFS(P$7:P$28,{"HĐH","HĐH+HĐG","HĐH+HĐC","HĐH+HĐNT"}))</f>
        <v>1</v>
      </c>
      <c r="Q141" s="68">
        <f>SUM(COUNTIFS(Q$7:Q$28,{"HĐH","HĐH+HĐG","HĐH+HĐC","HĐH+HĐNT"}))</f>
        <v>1</v>
      </c>
      <c r="R141" s="69"/>
    </row>
    <row r="142" spans="1:18" ht="15.75">
      <c r="A142" s="65"/>
      <c r="B142" s="85" t="s">
        <v>285</v>
      </c>
      <c r="C142" s="85"/>
      <c r="D142" s="85"/>
      <c r="E142" s="85"/>
      <c r="F142" s="85"/>
      <c r="G142" s="85"/>
      <c r="H142" s="66"/>
      <c r="I142" s="66"/>
      <c r="J142" s="68">
        <f>SUM(COUNTIFS(J$30:J$59,{"HĐH","HĐH+HĐG","HĐH+HĐC","HĐH+HĐNT"}))</f>
        <v>0</v>
      </c>
      <c r="K142" s="68">
        <f>SUM(COUNTIFS(K$30:K$59,{"HĐH","HĐH+HĐG","HĐH+HĐC","HĐH+HĐNT"}))</f>
        <v>0</v>
      </c>
      <c r="L142" s="68">
        <f>SUM(COUNTIFS(L$30:L$59,{"HĐH","HĐH+HĐG","HĐH+HĐC","HĐH+HĐNT"}))</f>
        <v>0</v>
      </c>
      <c r="M142" s="66"/>
      <c r="N142" s="68">
        <f>SUM(COUNTIFS(N$29:N$64,{"HĐH","HĐH+HĐG","HĐH+HĐC","HĐH+HĐNT"}))</f>
        <v>1</v>
      </c>
      <c r="O142" s="68">
        <f>SUM(COUNTIFS(O$29:O$64,{"HĐH","HĐH+HĐG","HĐH+HĐC","HĐH+HĐNT"}))</f>
        <v>1</v>
      </c>
      <c r="P142" s="68">
        <f>SUM(COUNTIFS(P$29:P$64,{"HĐH","HĐH+HĐG","HĐH+HĐC","HĐH+HĐNT"}))</f>
        <v>1</v>
      </c>
      <c r="Q142" s="68">
        <f>SUM(COUNTIFS(Q$29:Q$64,{"HĐH","HĐH+HĐG","HĐH+HĐC","HĐH+HĐNT"}))</f>
        <v>1</v>
      </c>
      <c r="R142" s="69"/>
    </row>
    <row r="143" spans="1:18" ht="15.75">
      <c r="A143" s="65"/>
      <c r="B143" s="85" t="s">
        <v>286</v>
      </c>
      <c r="C143" s="85"/>
      <c r="D143" s="85"/>
      <c r="E143" s="85"/>
      <c r="F143" s="85"/>
      <c r="G143" s="85"/>
      <c r="H143" s="66"/>
      <c r="I143" s="66"/>
      <c r="J143" s="68">
        <f>SUM(COUNTIFS(J$60:J$75,{"HĐH","HĐH+HĐG","HĐH+HĐC","HĐH+HĐNT"}))</f>
        <v>0</v>
      </c>
      <c r="K143" s="68">
        <f>SUM(COUNTIFS(K$60:K$75,{"HĐH","HĐH+HĐG","HĐH+HĐC","HĐH+HĐNT"}))</f>
        <v>0</v>
      </c>
      <c r="L143" s="68">
        <f>SUM(COUNTIFS(L$60:L$75,{"HĐH","HĐH+HĐG","HĐH+HĐC","HĐH+HĐNT"}))</f>
        <v>0</v>
      </c>
      <c r="M143" s="66"/>
      <c r="N143" s="68">
        <f>SUM(COUNTIFS(N$65:N$86,{"HĐH","HĐH+HĐG","HĐH+HĐC","HĐH+HĐNT"}))</f>
        <v>1</v>
      </c>
      <c r="O143" s="68">
        <f>SUM(COUNTIFS(O$65:O$86,{"HĐH","HĐH+HĐG","HĐH+HĐC","HĐH+HĐNT"}))</f>
        <v>1</v>
      </c>
      <c r="P143" s="68">
        <f>SUM(COUNTIFS(P$65:P$86,{"HĐH","HĐH+HĐG","HĐH+HĐC","HĐH+HĐNT"}))</f>
        <v>1</v>
      </c>
      <c r="Q143" s="68">
        <f>SUM(COUNTIFS(Q$65:Q$86,{"HĐH","HĐH+HĐG","HĐH+HĐC","HĐH+HĐNT"}))</f>
        <v>1</v>
      </c>
      <c r="R143" s="69"/>
    </row>
    <row r="144" spans="1:18" ht="15.75">
      <c r="A144" s="65"/>
      <c r="B144" s="85" t="s">
        <v>287</v>
      </c>
      <c r="C144" s="85"/>
      <c r="D144" s="85"/>
      <c r="E144" s="85"/>
      <c r="F144" s="85"/>
      <c r="G144" s="85"/>
      <c r="H144" s="66"/>
      <c r="I144" s="66"/>
      <c r="J144" s="68">
        <f>SUM(COUNTIFS(J$76:J$90,{"HĐH","HĐH+HĐG","HĐH+HĐC","HĐH+HĐNT"}))</f>
        <v>0</v>
      </c>
      <c r="K144" s="68">
        <f>SUM(COUNTIFS(K$76:K$90,{"HĐH","HĐH+HĐG","HĐH+HĐC","HĐH+HĐNT"}))</f>
        <v>0</v>
      </c>
      <c r="L144" s="68">
        <f>SUM(COUNTIFS(L$76:L$90,{"HĐH","HĐH+HĐG","HĐH+HĐC","HĐH+HĐNT"}))</f>
        <v>0</v>
      </c>
      <c r="M144" s="66"/>
      <c r="N144" s="68">
        <f>SUM(COUNTIFS(N$87:N$102,{"HĐH","HĐH+HĐG","HĐH+HĐC","HĐH+HĐNT"}))</f>
        <v>1</v>
      </c>
      <c r="O144" s="68">
        <f>SUM(COUNTIFS(O$87:O$102,{"HĐH","HĐH+HĐG","HĐH+HĐC","HĐH+HĐNT"}))</f>
        <v>1</v>
      </c>
      <c r="P144" s="68">
        <f>SUM(COUNTIFS(P$87:P$102,{"HĐH","HĐH+HĐG","HĐH+HĐC","HĐH+HĐNT"}))</f>
        <v>1</v>
      </c>
      <c r="Q144" s="68">
        <f>SUM(COUNTIFS(Q$87:Q$102,{"HĐH","HĐH+HĐG","HĐH+HĐC","HĐH+HĐNT"}))</f>
        <v>1</v>
      </c>
      <c r="R144" s="69"/>
    </row>
    <row r="145" spans="1:18" ht="15.75">
      <c r="A145" s="65"/>
      <c r="B145" s="85" t="s">
        <v>288</v>
      </c>
      <c r="C145" s="85"/>
      <c r="D145" s="85"/>
      <c r="E145" s="85"/>
      <c r="F145" s="85"/>
      <c r="G145" s="85"/>
      <c r="H145" s="66"/>
      <c r="I145" s="66"/>
      <c r="J145" s="68">
        <f>SUM(COUNTIFS(J$91:J$107,{"HĐH","HĐH+HĐG","HĐH+HĐC","HĐH+HĐNT"}))</f>
        <v>0</v>
      </c>
      <c r="K145" s="68">
        <f>SUM(COUNTIFS(K$91:K$107,{"HĐH","HĐH+HĐG","HĐH+HĐC","HĐH+HĐNT"}))</f>
        <v>0</v>
      </c>
      <c r="L145" s="68">
        <f>SUM(COUNTIFS(L$91:L$107,{"HĐH","HĐH+HĐG","HĐH+HĐC","HĐH+HĐNT"}))</f>
        <v>0</v>
      </c>
      <c r="M145" s="66"/>
      <c r="N145" s="68">
        <f>SUM(COUNTIFS(N$103:N$123,{"HĐH","HĐH+HĐG","HĐH+HĐC","HĐH+HĐNT"}))</f>
        <v>1</v>
      </c>
      <c r="O145" s="68">
        <f>SUM(COUNTIFS(O$103:O$123,{"HĐH","HĐH+HĐG","HĐH+HĐC","HĐH+HĐNT"}))</f>
        <v>1</v>
      </c>
      <c r="P145" s="68">
        <f>SUM(COUNTIFS(P$103:P$123,{"HĐH","HĐH+HĐG","HĐH+HĐC","HĐH+HĐNT"}))</f>
        <v>1</v>
      </c>
      <c r="Q145" s="68">
        <f>SUM(COUNTIFS(Q$103:Q$123,{"HĐH","HĐH+HĐG","HĐH+HĐC","HĐH+HĐNT"}))</f>
        <v>1</v>
      </c>
      <c r="R145" s="69"/>
    </row>
    <row r="146" spans="1:18" ht="15">
      <c r="A146" s="89" t="s">
        <v>289</v>
      </c>
      <c r="B146" s="89"/>
      <c r="C146" s="89"/>
      <c r="D146" s="89"/>
      <c r="E146" s="71"/>
      <c r="F146" s="86" t="s">
        <v>290</v>
      </c>
      <c r="G146" s="86"/>
      <c r="H146" s="23"/>
      <c r="I146" s="23"/>
      <c r="J146" s="23"/>
      <c r="K146" s="83" t="s">
        <v>291</v>
      </c>
      <c r="L146" s="83"/>
      <c r="M146" s="83"/>
      <c r="P146" s="83" t="s">
        <v>291</v>
      </c>
      <c r="Q146" s="83"/>
      <c r="R146" s="83"/>
    </row>
    <row r="147" spans="1:18" ht="15">
      <c r="A147" s="72"/>
      <c r="B147" s="71"/>
      <c r="D147" s="23"/>
      <c r="E147" s="71"/>
      <c r="F147" s="70"/>
      <c r="G147" s="23"/>
      <c r="H147" s="23"/>
      <c r="I147" s="23"/>
      <c r="J147" s="23"/>
      <c r="K147" s="23"/>
      <c r="L147" s="23"/>
      <c r="M147" s="23"/>
      <c r="P147" s="23"/>
      <c r="Q147" s="23"/>
      <c r="R147" s="23"/>
    </row>
    <row r="148" spans="1:18" ht="15">
      <c r="A148" s="72"/>
      <c r="B148" s="71"/>
      <c r="D148" s="23"/>
      <c r="E148" s="71"/>
      <c r="F148" s="70"/>
      <c r="G148" s="23"/>
      <c r="H148" s="23"/>
      <c r="I148" s="23"/>
      <c r="J148" s="23"/>
      <c r="K148" s="23"/>
      <c r="L148" s="23"/>
      <c r="M148" s="23"/>
      <c r="P148" s="23"/>
      <c r="Q148" s="23"/>
      <c r="R148" s="23"/>
    </row>
    <row r="149" spans="1:18" ht="15">
      <c r="A149" s="82" t="s">
        <v>324</v>
      </c>
      <c r="B149" s="82"/>
      <c r="C149" s="82"/>
      <c r="D149" s="82"/>
      <c r="E149" s="71"/>
      <c r="F149" s="82" t="s">
        <v>292</v>
      </c>
      <c r="G149" s="82"/>
      <c r="H149" s="23"/>
      <c r="I149" s="23"/>
      <c r="J149" s="23"/>
      <c r="K149" s="84" t="s">
        <v>293</v>
      </c>
      <c r="L149" s="84"/>
      <c r="M149" s="84"/>
      <c r="P149" s="84" t="s">
        <v>293</v>
      </c>
      <c r="Q149" s="84"/>
      <c r="R149" s="84"/>
    </row>
  </sheetData>
  <autoFilter ref="A4:V146" xr:uid="{5F2EADFF-F15E-4170-8AB6-2982D77F41A2}"/>
  <mergeCells count="140">
    <mergeCell ref="B61:E61"/>
    <mergeCell ref="B63:E63"/>
    <mergeCell ref="B65:E65"/>
    <mergeCell ref="B48:E48"/>
    <mergeCell ref="B49:E49"/>
    <mergeCell ref="B52:E52"/>
    <mergeCell ref="B54:E54"/>
    <mergeCell ref="B56:E56"/>
    <mergeCell ref="C99:C100"/>
    <mergeCell ref="D99:D100"/>
    <mergeCell ref="E99:E100"/>
    <mergeCell ref="B32:E32"/>
    <mergeCell ref="B27:E27"/>
    <mergeCell ref="B7:E7"/>
    <mergeCell ref="B9:E9"/>
    <mergeCell ref="B10:E10"/>
    <mergeCell ref="B29:E29"/>
    <mergeCell ref="B30:E30"/>
    <mergeCell ref="B31:E31"/>
    <mergeCell ref="B12:E12"/>
    <mergeCell ref="B17:E17"/>
    <mergeCell ref="B19:E19"/>
    <mergeCell ref="B23:E23"/>
    <mergeCell ref="B24:E24"/>
    <mergeCell ref="B15:E15"/>
    <mergeCell ref="A1:R1"/>
    <mergeCell ref="A2:R2"/>
    <mergeCell ref="B5:E5"/>
    <mergeCell ref="B6:E6"/>
    <mergeCell ref="L3:L4"/>
    <mergeCell ref="M3:M4"/>
    <mergeCell ref="J3:J4"/>
    <mergeCell ref="K3:K4"/>
    <mergeCell ref="B3:C3"/>
    <mergeCell ref="A3:A4"/>
    <mergeCell ref="D3:D4"/>
    <mergeCell ref="E3:E4"/>
    <mergeCell ref="F3:F4"/>
    <mergeCell ref="G3:G4"/>
    <mergeCell ref="H3:H4"/>
    <mergeCell ref="I3:I4"/>
    <mergeCell ref="N3:N4"/>
    <mergeCell ref="O3:O4"/>
    <mergeCell ref="P3:P4"/>
    <mergeCell ref="Q3:Q4"/>
    <mergeCell ref="R3:R4"/>
    <mergeCell ref="A33:A34"/>
    <mergeCell ref="B33:B34"/>
    <mergeCell ref="C33:C34"/>
    <mergeCell ref="E33:E34"/>
    <mergeCell ref="D33:D34"/>
    <mergeCell ref="B36:E36"/>
    <mergeCell ref="B41:E41"/>
    <mergeCell ref="A71:A74"/>
    <mergeCell ref="B71:B74"/>
    <mergeCell ref="C71:C74"/>
    <mergeCell ref="D71:D74"/>
    <mergeCell ref="E71:E74"/>
    <mergeCell ref="B66:E66"/>
    <mergeCell ref="A67:A70"/>
    <mergeCell ref="B67:B70"/>
    <mergeCell ref="C67:C70"/>
    <mergeCell ref="D67:D70"/>
    <mergeCell ref="E67:E70"/>
    <mergeCell ref="B38:E38"/>
    <mergeCell ref="B42:E42"/>
    <mergeCell ref="B44:E44"/>
    <mergeCell ref="B46:E46"/>
    <mergeCell ref="B58:E58"/>
    <mergeCell ref="B60:E60"/>
    <mergeCell ref="A82:A83"/>
    <mergeCell ref="B82:B83"/>
    <mergeCell ref="C82:C83"/>
    <mergeCell ref="D82:D83"/>
    <mergeCell ref="E82:E83"/>
    <mergeCell ref="B76:E76"/>
    <mergeCell ref="A78:A80"/>
    <mergeCell ref="B78:B80"/>
    <mergeCell ref="C78:C80"/>
    <mergeCell ref="D78:D80"/>
    <mergeCell ref="E78:E80"/>
    <mergeCell ref="A93:A94"/>
    <mergeCell ref="B93:B94"/>
    <mergeCell ref="C93:C94"/>
    <mergeCell ref="E93:E94"/>
    <mergeCell ref="D93:D94"/>
    <mergeCell ref="B85:E85"/>
    <mergeCell ref="B87:E87"/>
    <mergeCell ref="B88:E88"/>
    <mergeCell ref="B89:E89"/>
    <mergeCell ref="B92:E92"/>
    <mergeCell ref="B124:G124"/>
    <mergeCell ref="B125:G125"/>
    <mergeCell ref="B126:G126"/>
    <mergeCell ref="B127:G127"/>
    <mergeCell ref="B128:G128"/>
    <mergeCell ref="B95:E95"/>
    <mergeCell ref="B96:E96"/>
    <mergeCell ref="B121:E121"/>
    <mergeCell ref="A115:A116"/>
    <mergeCell ref="B115:B116"/>
    <mergeCell ref="C115:C116"/>
    <mergeCell ref="D115:D116"/>
    <mergeCell ref="E115:E116"/>
    <mergeCell ref="B103:E103"/>
    <mergeCell ref="B104:E104"/>
    <mergeCell ref="B107:E107"/>
    <mergeCell ref="A109:A113"/>
    <mergeCell ref="B109:B113"/>
    <mergeCell ref="C109:C113"/>
    <mergeCell ref="D109:D113"/>
    <mergeCell ref="E109:E113"/>
    <mergeCell ref="A99:A100"/>
    <mergeCell ref="B99:B100"/>
    <mergeCell ref="B101:E101"/>
    <mergeCell ref="B134:G134"/>
    <mergeCell ref="B135:G135"/>
    <mergeCell ref="B136:G136"/>
    <mergeCell ref="B137:G137"/>
    <mergeCell ref="B138:G138"/>
    <mergeCell ref="B129:G129"/>
    <mergeCell ref="B130:G130"/>
    <mergeCell ref="B131:G131"/>
    <mergeCell ref="B132:G132"/>
    <mergeCell ref="B133:G133"/>
    <mergeCell ref="F149:G149"/>
    <mergeCell ref="K146:M146"/>
    <mergeCell ref="K149:M149"/>
    <mergeCell ref="P146:R146"/>
    <mergeCell ref="P149:R149"/>
    <mergeCell ref="B144:G144"/>
    <mergeCell ref="B145:G145"/>
    <mergeCell ref="F146:G146"/>
    <mergeCell ref="B139:G139"/>
    <mergeCell ref="B140:G140"/>
    <mergeCell ref="B141:G141"/>
    <mergeCell ref="B142:G142"/>
    <mergeCell ref="B143:G143"/>
    <mergeCell ref="A149:D149"/>
    <mergeCell ref="A146:D146"/>
  </mergeCells>
  <dataValidations count="5">
    <dataValidation type="list" allowBlank="1" showInputMessage="1" showErrorMessage="1" sqref="H5:H7 H3 H9:H123" xr:uid="{00000000-0002-0000-0100-000000000000}">
      <formula1>"Tổ, Lớp"</formula1>
    </dataValidation>
    <dataValidation type="list" allowBlank="1" showInputMessage="1" showErrorMessage="1" sqref="I3 I5:I123" xr:uid="{00000000-0002-0000-0100-000001000000}">
      <formula1>"Lớp học,Lớp học+sân chơi,Ngoài nhà trường,Phòng chức năng,Sân chơi"</formula1>
    </dataValidation>
    <dataValidation type="list" allowBlank="1" showInputMessage="1" showErrorMessage="1" sqref="C62 C55 C53 C59 C8 C11 C25:C26 C28 C37 C39:C40 C43 C45 C47 C57 C64 C75 C86 C90:C91 C93 C84 C102 C105:C106 C97:C99 C122:C123 C108:C112 C18 C20:C22 C33 C35 C67 C71 C77:C78 C81:C82 C114:C115 C117:C120 C50:C51 C13:C14 C16" xr:uid="{00000000-0002-0000-0100-000002000000}">
      <formula1>"KQMĐ, NDCT, TLHD, BC, ĐP"</formula1>
    </dataValidation>
    <dataValidation type="list" allowBlank="1" showInputMessage="1" showErrorMessage="1" sqref="J70:J75 J77:J84 J86 J91 J94 J97:J100 J102 J105:J106 J122:J123 J108:J120" xr:uid="{00000000-0002-0000-0100-000003000000}">
      <formula1>"Thể chất, Nhận thức, Ngôn ngữ, TCKNXH, Thẩm mỹ"</formula1>
    </dataValidation>
    <dataValidation type="list" allowBlank="1" showInputMessage="1" showErrorMessage="1" sqref="H8" xr:uid="{00000000-0002-0000-0100-000004000000}">
      <formula1>"Tổ, Lớp, Khối"</formula1>
    </dataValidation>
  </dataValidations>
  <hyperlinks>
    <hyperlink ref="G8" r:id="rId1" xr:uid="{00000000-0004-0000-0100-000007000000}"/>
    <hyperlink ref="G70" r:id="rId2" xr:uid="{00000000-0004-0000-0100-000015000000}"/>
    <hyperlink ref="G26" r:id="rId3" xr:uid="{00000000-0004-0000-0100-00001C000000}"/>
    <hyperlink ref="G39" r:id="rId4" xr:uid="{00000000-0004-0000-0100-000026000000}"/>
    <hyperlink ref="G39" r:id="rId5" xr:uid="{00000000-0004-0000-0100-000028000000}"/>
  </hyperlinks>
  <pageMargins left="0.78740157480314965" right="0.51181102362204722" top="0.70866141732283472" bottom="0.70866141732283472" header="0.31496062992125984" footer="0.31496062992125984"/>
  <pageSetup paperSize="9" orientation="landscape"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CĐ NN</vt:lpstr>
      <vt:lpstr>'CĐ NN'!Print_Area</vt:lpstr>
      <vt:lpstr>'CĐ NN'!Print_Titles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2024-12-09T06:06:03Z</cp:lastPrinted>
  <dcterms:created xsi:type="dcterms:W3CDTF">2019-07-05T03:48:23Z</dcterms:created>
  <dcterms:modified xsi:type="dcterms:W3CDTF">2024-12-26T04:36:18Z</dcterms:modified>
</cp:coreProperties>
</file>