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Năm học 2024-2025\2. CĐ BT\"/>
    </mc:Choice>
  </mc:AlternateContent>
  <xr:revisionPtr revIDLastSave="0" documentId="13_ncr:1_{D3F9BA13-3BC3-41CE-A6B0-C8C83B44DC3D}" xr6:coauthVersionLast="36" xr6:coauthVersionMax="36" xr10:uidLastSave="{00000000-0000-0000-0000-000000000000}"/>
  <bookViews>
    <workbookView xWindow="45" yWindow="0" windowWidth="12240" windowHeight="8610" firstSheet="1" activeTab="1" xr2:uid="{00000000-000D-0000-FFFF-FFFF00000000}"/>
  </bookViews>
  <sheets>
    <sheet name="SGV" sheetId="41" state="veryHidden" r:id="rId1"/>
    <sheet name="Khối 4 tuổi" sheetId="42" r:id="rId2"/>
  </sheets>
  <definedNames>
    <definedName name="_xlnm._FilterDatabase" localSheetId="1" hidden="1">'Khối 4 tuổi'!$A$6:$R$150</definedName>
    <definedName name="_xlnm.Print_Area" localSheetId="1">'Khối 4 tuổi'!$A$1:$R$151</definedName>
    <definedName name="_xlnm.Print_Titles" localSheetId="1">'Khối 4 tuổi'!$4:$5</definedName>
  </definedNames>
  <calcPr calcId="179021" iterateCount="1"/>
</workbook>
</file>

<file path=xl/calcChain.xml><?xml version="1.0" encoding="utf-8"?>
<calcChain xmlns="http://schemas.openxmlformats.org/spreadsheetml/2006/main">
  <c r="Q149" i="42" l="1"/>
  <c r="P149" i="42"/>
  <c r="O149" i="42"/>
  <c r="Q148" i="42"/>
  <c r="P148" i="42"/>
  <c r="O148" i="42"/>
  <c r="Q147" i="42"/>
  <c r="P147" i="42"/>
  <c r="O147" i="42"/>
  <c r="Q146" i="42"/>
  <c r="P146" i="42"/>
  <c r="O146" i="42"/>
  <c r="Q145" i="42"/>
  <c r="P145" i="42"/>
  <c r="P144" i="42" s="1"/>
  <c r="O145" i="42"/>
  <c r="Q144" i="42"/>
  <c r="O144" i="42"/>
  <c r="Q143" i="42"/>
  <c r="P143" i="42"/>
  <c r="O143" i="42"/>
  <c r="Q142" i="42"/>
  <c r="P142" i="42"/>
  <c r="O142" i="42"/>
  <c r="Q141" i="42"/>
  <c r="P141" i="42"/>
  <c r="O141" i="42"/>
  <c r="Q140" i="42"/>
  <c r="P140" i="42"/>
  <c r="O140" i="42"/>
  <c r="Q139" i="42"/>
  <c r="P139" i="42"/>
  <c r="O139" i="42"/>
  <c r="Q138" i="42"/>
  <c r="P138" i="42"/>
  <c r="O138" i="42"/>
  <c r="Q137" i="42"/>
  <c r="P137" i="42"/>
  <c r="O137" i="42"/>
  <c r="Q136" i="42"/>
  <c r="P136" i="42"/>
  <c r="O136" i="42"/>
  <c r="Q135" i="42"/>
  <c r="P135" i="42"/>
  <c r="O135" i="42"/>
  <c r="Q134" i="42"/>
  <c r="O134" i="42"/>
  <c r="Q133" i="42"/>
  <c r="P133" i="42"/>
  <c r="O133" i="42"/>
  <c r="Q132" i="42"/>
  <c r="P132" i="42"/>
  <c r="O132" i="42"/>
  <c r="Q131" i="42"/>
  <c r="P131" i="42"/>
  <c r="O131" i="42"/>
  <c r="Q130" i="42"/>
  <c r="P130" i="42"/>
  <c r="O130" i="42"/>
  <c r="Q129" i="42"/>
  <c r="P129" i="42"/>
  <c r="P128" i="42" s="1"/>
  <c r="O129" i="42"/>
  <c r="Q128" i="42"/>
  <c r="O128" i="42"/>
  <c r="N138" i="42"/>
  <c r="N135" i="42"/>
  <c r="N149" i="42"/>
  <c r="N148" i="42"/>
  <c r="N147" i="42"/>
  <c r="N146" i="42"/>
  <c r="N145" i="42"/>
  <c r="N143" i="42"/>
  <c r="N142" i="42"/>
  <c r="N141" i="42"/>
  <c r="N140" i="42"/>
  <c r="N139" i="42"/>
  <c r="N137" i="42"/>
  <c r="N136" i="42"/>
  <c r="N133" i="42"/>
  <c r="N132" i="42"/>
  <c r="N131" i="42"/>
  <c r="N130" i="42"/>
  <c r="N129" i="42"/>
  <c r="P134" i="42" l="1"/>
  <c r="N144" i="42"/>
  <c r="L99" i="42"/>
  <c r="L95" i="42"/>
  <c r="M95" i="42"/>
  <c r="M100" i="42"/>
  <c r="L60" i="42"/>
  <c r="L58" i="42"/>
  <c r="M60" i="42"/>
  <c r="M58" i="42"/>
  <c r="L54" i="42"/>
  <c r="L41" i="42"/>
  <c r="M41" i="42"/>
  <c r="L8" i="42" l="1"/>
  <c r="M14" i="42" l="1"/>
  <c r="M126" i="42" l="1"/>
  <c r="M114" i="42"/>
  <c r="M108" i="42"/>
  <c r="M105" i="42"/>
  <c r="M103" i="42"/>
  <c r="M99" i="42"/>
  <c r="M91" i="42"/>
  <c r="M84" i="42"/>
  <c r="M74" i="42"/>
  <c r="M71" i="42"/>
  <c r="M65" i="42"/>
  <c r="M63" i="42"/>
  <c r="M56" i="42"/>
  <c r="M54" i="42"/>
  <c r="M50" i="42"/>
  <c r="M48" i="42"/>
  <c r="M70" i="42" l="1"/>
  <c r="M73" i="42"/>
  <c r="M107" i="42"/>
  <c r="M53" i="42"/>
  <c r="M102" i="42"/>
  <c r="M94" i="42"/>
  <c r="M62" i="42"/>
  <c r="M47" i="42"/>
  <c r="M93" i="42" l="1"/>
  <c r="M40" i="42"/>
  <c r="M39" i="42" s="1"/>
  <c r="L126" i="42" l="1"/>
  <c r="L114" i="42"/>
  <c r="L108" i="42"/>
  <c r="L105" i="42"/>
  <c r="L103" i="42"/>
  <c r="L100" i="42"/>
  <c r="L91" i="42"/>
  <c r="L84" i="42"/>
  <c r="L74" i="42"/>
  <c r="L71" i="42"/>
  <c r="L65" i="42"/>
  <c r="L63" i="42"/>
  <c r="L56" i="42"/>
  <c r="L50" i="42"/>
  <c r="L48" i="42"/>
  <c r="M36" i="42"/>
  <c r="L36" i="42"/>
  <c r="M32" i="42"/>
  <c r="L32" i="42"/>
  <c r="M30" i="42"/>
  <c r="L30" i="42"/>
  <c r="M27" i="42"/>
  <c r="L27" i="42"/>
  <c r="M20" i="42"/>
  <c r="L20" i="42"/>
  <c r="M18" i="42"/>
  <c r="L18" i="42"/>
  <c r="M16" i="42"/>
  <c r="L16" i="42"/>
  <c r="L14" i="42"/>
  <c r="M11" i="42"/>
  <c r="L11" i="42"/>
  <c r="M8" i="42"/>
  <c r="L94" i="42" l="1"/>
  <c r="L102" i="42"/>
  <c r="M10" i="42"/>
  <c r="M7" i="42" s="1"/>
  <c r="M26" i="42"/>
  <c r="L26" i="42"/>
  <c r="L47" i="42"/>
  <c r="L62" i="42"/>
  <c r="L10" i="42"/>
  <c r="L7" i="42" s="1"/>
  <c r="L73" i="42"/>
  <c r="L53" i="42"/>
  <c r="L70" i="42"/>
  <c r="L107" i="42"/>
  <c r="L40" i="42" l="1"/>
  <c r="L39" i="42" s="1"/>
  <c r="L93" i="42"/>
  <c r="M6" i="42"/>
  <c r="L6" i="42"/>
  <c r="N128" i="42"/>
  <c r="N134" i="42"/>
</calcChain>
</file>

<file path=xl/sharedStrings.xml><?xml version="1.0" encoding="utf-8"?>
<sst xmlns="http://schemas.openxmlformats.org/spreadsheetml/2006/main" count="752" uniqueCount="340">
  <si>
    <t>KQMĐ</t>
  </si>
  <si>
    <t>TLHD</t>
  </si>
  <si>
    <t>NDCT</t>
  </si>
  <si>
    <t>ĐP</t>
  </si>
  <si>
    <t>BC</t>
  </si>
  <si>
    <t>Sở thích, khả năng của bản thân</t>
  </si>
  <si>
    <t>1. Các bộ phận cơ thể con người</t>
  </si>
  <si>
    <t>* Phương tiện giao thông</t>
  </si>
  <si>
    <t>3. Động vật và thực vật</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</si>
  <si>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</si>
  <si>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</si>
  <si>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</si>
  <si>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 Đất, đá, cát, sỏi</t>
  </si>
  <si>
    <t>B. Làm quen với một số khái niệm sơ đẳng về toán</t>
  </si>
  <si>
    <t>C. Khám phá xã hội</t>
  </si>
  <si>
    <t>1. Nhận biết bản thân, gia đình, trường lớp mầm non và cộng đồng</t>
  </si>
  <si>
    <t>I. LĨNH VỰC GIÁO DỤC PHÁT TRIỂN THỂ CHẤT</t>
  </si>
  <si>
    <t>Giữ vệ sinh thân thể</t>
  </si>
  <si>
    <t>A. Khám phá khoa học</t>
  </si>
  <si>
    <t>II. LĨNH VỰC GIÁO DỤC PHÁT TRIỂN NHẬN THỨC</t>
  </si>
  <si>
    <t>III. LĨNH VỰC GIÁO DỤC PHÁT TRIỂN NGÔN NGỮ</t>
  </si>
  <si>
    <t>V. LĨNH VỰC GIÁO DỤC PHÁT TRIỂN THẨM MỸ</t>
  </si>
  <si>
    <t>x</t>
  </si>
  <si>
    <t>5. Công nghệ</t>
  </si>
  <si>
    <t>Biết lắng nghe và trao đổi với người đối thoại</t>
  </si>
  <si>
    <t>Lắng nghe và trao đổi với người đối thoại</t>
  </si>
  <si>
    <t>Biết chủ động làm một số công việc đơn giản hàng ngày</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</si>
  <si>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</si>
  <si>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</si>
  <si>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</si>
  <si>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</si>
  <si>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</si>
  <si>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</si>
  <si>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</si>
  <si>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</si>
  <si>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6. Nhận biết vị trí trong không gian và định hướng thời gian</t>
  </si>
  <si>
    <t>A. Nghe hiểu lời nói</t>
  </si>
  <si>
    <t>B. Sử dụng lời nói trong cuộc sống hằng ngày</t>
  </si>
  <si>
    <t>C. Làm quen với việc đọc - viết</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</si>
  <si>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</si>
  <si>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</si>
  <si>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</si>
  <si>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</si>
  <si>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</si>
  <si>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</si>
  <si>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</si>
  <si>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</si>
  <si>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</si>
  <si>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</si>
  <si>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 Vận động: tung, ném, bắt</t>
  </si>
  <si>
    <t>Nguồn</t>
  </si>
  <si>
    <t>* Vận động: đi</t>
  </si>
  <si>
    <t>* Vận động: chạy</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</si>
  <si>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</si>
  <si>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</si>
  <si>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</si>
  <si>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</si>
  <si>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</si>
  <si>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âm thanh, các bài hát, bản nhạc gần gũi và ngắm nhìn vẻ đẹp nổi bật của các sự vật, hiện tượng trong thiên nhiên, cuộc sống và tác phẩm nghệ thuật</t>
  </si>
  <si>
    <t>Thuộc lĩnh vực</t>
  </si>
  <si>
    <t>* Thời tiết, mùa</t>
  </si>
  <si>
    <t>1. Nhận biết tập hợp, số lượng, số thứ tự, đếm</t>
  </si>
  <si>
    <t>Thể chất</t>
  </si>
  <si>
    <t>Ngôn ngữ</t>
  </si>
  <si>
    <t>Nhận thức</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</si>
  <si>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</si>
  <si>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</si>
  <si>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</si>
  <si>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C. Thể hiện sự sáng tạo khi tham gia các hoạt động nghệ thuật (âm nhạc, tạo hình)</t>
  </si>
  <si>
    <t>TCKNXH</t>
  </si>
  <si>
    <t>Có khả năng đọc thuộc bài thơ, ca dao, đồng dao phù hợp độ tuổi và chủ đề thực hiện. Có khả năng đọc biểu cảm bài thơ, ca dao, đồng dao phù hợp độ tuổi</t>
  </si>
  <si>
    <t>Trẻ được chăm sóc sức khỏe, dinh dưỡng theo khoa học</t>
  </si>
  <si>
    <t>Đi bộ sát lề đường bên phải, không tự ý chạy qua đường.</t>
  </si>
  <si>
    <t>Biết chấp hành một số luật lệ giao thông đường bộ (đi bộ sát lề đường bên phải, không tự ý chạy qua đường,)</t>
  </si>
  <si>
    <t>Hoạt động chủ đề</t>
  </si>
  <si>
    <t>Địa điểm tổ chức</t>
  </si>
  <si>
    <t>Nội dung chủ đề</t>
  </si>
  <si>
    <t>Phạm vi thực hiện</t>
  </si>
  <si>
    <t>Sân chơi</t>
  </si>
  <si>
    <t>Lớp học</t>
  </si>
  <si>
    <t>Chơi trò chơi vận động</t>
  </si>
  <si>
    <t>Tổ</t>
  </si>
  <si>
    <t>Lớp</t>
  </si>
  <si>
    <t>ATGT</t>
  </si>
  <si>
    <t>Thích chăm sóc cây cối, rau xanh.</t>
  </si>
  <si>
    <t>Bảo vệ, chăm sóc cây</t>
  </si>
  <si>
    <t>TT
MT</t>
  </si>
  <si>
    <t>PT
CT</t>
  </si>
  <si>
    <t xml:space="preserve">Tài nguyên học liệu </t>
  </si>
  <si>
    <t>Phân bổ nguyên bản
 theo sách chương trình GDMN</t>
  </si>
  <si>
    <t>MT, ND cốt lõi.</t>
  </si>
  <si>
    <t>.</t>
  </si>
  <si>
    <t>1. Thực hiện các động tác phát triển các nhóm cơ và hô hấp</t>
  </si>
  <si>
    <t>Thực hiện đúng, đủ, nhịp nhàng các động tác trong bài tập thể dục theo hiệu lệnh</t>
  </si>
  <si>
    <t>4T</t>
  </si>
  <si>
    <t>Tập kết hợp 5 động tác cơ bản trong bài tập thể dục kết hợp với nhạc bài hát theo chủ đề "Bản thân"</t>
  </si>
  <si>
    <t>C:\Users\admin\Desktop\tds\TDS CĐBT.mp3</t>
  </si>
  <si>
    <t>Giữ được thăng bằng cơ thể khi thực hiện vận động đi bước lùi liên tiếp khoảng 3m</t>
  </si>
  <si>
    <t>Đi bước lùi</t>
  </si>
  <si>
    <t>HĐH: Đi bước lùi</t>
  </si>
  <si>
    <t>Giữ được thăng bằng cơ thể khi thực hiện vận động đi nối tiếp bàn chân</t>
  </si>
  <si>
    <t>Đi nối tiếp bàn chân</t>
  </si>
  <si>
    <t>Bền bỉ, dẻo dai, duy trì được vận động chạy chậm 60-80m</t>
  </si>
  <si>
    <t xml:space="preserve"> Chạy chậm 60-80m</t>
  </si>
  <si>
    <t>HĐH:: Chạy chậm 60-80m</t>
  </si>
  <si>
    <t xml:space="preserve">lớp học </t>
  </si>
  <si>
    <t xml:space="preserve">Lớp học </t>
  </si>
  <si>
    <t>Ném được trúng đích ngang ở khoảng cách xa 2m</t>
  </si>
  <si>
    <t>Ném trúng đích ngang ở khoảng cách xa 2m</t>
  </si>
  <si>
    <t>* Trò chơi vận động</t>
  </si>
  <si>
    <t>https://www.youtube.com/watch?v=5EMxIqcVtTA</t>
  </si>
  <si>
    <t>Thực hiện được vận động cuộn - xoay tròn cổ tay</t>
  </si>
  <si>
    <t>https://www.youtube.com/watch?v=O8qlyOBgeM4</t>
  </si>
  <si>
    <t>Tô, vẽ được một số hình đơn giản, gần gũi</t>
  </si>
  <si>
    <t>Tô, vẽ hình chủ đề "Bản thân"</t>
  </si>
  <si>
    <t>https://www.youtube.com/watch?v=5lX0OkZtc04</t>
  </si>
  <si>
    <t>Xếp chồng được 10-12 khối</t>
  </si>
  <si>
    <t>Xếp chồng các hình khối chủ đề "Bản thân"</t>
  </si>
  <si>
    <t>https://www.youtube.com/watch?v=2R8tZ6WOpaY</t>
  </si>
  <si>
    <t>Biết tự cài - cởi cúc, xâu - buộc dây</t>
  </si>
  <si>
    <t xml:space="preserve"> Thực hành: Cài - cởi cúc, xâu - buộc dây</t>
  </si>
  <si>
    <t>Biết tết sợi đôi</t>
  </si>
  <si>
    <t>Đan tết sợi đôi chủ đề "BT"</t>
  </si>
  <si>
    <t>Nhận biết, phân loại được các thực phẩm theo nguồn gốc khác nhau (thực phẩm có nguồn gốc động vật/thực vật)</t>
  </si>
  <si>
    <t>Nhận biết, phân loại thực phẩm theo nguồn gốc</t>
  </si>
  <si>
    <t>https://www.google.com.vn/url?sa=i&amp;url=https%3A%2F%2Fwww.vinmec.com%2Ftin-tuc%2Fthong-tin-suc-khoe%2Fdinh-duong%2Fthuc-pham-co-nguon-goc-thuc-vat-giup-chong-ung-thu-nhu-nao%2F%3Flink_type%3Drelated_posts&amp;psig=AOvVaw2JecfX6OoJ4YpYWUiznbkg&amp;ust=1631759658209000&amp;source=images&amp;cd=vfe&amp;ved=0CAkQjRxqFwoTCPDZut74__ICFQAAAAAdAAAAABAD</t>
  </si>
  <si>
    <t>- Hướng dẫn cách chế biến một số món ăn dành cho trẻ
- Một số chế độ ăn khi trẻ bị bệnh (táo bón, tiêu chảy, sốt, suy dinh dưỡng, thừa cân béo phì,…)
- Hướng dẫn kỹ thuật sơ cứu thông thường</t>
  </si>
  <si>
    <t>C:\Users\admin\Desktop\video phòng tránh TNTT\Co dinh gay xuong cang chan.mp4</t>
  </si>
  <si>
    <t>Có kỹ năng lau mặt đúng thao tác. Biết tự lau mặt khi được nhắc nhở</t>
  </si>
  <si>
    <t>Tập luyện thao tác lau mặt</t>
  </si>
  <si>
    <t>https://www.youtube.com/watch?v=mEULSRUiblo</t>
  </si>
  <si>
    <t>Biết một số hành vi văn minh, thói quen tốt trong ăn uống. Biết thực hiện khi được yêu cầu.</t>
  </si>
  <si>
    <t>Không uống nước lã</t>
  </si>
  <si>
    <t>Biết chọn thực phẩm sạch, tươi ngon có lợi cho sức khỏe</t>
  </si>
  <si>
    <t>Lựa chọn thực phẩm sạch, tươi ngon có lợi cho sức khỏe</t>
  </si>
  <si>
    <t>Có một số hành vi tốt trong vệ sinh phòng bệnh</t>
  </si>
  <si>
    <t>ttps://www.youtube.com/watch?v=iJbQjhUdGWM</t>
  </si>
  <si>
    <t>Biết nhận ra và không chơi một số đồ vật có thể gây nguy hiểm</t>
  </si>
  <si>
    <t xml:space="preserve">Một số đồ vật gây nguy hiểm </t>
  </si>
  <si>
    <t>https://www.google.com.vn/search?tbm=isch&amp;q=h%C3%ACnh%20%E1%BA%A3nh%20c%C3%A1c%20gi%C3%A1c%20quan#imgrc=9hq0KNQXiD0fGM</t>
  </si>
  <si>
    <t>Biết một số bộ phận cơ thể con người và cơ thể luôn thay đổi, phát triển</t>
  </si>
  <si>
    <t>https://www.google.com.vn/url?sa=i&amp;url=http%3A%2F%2Ftruongvietjsc.com%2Fsanpham%2F301%2F25%2FTranh-co-the-be.html&amp;psig=AOvVaw3tM4vV66ZGzhm15UcK0WEb&amp;ust=1631770082587000&amp;source=images&amp;cd=vfe&amp;ved=0CAkQjRxqFwoTCKD2l9GfgPMCFQAAAAAdAAAAABAK</t>
  </si>
  <si>
    <t>2. Đồ vật:</t>
  </si>
  <si>
    <t>Biết so sánh, phân loại con vật theo 1-2 dấu hiệu</t>
  </si>
  <si>
    <t xml:space="preserve"> So sánh, phân loại con vật theo 1-2 dấu hiệu</t>
  </si>
  <si>
    <t xml:space="preserve"> Biết so sánh, phân loại  cây, hoa, quả theo 1-2 dấu hiệu</t>
  </si>
  <si>
    <t xml:space="preserve"> So sánh, phân loại  cây, hoa, quả theo 1-2 dấu hiệu</t>
  </si>
  <si>
    <t>4. Một số hiện tượng tự nhiên</t>
  </si>
  <si>
    <t>Biết một số hiện tượng thời tiết theo mùa và ảnh hưởng của nó đến sinh hoạt của con nguời</t>
  </si>
  <si>
    <t>Thời tiết theo mùa và ảnh hưởng của nó đến sinh hoạt của con nguời</t>
  </si>
  <si>
    <t>Biết một vài đặc điểm, tính chất của một số đất, đá, cát, sỏi</t>
  </si>
  <si>
    <t>Đặc điểm, tính chất của đất, đá, cát, sỏi</t>
  </si>
  <si>
    <t>Thực hiện được một số thao tác đơn giản với máy tính</t>
  </si>
  <si>
    <t>Một số thao tác cơ bản với máy tính: tắt, mở, di chuyển chuột, kích chuột (kích đơn)</t>
  </si>
  <si>
    <t>Biết sử dụng các số từ 1 - 5 để chỉ số lượng, số thứ tự</t>
  </si>
  <si>
    <t>Chữ số, số lượng và số thứ tự trong phạm vi 5</t>
  </si>
  <si>
    <t>Xác định được vị trí đồ vật so với bản thân trẻ và so với bạn khác (phía trước- phía sau, phía trên - phía dưới, phía phải - phía trái)</t>
  </si>
  <si>
    <t>Xác định vị trí đồ vật so với bản thân trẻ và so với bạn khác (phía trước- phía sau, phía trên - phía dưới, phía phải - phía trái)</t>
  </si>
  <si>
    <t>Nhận biết được các buổi: sáng, trưa, chiều, tối</t>
  </si>
  <si>
    <t>Nhận biết  các buổi: sáng, trưa, chiều, tối</t>
  </si>
  <si>
    <t>Nói được họ tên, tuổi, giới tính của bản thân, đặc điểm bên ngoài, sở thích của bản thân khi được hỏi, trò chuyện</t>
  </si>
  <si>
    <t>Nghe hiểu nội dung truyện kể, truyện đọc chủ đề "Bản thân"</t>
  </si>
  <si>
    <t>https://www.youtube.com/watch?v=IBz9XjwscPM(chu be lọ lem)</t>
  </si>
  <si>
    <t>Nghe các bài hát, bài thơ, ca dao, đồng dao, tục ngữ, câu đố, hò, vè chủ đề "Bản thân"</t>
  </si>
  <si>
    <t>Nhận ra một số sắc thái biểu cảm của lời nói (vui, buồn, sợ hãi)</t>
  </si>
  <si>
    <t>Một số sắc thái biểu cảm của lời nói (vui, buồn, sợ hãi)</t>
  </si>
  <si>
    <t>https://www.youtube.com/watch?v=AY9mbjkTaZY</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</si>
  <si>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</si>
  <si>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</si>
  <si>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Đọc bài thơ, ca dao, đồng dao  chủ đề "Bản thân"</t>
  </si>
  <si>
    <t>https://www.youtube.com/watch?v=OBq8qYGldI8</t>
  </si>
  <si>
    <t>Kể lại chuyện đã được nghe</t>
  </si>
  <si>
    <t>Bắt chước được giọng nói, điệu bộ của nhân vật trong truyện</t>
  </si>
  <si>
    <t>Biết cách đọc sách từ trái sang phải, từ trên xuống dưới, từ đầu sách đến cuối sách.</t>
  </si>
  <si>
    <t>Làm quen với cách đọc và viết tiếng Việt:
+ Hướng đọc, viết: từ trái sang phải, từ dòng trên xuống dòng dưới</t>
  </si>
  <si>
    <t>Nói được tên, tuổi, giới tính của bản thân, tên bố, mẹ.</t>
  </si>
  <si>
    <t>Nói được điều bé thích, không thích, những việc gì bé có thể làm được</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</si>
  <si>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</si>
  <si>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</si>
  <si>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https://www.google.com.vn/search?q=xem%20tranh%20%E1%BA%A3nh%20tr%E1%BA%A1ng%20th%C3%A1i%20c%E1%BA%A3m%20x%C3%BAc%20khu%C3%B4n%20m%E1%BA%B7t&amp;tbm=isch&amp;tbs=rimg:CSkfXQh3VJeGYaPEeN_1Sfl9fsgIGCgIIABAA&amp;hl=vi&amp;sa=X&amp;ved=0CBwQuIIBahcKEwiIm8T8s4LzAhUAAAAAHQAAAAAQBw&amp;biw=1305&amp;bih=651#imgrc=ZJDauFXn4dcLGM</t>
  </si>
  <si>
    <t xml:space="preserve">Biết trao đổi, thỏa thuận với bạn để cùng thực hiện hoạt động chung (chơi, trực nhật) </t>
  </si>
  <si>
    <t>Phối hợp cùng bạn trong chơi, trực nhật</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</si>
  <si>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</si>
  <si>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https://zingmp3.vn/bai-hat/LK-Dan-Ca-Bac-Bo-lopnhacgiangsol/IWAO8FBA.html</t>
  </si>
  <si>
    <t>Nghe bài hát, bản nhạc; thơ, đồng dao, ca dao, tục ngữ; kể chuyện phù hợp với chủ đề "Bản thân"</t>
  </si>
  <si>
    <t>https://www.youtube.com/watch?v=fFB-elx3kow</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</si>
  <si>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</si>
  <si>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</si>
  <si>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</si>
  <si>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Hát đúng giai điệu, lời ca và thể hiện sắc thái, tình cảm của bài hát theo chủ đề "Bản thân"</t>
  </si>
  <si>
    <t>https://www.youtube.com/watch?v=l_Vq-9OCBxA</t>
  </si>
  <si>
    <t>Có khả năng vận động nhịp nhàng theo nhịp điệu các bài hát, bản nhạc với các hình thức (vỗ tay theo nhịp, tiết tấu, múa)</t>
  </si>
  <si>
    <t>Vận động nhịp nhàng theo giai điệu, nhịp điệu của các bài hát, bản nhạc / Sử dụng các dụng cụ gõ đệm theo tiết tấu theo chủ đề "Bản thân"</t>
  </si>
  <si>
    <t>Biết phối hợp các nguyên vật liệu tạo hình để tạo ra sản phẩm</t>
  </si>
  <si>
    <t>Phối hợp các nguyên vật liệu tạo hình, vật liệu trong thiên nhiên, nguyên vật liệu phế thải... để tạo ra các sản phẩm theo chủ đề "Bản thân"</t>
  </si>
  <si>
    <t>Biết vẽ phối hợp các nét thẳng, xiên ngang, cong tròn tạo thành bức tranh có màu sắc và bố cục</t>
  </si>
  <si>
    <t>Vẽ phối hợp các nét thẳng, xiên ngang, cong tròn tạo thành bức tranh có màu sắc và bố cục theo chủ đề "Bản thân"</t>
  </si>
  <si>
    <t>https://www.youtube.com/watch?v=J5X_66yl9cs</t>
  </si>
  <si>
    <t>Biết xé, cắt theo đường thẳng, đường cong… và dán thành sản phẩm có màu sắc, bố cục</t>
  </si>
  <si>
    <t xml:space="preserve"> Xé, cắt theo đường thẳng, đường cong… và dán thành sản phẩm có màu sắc, bố cục theo chủ đề "Bản thân"</t>
  </si>
  <si>
    <t>https://www.youtube.com/watch?v=kBY1WuLlnwc</t>
  </si>
  <si>
    <t>Biết làm lõm, dỗ bẹt, bẻ loe, vuốt nhọn, uốn cong đất nặn để nặn thành sản phẩm có nhiều chi tiết</t>
  </si>
  <si>
    <t>Làm lõm, dỗ bẹt, bẻ loe, vuốt nhọn, uốn cong đất nặn để nặn thành sản phẩm có nhiều chi tiết theo chủ đề "Bản thân"</t>
  </si>
  <si>
    <t>Có khả năng tự chọn dụng cụ, vật liệu để tạo ra sản phẩm theo ý thích</t>
  </si>
  <si>
    <t>Làm đồ chơi chủ đề "Bản thân"</t>
  </si>
  <si>
    <t>Biết kể chuyện có mở đầu, kết thúc</t>
  </si>
  <si>
    <t>HĐH: Ném trúng đích ngang ở khoảng cách xa 2m</t>
  </si>
  <si>
    <t>Thích chơi các trò chơi vận động, biết luật chơi, cách chơi. Phối hợp với bạn trong khi chơi</t>
  </si>
  <si>
    <t>https://www.google.com.vn/url?sa=i&amp;url=http%3A%2F%2Fbrt.vn%2F</t>
  </si>
  <si>
    <t>Cuộn - xoay tròn cổ tay trong các hoạt động chủ đề "Bản thân"</t>
  </si>
  <si>
    <t>Các giác quan và chức năng của các giác quan (mắt, mũi)</t>
  </si>
  <si>
    <t>Một số bộ phận cơ thể và chức năng của chúng (chân, tay)</t>
  </si>
  <si>
    <t>Họ tên, tuổi, giới tính, đặc điểm bên ngoài, sở thích của bản thân (bạn trai, bạn gái)</t>
  </si>
  <si>
    <t>Tập đóng kịch chủ đề Bản thân</t>
  </si>
  <si>
    <t>Tên, tuổi của bạn trai, bạn gái.</t>
  </si>
  <si>
    <t>HĐH: Bạn của bé</t>
  </si>
  <si>
    <t>Chủ động và độc lập trong một số hoạt động chủ đề Bản thân</t>
  </si>
  <si>
    <t xml:space="preserve">ĐTT/HĐC: 
- Ngày hội nghệ thuật
 - Cho trẻ lắng nghe âm thanh trong thiên nhiên, trong cuộc sống:
 - Cho trẻ lắng nghe những bài hát, bản nhạc có giai điệu vui tươi, trong sáng, tình cảm tha thiết những làn điệu dân ca. </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</si>
  <si>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</si>
  <si>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HĐNT: Ô ăn quan; rềnh rênh ràng ràng; bàn tay nắm lại; chơi chuyền,tạo bóng hình bàn tay
Đan, cuộn, buộc gối 2 đầu;   Buộc, đan, tết;  Cuộn, tháo len; Cắt đường gấp khúc, đường viền.</t>
  </si>
  <si>
    <t>HĐNT/HĐG:
- Vẽ chân dung bạn trai trên sân.
- Vẽ trang phục bạn trai bằng phấn trên sân.
 - Vẽ hình bạn gái trên sân
- Vẽ tóc bạn gái.
- Vẽ bóng tay.
 - Vẽ đôi bàn tay.</t>
  </si>
  <si>
    <t xml:space="preserve"> SHHN: 
- Trò chuyện với trẻ về cách cài, cởi cúc áo; xem tranh ảnh, quan sát, tạo tình huống .</t>
  </si>
  <si>
    <t>HĐG:
- Tết tóc cho bạn, tết nơ tặng mẹ,..</t>
  </si>
  <si>
    <t>HĐNT: Quan sát bóng của đôi bàn tay.
- Vẽ bóng tay.
- Vẽ đôi bàn tay.
- In đôi bàn tay trên cát
- Vẽ, tô màu đôi bàn chân
- In đôi bàn chân bằng màu nước, in bàn chân lên cát ướt.</t>
  </si>
  <si>
    <t>ĐTT/HĐNT:
- Đi bộ sát lề đường bên phải, không tự ý chạy qua đường
- Thực hành: Đi bộ trên sa hình giao thông</t>
  </si>
  <si>
    <t>HĐNT:
- Trò chuyện, quan sát, khám phá  về một số con vật, môi trường sống và cách chăm sóc, bảo vệ con vật.</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</si>
  <si>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</si>
  <si>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</si>
  <si>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</si>
  <si>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HĐNT:
- Trò chơi với đất, cát, sỏi, đá: vật chìm, vật nổi, đi trên con đường đá, xếp hình, nặn, vo, nhuộm màu cát, tranh cát, ...</t>
  </si>
  <si>
    <t>HĐG/HĐC:
- Bé vui học kid smart</t>
  </si>
  <si>
    <t xml:space="preserve"> ĐTT/SHHN:
- Trò chuyện, xem tranh ảnh  về một số sắc thái biểu cảm vui, buồn, tức giận, ngạc nhiên
- Cảm xúc của bé.
- Trò  chuyện với trẻ.</t>
  </si>
  <si>
    <t>HĐG: 
-Thực hành xem sách</t>
  </si>
  <si>
    <t>ĐTT/HĐC:
- Trò chuyện, xem tranh ảnh  về một số trạng thái cảm xúc.</t>
  </si>
  <si>
    <t>HĐNT:
- Quan sát sự lớn lên của cây, bảo vệ và chăm sóc cây: nhặt lá rụng, nhổ cỏ, bắt sâu, tưới nước cho cây.</t>
  </si>
  <si>
    <t xml:space="preserve">HĐH: Đi nối tiếp bàn chân.          </t>
  </si>
  <si>
    <t>HĐNT:
-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</si>
  <si>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r>
      <t xml:space="preserve"> SHHN: </t>
    </r>
    <r>
      <rPr>
        <sz val="12"/>
        <rFont val="Times New Roman"/>
        <family val="2"/>
      </rPr>
      <t>Trò chuyện cùng trẻ để trẻ bày tỏ cảm xúc, tình cảm của  mình</t>
    </r>
  </si>
  <si>
    <t>HĐNT:
- Tiệm Spa
- Tiệm Nail
- Cửa hàng may đo</t>
  </si>
  <si>
    <t>Mục tiêu chủ đề</t>
  </si>
  <si>
    <t>Ghi chú về sự điều chỉnh trong CĐ (nếu có)</t>
  </si>
  <si>
    <t>Nhánh 1: Bé gái</t>
  </si>
  <si>
    <t>Nhánh 2: Bàn tay của bé</t>
  </si>
  <si>
    <t>Nhánh 3: Đôi mắt của bé</t>
  </si>
  <si>
    <t>Nhánh 4: Bàn chân của bé</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</si>
  <si>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</si>
  <si>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</si>
  <si>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</si>
  <si>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</si>
  <si>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</si>
  <si>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</si>
  <si>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</si>
  <si>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</si>
  <si>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</si>
  <si>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</si>
  <si>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</si>
  <si>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</si>
  <si>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</si>
  <si>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</si>
  <si>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</si>
  <si>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</si>
  <si>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</si>
  <si>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</si>
  <si>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</si>
  <si>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</si>
  <si>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</si>
  <si>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</si>
  <si>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</si>
  <si>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</si>
  <si>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HIỆU PHÓ CM DUYỆT</t>
  </si>
  <si>
    <t>Bùi Thị Mến</t>
  </si>
  <si>
    <t>Lưu Thị Thắm</t>
  </si>
  <si>
    <t>KẾ HOẠCH CHĂM SÓC GIÁO DỤC TRẺ CHỦ ĐỀ BẢN THÂN</t>
  </si>
  <si>
    <t>Thời gian thực hiện 4 tuần (Từ ngày 30/09-26/10/2024)</t>
  </si>
  <si>
    <t>TDS</t>
  </si>
  <si>
    <t>HĐH</t>
  </si>
  <si>
    <t>HĐNT</t>
  </si>
  <si>
    <t>HĐG</t>
  </si>
  <si>
    <t>SHHN</t>
  </si>
  <si>
    <t>VS-AN</t>
  </si>
  <si>
    <t>HĐC</t>
  </si>
  <si>
    <t>HĐNT: QS Đôi mắt của bạn
- Thí nghiệm với đôi mắt: Phản xạ ánh sáng của mắt; Nhìn gần và xa...
- TC: Tìm và nhận diện bạn; Vẽ mắt; Đuổi bóng; Thực hành đo thị lực mắt.</t>
  </si>
  <si>
    <t>Xem video về các giác quan và chức năng của các giác quan (mắt, mũi)
- Trò chuyện với Bác sĩ về đôi mắt để biết cách bảo vệ và chăm sóc đôi mắt.</t>
  </si>
  <si>
    <t>HĐH: 
- Khám phá đôi bàn tay (5E)</t>
  </si>
  <si>
    <t>HĐH: 
- Khám phá đôi bàn chân</t>
  </si>
  <si>
    <t>ĐTT+HĐNT</t>
  </si>
  <si>
    <t>HĐG+HĐC</t>
  </si>
  <si>
    <t>HĐG:
- Bé nối đúng số lượng 3
- Bé thêm bớt cho đủ số lượng là 3
- Bé gắn đúng số lượng 3
- Bé chọn cho đủ
- Khoanh nhóm có số lượng 3</t>
  </si>
  <si>
    <t xml:space="preserve">Phân biệt phía phải - phía trái của bản thân.
</t>
  </si>
  <si>
    <t>Xác định vị trí phía trên - phía dưới; phía trước - phía sau của đối tượng khác</t>
  </si>
  <si>
    <t>Phân biệt các buổi trong ngày: sáng - trưa - chiều - tối.</t>
  </si>
  <si>
    <t>Trò chuyện về tên, tuổi, giới tính, đặc điểm bên ngoài, sở thích của bản thân (bạn trai, bạn gái)</t>
  </si>
  <si>
    <t>ĐTT</t>
  </si>
  <si>
    <t>Chuyện: Cô bé lọ lem</t>
  </si>
  <si>
    <t>Chuyện: Đôi bàn tay thần kì</t>
  </si>
  <si>
    <t>Chuyện: Đôi bàn chân kì diệu</t>
  </si>
  <si>
    <t>Xác định vị trí phía trên - phía dưới; phía trước - phía sau của bản thân</t>
  </si>
  <si>
    <t>Chuyện: Đôi mắt nhỏ và cuộc phiêu lưu</t>
  </si>
  <si>
    <t>Bài thơ: Bạn trai, bạn gái</t>
  </si>
  <si>
    <t>Bài thơ: Đôi bàn tay bé</t>
  </si>
  <si>
    <t>Bài thơ: Đôi mắt và mặt trời</t>
  </si>
  <si>
    <t>ĐTT+SHHN</t>
  </si>
  <si>
    <t>Bài thơ: Bàn tay của bé</t>
  </si>
  <si>
    <t>Bài thơ: Đôi mắt của bé</t>
  </si>
  <si>
    <t>Bài thơ: Bàn chân của bé</t>
  </si>
  <si>
    <t xml:space="preserve">Chuyện: Cô bé quàng khăn đỏ
</t>
  </si>
  <si>
    <t xml:space="preserve">HĐC:
- Trò chuyện, trao đổi đàm thoại về sở thích và khả năng của bản thân </t>
  </si>
  <si>
    <t>Bảo vệ đôi mắt của bé</t>
  </si>
  <si>
    <t>Bài hát: Tình bạn tuổi thơ</t>
  </si>
  <si>
    <t>Bài hát: Khúc hát đôi bàn tay</t>
  </si>
  <si>
    <t>Bài hát: Năm giác quan</t>
  </si>
  <si>
    <t>Bài hát: Đôi bàn chân</t>
  </si>
  <si>
    <t>Bài hát: Tay thơm tay ngoan</t>
  </si>
  <si>
    <t>Bài hát: Đôi mắt của bé</t>
  </si>
  <si>
    <t>Bài hát: Đường và chân</t>
  </si>
  <si>
    <t>Làm trang phục bạn gái (EDP)</t>
  </si>
  <si>
    <t>In đôi bàn tay</t>
  </si>
  <si>
    <t xml:space="preserve">
- Nặn đôi bàn tay
- Nặn đôi mắt</t>
  </si>
  <si>
    <t>Làm đôi dép (EDP)</t>
  </si>
  <si>
    <t>VS-AN+SHHN</t>
  </si>
  <si>
    <t xml:space="preserve">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</si>
  <si>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VS-AN: Trò chuyện, xem video về các loại thực phẩm
- Trò chơi phân loại thực phẩm
- TC: Chọn tranh hành vi đúng, sai với các loại thực phẩm.</t>
  </si>
  <si>
    <t>VS-AN/HĐC
- Xem video clip hướng dẫn 1 số kỹ năng giữ gìn vệ sinh thân thể</t>
  </si>
  <si>
    <t>VS-AN:
- Trò chuyện, xem tranh ảnh  về các thao tác rửa mặt.  
- Thưc hành giờ vệ sinh rửa mặt</t>
  </si>
  <si>
    <t xml:space="preserve"> VS-AN/HĐC:
- Cách chế biến món bò sốt vang
- Tìm hiểu 1 số thực phẩm cần thiết khi trẻ bị tiêu chảy.
- Cách xử lý khi trẻ bị gẫy xương cẳng chân.</t>
  </si>
  <si>
    <t>HĐG:
- Bán hàng
- Nấu ăn
- Phòng khám mắt
- Đóng vai chị em</t>
  </si>
  <si>
    <t>HĐG:
- Bé tập kể lại truyện: Đôi mắt nói điều gì; Chuyện tay trái tay phải.</t>
  </si>
  <si>
    <t xml:space="preserve"> - Vẽ bạn gái
- Vẽ tóc cho bạn
- Vẽ bàn tay, bàn chân</t>
  </si>
  <si>
    <t xml:space="preserve"> Xé dán trang phục bạn gái.
- Xé dán bàn tay
- Xé dán bàn chân</t>
  </si>
  <si>
    <t>HĐG:
- Xây ngôi nhà
-  Xây vườn cây nhà bé
- Xây phòng khám mắt</t>
  </si>
  <si>
    <t>VS-AN+HĐC</t>
  </si>
  <si>
    <t xml:space="preserve"> - Trò chuyện về một số hành động gây nguy hiểm? Điều gì xảy ra khi chơi một số hành động gây nguy hiểm.</t>
  </si>
  <si>
    <t xml:space="preserve"> - Tìm hiểu về cách lựa chọn thực phẩm sạch, tươi ngon có lợi cho sức khỏe</t>
  </si>
  <si>
    <t>HĐH+HĐC</t>
  </si>
  <si>
    <t>SHHN/HĐC
- Trò chuyện về một số đồ vật, đồ chơi gây nguy hiểm? Điều gì xảy ra khi tiếp xúc với các đồ vật đó?.</t>
  </si>
  <si>
    <t>SHHN+HĐC</t>
  </si>
  <si>
    <t>VS-AN/HĐC:
- Trò chuyện với trẻ về thói quen tốt trong khi uống:
- Không uống nước lã</t>
  </si>
  <si>
    <t xml:space="preserve">TDS: Hô hấp: Thổi nơ.
- Tay: 2 tay lên cao, ra trước, sang 2 bên.
- Lưng - bụng: Nghiêng người sang 2 bên.
- Chân:  Đứng, 1 chân đưa lên trước, khuỵu gối.
- Bật: Bật chụm tách chân. </t>
  </si>
  <si>
    <t>IV. LĨNH VỰC TC-KNXH</t>
  </si>
  <si>
    <t xml:space="preserve"> - Làm tóc cho bạn gái; Làm trang sức: vòng, khuyên tai; Làm gang tay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</si>
</sst>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9">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u/>
      <sz val="11"/>
      <color theme="10"/>
      <name val="Calibri"/>
      <family val="2"/>
      <scheme val="minor"/>
    </font>
    <font>
      <b/>
      <sz val="12"/>
      <name val="Times New Roman"/>
      <family val="1"/>
    </font>
    <font>
      <b/>
      <sz val="10"/>
      <name val="Times New Roman"/>
      <family val="1"/>
    </font>
    <font>
      <b/>
      <sz val="12"/>
      <name val="Times New Roman"/>
      <family val="2"/>
    </font>
    <font>
      <sz val="12"/>
      <name val="Times New Roman"/>
      <family val="2"/>
    </font>
    <font>
      <sz val="8"/>
      <name val="Times New Roman"/>
      <family val="1"/>
    </font>
    <font>
      <b/>
      <i/>
      <sz val="12"/>
      <name val="Times New Roman"/>
      <family val="2"/>
    </font>
    <font>
      <b/>
      <i/>
      <sz val="8"/>
      <name val="Times New Roman"/>
      <family val="1"/>
    </font>
    <font>
      <b/>
      <sz val="8"/>
      <name val="Times New Roman"/>
      <family val="1"/>
    </font>
    <font>
      <sz val="12"/>
      <name val="Times New Roman"/>
      <family val="1"/>
      <charset val="163"/>
    </font>
    <font>
      <sz val="11"/>
      <name val="Calibri"/>
      <family val="2"/>
      <scheme val="minor"/>
    </font>
    <font>
      <u/>
      <sz val="12"/>
      <name val="Times New Roman"/>
      <family val="2"/>
    </font>
    <font>
      <u/>
      <sz val="11"/>
      <name val="Calibri"/>
      <family val="2"/>
      <scheme val="minor"/>
    </font>
    <font>
      <sz val="8"/>
      <name val="Times New Roman"/>
      <family val="2"/>
    </font>
    <font>
      <b/>
      <sz val="14"/>
      <name val="Times New Roman"/>
      <family val="1"/>
    </font>
    <font>
      <sz val="9"/>
      <name val="Times New Roman"/>
      <family val="1"/>
    </font>
    <font>
      <sz val="10"/>
      <name val="Times New Roman"/>
      <family val="2"/>
    </font>
    <font>
      <b/>
      <i/>
      <sz val="8"/>
      <name val="Times New Roman"/>
      <family val="2"/>
    </font>
    <font>
      <sz val="14"/>
      <name val="Times New Roman"/>
      <family val="1"/>
    </font>
    <font>
      <sz val="10"/>
      <name val="Times New Roman"/>
      <family val="1"/>
    </font>
    <font>
      <b/>
      <sz val="12"/>
      <color theme="1"/>
      <name val="Times New Roman"/>
      <family val="2"/>
    </font>
    <font>
      <b/>
      <sz val="10"/>
      <color theme="1"/>
      <name val="Times New Roman"/>
      <family val="1"/>
    </font>
    <font>
      <sz val="12"/>
      <color theme="1"/>
      <name val="Times New Roman"/>
      <family val="2"/>
    </font>
    <font>
      <sz val="10"/>
      <color theme="1"/>
      <name val="Times New Roman"/>
      <family val="1"/>
    </font>
    <font>
      <sz val="12"/>
      <color theme="1"/>
      <name val="Times New Roman"/>
      <family val="1"/>
    </font>
    <font>
      <b/>
      <sz val="12"/>
      <color theme="1"/>
      <name val="Times New Roman"/>
      <family val="1"/>
    </font>
    <font>
      <i/>
      <sz val="12"/>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2" fillId="0" borderId="0" applyNumberFormat="0" applyFill="0" applyBorder="0" applyAlignment="0" applyProtection="0"/>
  </cellStyleXfs>
  <cellXfs count="128">
    <xf numFmtId="0" fontId="0" fillId="0" borderId="0" xfId="0"/>
    <xf numFmtId="49" fontId="10" fillId="2" borderId="3" xfId="0" applyNumberFormat="1" applyFont="1" applyFill="1" applyBorder="1" applyAlignment="1">
      <alignment vertical="center" wrapText="1"/>
    </xf>
    <xf numFmtId="0" fontId="16" fillId="2" borderId="3" xfId="0" applyFont="1" applyFill="1" applyBorder="1" applyAlignment="1">
      <alignment horizontal="left" vertical="center" wrapText="1"/>
    </xf>
    <xf numFmtId="0" fontId="16" fillId="2" borderId="3" xfId="0" applyFont="1" applyFill="1" applyBorder="1" applyAlignment="1">
      <alignment vertical="center" wrapText="1"/>
    </xf>
    <xf numFmtId="0" fontId="10" fillId="2" borderId="3" xfId="0" applyFont="1" applyFill="1" applyBorder="1" applyAlignment="1">
      <alignment vertical="center" wrapText="1"/>
    </xf>
    <xf numFmtId="49" fontId="18" fillId="2" borderId="3" xfId="0" applyNumberFormat="1" applyFont="1" applyFill="1" applyBorder="1" applyAlignment="1">
      <alignment vertical="center" wrapText="1"/>
    </xf>
    <xf numFmtId="49" fontId="18"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16" fillId="2" borderId="3" xfId="0" applyNumberFormat="1" applyFont="1" applyFill="1" applyBorder="1" applyAlignment="1" applyProtection="1">
      <alignment horizontal="left" vertical="center" wrapText="1"/>
      <protection locked="0"/>
    </xf>
    <xf numFmtId="49" fontId="21" fillId="2" borderId="3" xfId="0" applyNumberFormat="1" applyFont="1" applyFill="1" applyBorder="1" applyAlignment="1" applyProtection="1">
      <alignment vertical="center" wrapText="1"/>
      <protection locked="0"/>
    </xf>
    <xf numFmtId="0" fontId="22" fillId="0" borderId="0" xfId="0" applyFont="1"/>
    <xf numFmtId="49" fontId="23" fillId="2" borderId="3" xfId="30" applyNumberFormat="1" applyFont="1" applyFill="1" applyBorder="1" applyAlignment="1" applyProtection="1">
      <alignment horizontal="left" vertical="center" wrapText="1"/>
    </xf>
    <xf numFmtId="0" fontId="15" fillId="2" borderId="3" xfId="0" applyFont="1" applyFill="1" applyBorder="1" applyAlignment="1">
      <alignment horizontal="left" vertical="center" wrapText="1"/>
    </xf>
    <xf numFmtId="0" fontId="23" fillId="2" borderId="3" xfId="30" applyFont="1" applyFill="1" applyBorder="1" applyAlignment="1">
      <alignment horizontal="left" vertical="center" wrapText="1"/>
    </xf>
    <xf numFmtId="0" fontId="23" fillId="2" borderId="3" xfId="30" applyNumberFormat="1" applyFont="1" applyFill="1" applyBorder="1" applyAlignment="1">
      <alignment horizontal="left" vertical="center" wrapText="1"/>
    </xf>
    <xf numFmtId="0" fontId="16" fillId="2" borderId="3" xfId="0" applyNumberFormat="1" applyFont="1" applyFill="1" applyBorder="1" applyAlignment="1">
      <alignment horizontal="left" vertical="center" wrapText="1"/>
    </xf>
    <xf numFmtId="0" fontId="24" fillId="2" borderId="3" xfId="30" applyNumberFormat="1" applyFont="1" applyFill="1" applyBorder="1" applyAlignment="1">
      <alignment horizontal="left" vertical="center" wrapText="1"/>
    </xf>
    <xf numFmtId="0" fontId="23" fillId="2" borderId="3" xfId="30" applyNumberFormat="1" applyFont="1" applyFill="1" applyBorder="1" applyAlignment="1" applyProtection="1">
      <alignment horizontal="left" vertical="center" wrapText="1"/>
    </xf>
    <xf numFmtId="49" fontId="25"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6" fillId="2" borderId="3" xfId="0" applyNumberFormat="1" applyFont="1" applyFill="1" applyBorder="1" applyAlignment="1" applyProtection="1">
      <alignment vertical="center" wrapText="1"/>
      <protection locked="0"/>
    </xf>
    <xf numFmtId="49" fontId="17" fillId="2" borderId="3" xfId="0" applyNumberFormat="1" applyFont="1" applyFill="1" applyBorder="1" applyAlignment="1">
      <alignment vertical="center" wrapText="1"/>
    </xf>
    <xf numFmtId="0" fontId="22" fillId="0" borderId="0" xfId="0" applyFont="1" applyAlignment="1">
      <alignment vertical="center"/>
    </xf>
    <xf numFmtId="0" fontId="17" fillId="0" borderId="0" xfId="0" applyFont="1" applyAlignment="1">
      <alignment horizontal="center" vertical="center"/>
    </xf>
    <xf numFmtId="0" fontId="22" fillId="0" borderId="0" xfId="0" applyFont="1" applyAlignment="1">
      <alignment horizontal="center" vertical="center"/>
    </xf>
    <xf numFmtId="0" fontId="27" fillId="2" borderId="0" xfId="0" applyFont="1" applyFill="1" applyAlignment="1">
      <alignment horizontal="center" vertical="center"/>
    </xf>
    <xf numFmtId="0" fontId="28" fillId="0" borderId="0" xfId="0" applyFont="1"/>
    <xf numFmtId="0" fontId="20" fillId="2" borderId="3" xfId="0" applyFont="1" applyFill="1" applyBorder="1" applyAlignment="1" applyProtection="1">
      <alignment horizontal="center" vertical="center" wrapText="1"/>
      <protection locked="0"/>
    </xf>
    <xf numFmtId="0" fontId="28" fillId="2" borderId="0" xfId="0" applyFont="1" applyFill="1"/>
    <xf numFmtId="0" fontId="15" fillId="2" borderId="3" xfId="0" applyFont="1" applyFill="1" applyBorder="1" applyAlignment="1">
      <alignment vertical="center" wrapText="1"/>
    </xf>
    <xf numFmtId="0" fontId="10" fillId="2" borderId="3" xfId="0" applyNumberFormat="1" applyFont="1" applyFill="1" applyBorder="1" applyAlignment="1">
      <alignment horizontal="center" vertical="center" wrapText="1"/>
    </xf>
    <xf numFmtId="0" fontId="28" fillId="2" borderId="3" xfId="0" applyFont="1" applyFill="1" applyBorder="1"/>
    <xf numFmtId="49" fontId="29" fillId="2" borderId="3" xfId="0" applyNumberFormat="1" applyFont="1" applyFill="1" applyBorder="1" applyAlignment="1">
      <alignment horizontal="center" vertical="center" wrapText="1"/>
    </xf>
    <xf numFmtId="0" fontId="30" fillId="0" borderId="0" xfId="0" applyFont="1" applyAlignment="1">
      <alignment horizontal="center" vertical="center"/>
    </xf>
    <xf numFmtId="0" fontId="22" fillId="0" borderId="0" xfId="0" applyFont="1" applyAlignment="1">
      <alignment horizontal="left" vertical="center"/>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49" fontId="16" fillId="2" borderId="3" xfId="0" applyNumberFormat="1" applyFont="1" applyFill="1" applyBorder="1" applyAlignment="1">
      <alignment vertical="center" wrapText="1"/>
    </xf>
    <xf numFmtId="49" fontId="16"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 xfId="0" applyNumberFormat="1" applyFont="1" applyFill="1" applyBorder="1" applyAlignment="1">
      <alignment horizontal="center" vertical="center" wrapText="1"/>
    </xf>
    <xf numFmtId="0" fontId="26" fillId="0" borderId="4" xfId="0" applyFont="1" applyBorder="1" applyAlignment="1">
      <alignment vertical="center"/>
    </xf>
    <xf numFmtId="0" fontId="28" fillId="0" borderId="3" xfId="0" applyFont="1" applyBorder="1"/>
    <xf numFmtId="0" fontId="31" fillId="0" borderId="3" xfId="0" applyFont="1" applyBorder="1" applyAlignment="1">
      <alignment horizontal="center" vertical="center"/>
    </xf>
    <xf numFmtId="0" fontId="28" fillId="0" borderId="3" xfId="0" applyFont="1" applyBorder="1" applyAlignment="1">
      <alignment horizontal="center" vertical="center"/>
    </xf>
    <xf numFmtId="0" fontId="28" fillId="2" borderId="3" xfId="0" applyFont="1" applyFill="1" applyBorder="1" applyAlignment="1">
      <alignment horizontal="center" vertical="center"/>
    </xf>
    <xf numFmtId="0" fontId="33" fillId="2" borderId="3"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14" fillId="0" borderId="0" xfId="0" applyFont="1" applyAlignment="1">
      <alignment vertical="center"/>
    </xf>
    <xf numFmtId="0" fontId="20"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center" vertical="center"/>
    </xf>
    <xf numFmtId="0" fontId="28" fillId="2" borderId="0" xfId="0" applyFont="1" applyFill="1" applyAlignment="1">
      <alignment horizontal="center" vertical="center"/>
    </xf>
    <xf numFmtId="0" fontId="31" fillId="0" borderId="0" xfId="0" applyFont="1" applyAlignment="1">
      <alignment horizontal="center" vertical="center"/>
    </xf>
    <xf numFmtId="0" fontId="28" fillId="0" borderId="0" xfId="0" applyFont="1" applyAlignment="1">
      <alignment vertical="center"/>
    </xf>
    <xf numFmtId="0" fontId="22" fillId="0" borderId="3" xfId="0" applyFont="1" applyBorder="1"/>
    <xf numFmtId="0" fontId="28" fillId="0" borderId="4" xfId="0" applyFont="1" applyBorder="1" applyAlignment="1"/>
    <xf numFmtId="0" fontId="15" fillId="2" borderId="3"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2" borderId="3" xfId="0" applyFont="1" applyFill="1" applyBorder="1" applyAlignment="1">
      <alignment horizontal="center" vertical="center" wrapText="1"/>
    </xf>
    <xf numFmtId="0" fontId="22" fillId="0" borderId="0" xfId="0" applyFont="1" applyAlignment="1">
      <alignment horizontal="center" vertical="center" wrapText="1"/>
    </xf>
    <xf numFmtId="0" fontId="10" fillId="2" borderId="5" xfId="0" applyFont="1" applyFill="1" applyBorder="1" applyAlignment="1">
      <alignment vertical="center" wrapText="1"/>
    </xf>
    <xf numFmtId="49" fontId="16" fillId="2" borderId="5" xfId="0" applyNumberFormat="1" applyFont="1" applyFill="1" applyBorder="1" applyAlignment="1">
      <alignment vertical="center" wrapText="1"/>
    </xf>
    <xf numFmtId="49" fontId="17" fillId="2" borderId="5" xfId="0" applyNumberFormat="1" applyFont="1" applyFill="1" applyBorder="1" applyAlignment="1">
      <alignment vertical="center" wrapText="1"/>
    </xf>
    <xf numFmtId="0" fontId="16" fillId="2" borderId="5" xfId="0" applyFont="1" applyFill="1" applyBorder="1" applyAlignment="1">
      <alignment vertical="center" wrapText="1"/>
    </xf>
    <xf numFmtId="0" fontId="15" fillId="2" borderId="3" xfId="0" applyFont="1" applyFill="1" applyBorder="1" applyAlignment="1" applyProtection="1">
      <alignment horizontal="center" vertical="center" wrapText="1"/>
      <protection locked="0"/>
    </xf>
    <xf numFmtId="0" fontId="26" fillId="0" borderId="4" xfId="0" applyFont="1" applyBorder="1" applyAlignment="1">
      <alignment horizontal="left" vertical="center"/>
    </xf>
    <xf numFmtId="49" fontId="16" fillId="2" borderId="5" xfId="0" applyNumberFormat="1" applyFont="1" applyFill="1" applyBorder="1" applyAlignment="1">
      <alignment horizontal="left" vertical="center" wrapText="1"/>
    </xf>
    <xf numFmtId="49" fontId="15" fillId="2" borderId="8" xfId="0" applyNumberFormat="1" applyFont="1" applyFill="1" applyBorder="1" applyAlignment="1">
      <alignment horizontal="left" vertical="center" wrapText="1"/>
    </xf>
    <xf numFmtId="49" fontId="15" fillId="2" borderId="2" xfId="0" applyNumberFormat="1" applyFont="1" applyFill="1" applyBorder="1" applyAlignment="1">
      <alignment horizontal="left" vertical="center" wrapText="1"/>
    </xf>
    <xf numFmtId="49" fontId="15" fillId="2" borderId="9" xfId="0" applyNumberFormat="1" applyFont="1" applyFill="1" applyBorder="1" applyAlignment="1">
      <alignment horizontal="left" vertical="center" wrapText="1"/>
    </xf>
    <xf numFmtId="49" fontId="16" fillId="2" borderId="5" xfId="0" applyNumberFormat="1" applyFont="1" applyFill="1" applyBorder="1" applyAlignment="1">
      <alignment vertical="center" wrapText="1"/>
    </xf>
    <xf numFmtId="49" fontId="16" fillId="2" borderId="7" xfId="0" applyNumberFormat="1" applyFont="1" applyFill="1" applyBorder="1" applyAlignment="1">
      <alignment vertical="center" wrapText="1"/>
    </xf>
    <xf numFmtId="49" fontId="16" fillId="2" borderId="6" xfId="0" applyNumberFormat="1" applyFont="1" applyFill="1" applyBorder="1" applyAlignment="1">
      <alignment vertical="center" wrapText="1"/>
    </xf>
    <xf numFmtId="49" fontId="17" fillId="2" borderId="5" xfId="0" applyNumberFormat="1" applyFont="1" applyFill="1" applyBorder="1" applyAlignment="1">
      <alignment horizontal="center" vertical="center" wrapText="1"/>
    </xf>
    <xf numFmtId="49" fontId="17" fillId="2" borderId="7" xfId="0" applyNumberFormat="1" applyFont="1" applyFill="1" applyBorder="1" applyAlignment="1">
      <alignment horizontal="center" vertical="center" wrapText="1"/>
    </xf>
    <xf numFmtId="49" fontId="17" fillId="2" borderId="6" xfId="0"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49" fontId="16" fillId="2" borderId="5" xfId="0" applyNumberFormat="1" applyFont="1" applyFill="1" applyBorder="1" applyAlignment="1">
      <alignment horizontal="left" vertical="center" wrapText="1"/>
    </xf>
    <xf numFmtId="49" fontId="16" fillId="2" borderId="6" xfId="0" applyNumberFormat="1"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8" fillId="2" borderId="3" xfId="0" applyFont="1" applyFill="1" applyBorder="1" applyAlignment="1" applyProtection="1">
      <alignment horizontal="center" vertical="center"/>
      <protection locked="0"/>
    </xf>
    <xf numFmtId="0" fontId="36" fillId="2" borderId="3" xfId="0" applyFont="1" applyFill="1" applyBorder="1" applyAlignment="1" applyProtection="1">
      <alignment horizontal="left" vertical="center"/>
      <protection locked="0"/>
    </xf>
    <xf numFmtId="0" fontId="15" fillId="2" borderId="3"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top"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6" fillId="2" borderId="7" xfId="0" applyNumberFormat="1" applyFont="1" applyFill="1" applyBorder="1" applyAlignment="1">
      <alignment horizontal="left"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0" fontId="13" fillId="2" borderId="3" xfId="6" applyFont="1" applyFill="1" applyBorder="1" applyAlignment="1" applyProtection="1">
      <alignment horizontal="center" vertical="center" wrapText="1"/>
      <protection locked="0"/>
    </xf>
    <xf numFmtId="0" fontId="26" fillId="0" borderId="0" xfId="0" applyFont="1" applyAlignment="1">
      <alignment horizontal="center" vertical="center"/>
    </xf>
    <xf numFmtId="0" fontId="26" fillId="0" borderId="0" xfId="0" applyFont="1" applyBorder="1" applyAlignment="1">
      <alignment horizontal="center" vertical="center"/>
    </xf>
    <xf numFmtId="0" fontId="10" fillId="2" borderId="7" xfId="0" applyFont="1" applyFill="1" applyBorder="1" applyAlignment="1">
      <alignment horizontal="center" vertical="center" wrapText="1"/>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4" fillId="0" borderId="0" xfId="0" applyFont="1" applyAlignment="1">
      <alignment horizontal="center"/>
    </xf>
    <xf numFmtId="0" fontId="14" fillId="0" borderId="0" xfId="0" applyFont="1" applyAlignment="1">
      <alignment horizontal="center" wrapText="1"/>
    </xf>
    <xf numFmtId="0" fontId="37" fillId="2" borderId="3" xfId="0" applyFont="1" applyFill="1" applyBorder="1" applyAlignment="1" applyProtection="1">
      <alignment horizontal="left" vertical="center"/>
      <protection locked="0"/>
    </xf>
    <xf numFmtId="0" fontId="32" fillId="2" borderId="3"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0" fontId="36" fillId="2" borderId="3" xfId="0" applyFont="1" applyFill="1" applyBorder="1" applyAlignment="1" applyProtection="1">
      <alignment horizontal="left" vertical="center" wrapText="1"/>
      <protection locked="0"/>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99FF66"/>
      <color rgb="FFFFFF00"/>
      <color rgb="FF66FFFF"/>
      <color rgb="FF00FF00"/>
      <color rgb="FFFF9900"/>
      <color rgb="FFFFCCCC"/>
      <color rgb="FFFFFF99"/>
      <color rgb="FFFFCC66"/>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admin\Desktop\tds\TDS%20C&#272;BT.mp3" TargetMode="External"/><Relationship Id="rId7" Type="http://schemas.openxmlformats.org/officeDocument/2006/relationships/hyperlink" Target="https://www.google.com.vn/url?sa=i&amp;url=http%3A%2F%2Fbrt.vn%2F" TargetMode="External"/><Relationship Id="rId2" Type="http://schemas.openxmlformats.org/officeDocument/2006/relationships/hyperlink" Target="https://www.google.com.vn/search?tbm=isch&amp;q=h%C3%ACnh%20%E1%BA%A3nh%20c%C3%A1c%20gi%C3%A1c%20quan" TargetMode="External"/><Relationship Id="rId1" Type="http://schemas.openxmlformats.org/officeDocument/2006/relationships/hyperlink" Target="https://zingmp3.vn/bai-hat/LK-Dan-Ca-Bac-Bo-lopnhacgiangsol/IWAO8FBA.html" TargetMode="External"/><Relationship Id="rId6" Type="http://schemas.openxmlformats.org/officeDocument/2006/relationships/hyperlink" Target="https://www.youtube.com/watch?v=5lX0OkZtc04" TargetMode="External"/><Relationship Id="rId5" Type="http://schemas.openxmlformats.org/officeDocument/2006/relationships/hyperlink" Target="../admin/Desktop/video%20ph&#242;ng%20tr&#225;nh%20TNTT/Co%20dinh%20gay%20xuong%20cang%20chan.mp4" TargetMode="External"/><Relationship Id="rId4" Type="http://schemas.openxmlformats.org/officeDocument/2006/relationships/hyperlink" Target="https://www.youtube.com/watch?v=IBz9XjwscPM(chu%20be%20l&#7885;%20l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R151"/>
  <sheetViews>
    <sheetView tabSelected="1" zoomScale="75" zoomScaleNormal="75" zoomScaleSheetLayoutView="53" zoomScalePageLayoutView="80" workbookViewId="0">
      <pane ySplit="5" topLeftCell="A6" activePane="bottomLeft" state="frozen"/>
      <selection pane="bottomLeft" activeCell="O4" sqref="O4:O5"/>
    </sheetView>
  </sheetViews>
  <sheetFormatPr defaultRowHeight="18.75"/>
  <cols>
    <col min="1" max="1" width="5.140625" style="33" customWidth="1"/>
    <col min="2" max="2" width="17.5703125" style="22" customWidth="1"/>
    <col min="3" max="3" width="5.28515625" style="23" customWidth="1"/>
    <col min="4" max="4" width="4.7109375" style="10" customWidth="1"/>
    <col min="5" max="5" width="17.7109375" style="34" customWidth="1"/>
    <col min="6" max="6" width="17.5703125" style="22" customWidth="1"/>
    <col min="7" max="9" width="7.7109375" style="10" customWidth="1"/>
    <col min="10" max="11" width="6.85546875" style="10" hidden="1" customWidth="1"/>
    <col min="12" max="12" width="6.85546875" style="24" hidden="1" customWidth="1"/>
    <col min="13" max="13" width="6.85546875" style="25" hidden="1" customWidth="1"/>
    <col min="14" max="17" width="7.42578125" style="78" customWidth="1"/>
    <col min="18" max="18" width="11.42578125" style="10" customWidth="1"/>
    <col min="19" max="16384" width="9.140625" style="10"/>
  </cols>
  <sheetData>
    <row r="1" spans="1:18">
      <c r="A1" s="115" t="s">
        <v>272</v>
      </c>
      <c r="B1" s="115"/>
      <c r="C1" s="115"/>
      <c r="D1" s="115"/>
      <c r="E1" s="115"/>
      <c r="F1" s="115"/>
      <c r="G1" s="115"/>
      <c r="H1" s="115"/>
      <c r="I1" s="115"/>
      <c r="J1" s="115"/>
      <c r="K1" s="115"/>
      <c r="L1" s="115"/>
      <c r="M1" s="115"/>
      <c r="N1" s="115"/>
      <c r="O1" s="115"/>
      <c r="P1" s="115"/>
      <c r="Q1" s="115"/>
      <c r="R1" s="115"/>
    </row>
    <row r="2" spans="1:18" ht="15" customHeight="1">
      <c r="A2" s="116" t="s">
        <v>273</v>
      </c>
      <c r="B2" s="116"/>
      <c r="C2" s="116"/>
      <c r="D2" s="116"/>
      <c r="E2" s="116"/>
      <c r="F2" s="116"/>
      <c r="G2" s="116"/>
      <c r="H2" s="116"/>
      <c r="I2" s="116"/>
      <c r="J2" s="116"/>
      <c r="K2" s="116"/>
      <c r="L2" s="116"/>
      <c r="M2" s="116"/>
      <c r="N2" s="116"/>
      <c r="O2" s="116"/>
      <c r="P2" s="116"/>
      <c r="Q2" s="116"/>
      <c r="R2" s="116"/>
    </row>
    <row r="3" spans="1:18" s="26" customFormat="1" ht="12.75" customHeight="1">
      <c r="A3" s="49"/>
      <c r="B3" s="49"/>
      <c r="C3" s="49"/>
      <c r="D3" s="49"/>
      <c r="E3" s="84"/>
      <c r="F3" s="49"/>
      <c r="G3" s="64"/>
      <c r="H3" s="64"/>
      <c r="I3" s="64"/>
      <c r="J3" s="64"/>
      <c r="K3" s="64"/>
      <c r="L3" s="64"/>
      <c r="M3" s="64"/>
      <c r="N3" s="75"/>
      <c r="O3" s="75"/>
      <c r="P3" s="75"/>
      <c r="Q3" s="75"/>
    </row>
    <row r="4" spans="1:18" s="26" customFormat="1" ht="39.75" customHeight="1">
      <c r="A4" s="107" t="s">
        <v>86</v>
      </c>
      <c r="B4" s="113" t="s">
        <v>239</v>
      </c>
      <c r="C4" s="113"/>
      <c r="D4" s="118" t="s">
        <v>87</v>
      </c>
      <c r="E4" s="107" t="s">
        <v>76</v>
      </c>
      <c r="F4" s="118" t="s">
        <v>74</v>
      </c>
      <c r="G4" s="104" t="s">
        <v>88</v>
      </c>
      <c r="H4" s="105" t="s">
        <v>77</v>
      </c>
      <c r="I4" s="105" t="s">
        <v>75</v>
      </c>
      <c r="J4" s="114" t="s">
        <v>59</v>
      </c>
      <c r="K4" s="114" t="s">
        <v>89</v>
      </c>
      <c r="L4" s="105" t="s">
        <v>67</v>
      </c>
      <c r="M4" s="113" t="s">
        <v>90</v>
      </c>
      <c r="N4" s="105" t="s">
        <v>241</v>
      </c>
      <c r="O4" s="107" t="s">
        <v>242</v>
      </c>
      <c r="P4" s="105" t="s">
        <v>243</v>
      </c>
      <c r="Q4" s="105" t="s">
        <v>244</v>
      </c>
      <c r="R4" s="106" t="s">
        <v>240</v>
      </c>
    </row>
    <row r="5" spans="1:18" s="26" customFormat="1" ht="40.5" customHeight="1">
      <c r="A5" s="108"/>
      <c r="B5" s="83" t="s">
        <v>48</v>
      </c>
      <c r="C5" s="27" t="s">
        <v>50</v>
      </c>
      <c r="D5" s="119"/>
      <c r="E5" s="108"/>
      <c r="F5" s="119"/>
      <c r="G5" s="104"/>
      <c r="H5" s="105"/>
      <c r="I5" s="105"/>
      <c r="J5" s="114"/>
      <c r="K5" s="114"/>
      <c r="L5" s="105"/>
      <c r="M5" s="113"/>
      <c r="N5" s="105"/>
      <c r="O5" s="108"/>
      <c r="P5" s="105"/>
      <c r="Q5" s="105"/>
      <c r="R5" s="106"/>
    </row>
    <row r="6" spans="1:18" s="26" customFormat="1" ht="15.75" customHeight="1">
      <c r="A6" s="35"/>
      <c r="B6" s="86" t="s">
        <v>16</v>
      </c>
      <c r="C6" s="87"/>
      <c r="D6" s="87"/>
      <c r="E6" s="88"/>
      <c r="F6" s="19"/>
      <c r="G6" s="7"/>
      <c r="H6" s="7"/>
      <c r="I6" s="40"/>
      <c r="J6" s="7"/>
      <c r="K6" s="7"/>
      <c r="L6" s="42" t="e">
        <f t="shared" ref="L6:M6" si="0">SUM(L7,L26)</f>
        <v>#REF!</v>
      </c>
      <c r="M6" s="42" t="e">
        <f t="shared" si="0"/>
        <v>#REF!</v>
      </c>
      <c r="N6" s="76"/>
      <c r="O6" s="76"/>
      <c r="P6" s="76"/>
      <c r="Q6" s="76"/>
      <c r="R6" s="50"/>
    </row>
    <row r="7" spans="1:18" s="26" customFormat="1" ht="15.75" customHeight="1">
      <c r="A7" s="35"/>
      <c r="B7" s="86" t="s">
        <v>27</v>
      </c>
      <c r="C7" s="87"/>
      <c r="D7" s="87"/>
      <c r="E7" s="88"/>
      <c r="F7" s="19"/>
      <c r="G7" s="7"/>
      <c r="H7" s="7"/>
      <c r="I7" s="40"/>
      <c r="J7" s="7"/>
      <c r="K7" s="7"/>
      <c r="L7" s="42" t="e">
        <f t="shared" ref="L7:M7" si="1">SUM(L8,L10,L20)</f>
        <v>#REF!</v>
      </c>
      <c r="M7" s="42" t="e">
        <f t="shared" si="1"/>
        <v>#REF!</v>
      </c>
      <c r="N7" s="76"/>
      <c r="O7" s="76"/>
      <c r="P7" s="76"/>
      <c r="Q7" s="76"/>
      <c r="R7" s="50"/>
    </row>
    <row r="8" spans="1:18" s="26" customFormat="1" ht="15.75" customHeight="1">
      <c r="A8" s="35"/>
      <c r="B8" s="86" t="s">
        <v>92</v>
      </c>
      <c r="C8" s="87"/>
      <c r="D8" s="87"/>
      <c r="E8" s="88"/>
      <c r="F8" s="19"/>
      <c r="G8" s="7"/>
      <c r="H8" s="7"/>
      <c r="I8" s="40"/>
      <c r="J8" s="7"/>
      <c r="K8" s="7"/>
      <c r="L8" s="42">
        <f>COUNTIF(L9:L9,"x")</f>
        <v>0</v>
      </c>
      <c r="M8" s="42" t="e">
        <f>SUM(#REF!)</f>
        <v>#REF!</v>
      </c>
      <c r="N8" s="76"/>
      <c r="O8" s="76"/>
      <c r="P8" s="76"/>
      <c r="Q8" s="76"/>
      <c r="R8" s="50"/>
    </row>
    <row r="9" spans="1:18" s="26" customFormat="1" ht="208.5" customHeight="1">
      <c r="A9" s="45">
        <v>1</v>
      </c>
      <c r="B9" s="39" t="s">
        <v>93</v>
      </c>
      <c r="C9" s="21" t="s">
        <v>0</v>
      </c>
      <c r="D9" s="3"/>
      <c r="E9" s="37" t="s">
        <v>95</v>
      </c>
      <c r="F9" s="39" t="s">
        <v>337</v>
      </c>
      <c r="G9" s="11" t="s">
        <v>96</v>
      </c>
      <c r="H9" s="40" t="s">
        <v>82</v>
      </c>
      <c r="I9" s="40" t="s">
        <v>78</v>
      </c>
      <c r="J9" s="40" t="s">
        <v>62</v>
      </c>
      <c r="K9" s="41" t="s">
        <v>94</v>
      </c>
      <c r="L9" s="41"/>
      <c r="M9" s="42"/>
      <c r="N9" s="76" t="s">
        <v>274</v>
      </c>
      <c r="O9" s="76" t="s">
        <v>274</v>
      </c>
      <c r="P9" s="76" t="s">
        <v>274</v>
      </c>
      <c r="Q9" s="76" t="s">
        <v>274</v>
      </c>
      <c r="R9" s="50"/>
    </row>
    <row r="10" spans="1:18" s="26" customFormat="1" ht="15.75" customHeight="1">
      <c r="A10" s="35"/>
      <c r="B10" s="86" t="s">
        <v>28</v>
      </c>
      <c r="C10" s="87"/>
      <c r="D10" s="87"/>
      <c r="E10" s="88"/>
      <c r="F10" s="19"/>
      <c r="G10" s="7"/>
      <c r="H10" s="7"/>
      <c r="I10" s="40"/>
      <c r="J10" s="7"/>
      <c r="K10" s="7"/>
      <c r="L10" s="42" t="e">
        <f>SUM(L11,L14,#REF!,L16,#REF!,L18)</f>
        <v>#REF!</v>
      </c>
      <c r="M10" s="42" t="e">
        <f>SUM(M11,M14,#REF!,M16,#REF!,M18)</f>
        <v>#REF!</v>
      </c>
      <c r="N10" s="76"/>
      <c r="O10" s="76"/>
      <c r="P10" s="76"/>
      <c r="Q10" s="76"/>
      <c r="R10" s="50"/>
    </row>
    <row r="11" spans="1:18" s="26" customFormat="1" ht="15.75">
      <c r="A11" s="35"/>
      <c r="B11" s="86" t="s">
        <v>51</v>
      </c>
      <c r="C11" s="87"/>
      <c r="D11" s="87"/>
      <c r="E11" s="88"/>
      <c r="F11" s="19"/>
      <c r="G11" s="7"/>
      <c r="H11" s="7"/>
      <c r="I11" s="40"/>
      <c r="J11" s="7"/>
      <c r="K11" s="7"/>
      <c r="L11" s="42">
        <f>COUNTIF(L12:L13,"x")</f>
        <v>2</v>
      </c>
      <c r="M11" s="42">
        <f>SUM(M12:M13)</f>
        <v>1</v>
      </c>
      <c r="N11" s="76"/>
      <c r="O11" s="76"/>
      <c r="P11" s="76"/>
      <c r="Q11" s="76"/>
      <c r="R11" s="50"/>
    </row>
    <row r="12" spans="1:18" s="26" customFormat="1" ht="92.25" customHeight="1">
      <c r="A12" s="35">
        <v>4</v>
      </c>
      <c r="B12" s="39" t="s">
        <v>97</v>
      </c>
      <c r="C12" s="38" t="s">
        <v>0</v>
      </c>
      <c r="D12" s="41"/>
      <c r="E12" s="37" t="s">
        <v>98</v>
      </c>
      <c r="F12" s="39" t="s">
        <v>99</v>
      </c>
      <c r="G12" s="37"/>
      <c r="H12" s="40" t="s">
        <v>82</v>
      </c>
      <c r="I12" s="40" t="s">
        <v>79</v>
      </c>
      <c r="J12" s="40" t="s">
        <v>62</v>
      </c>
      <c r="K12" s="41" t="s">
        <v>94</v>
      </c>
      <c r="L12" s="41" t="s">
        <v>22</v>
      </c>
      <c r="M12" s="42">
        <v>1</v>
      </c>
      <c r="N12" s="76" t="s">
        <v>275</v>
      </c>
      <c r="O12" s="76"/>
      <c r="P12" s="76"/>
      <c r="Q12" s="76"/>
      <c r="R12" s="50"/>
    </row>
    <row r="13" spans="1:18" s="26" customFormat="1" ht="124.5" customHeight="1">
      <c r="A13" s="35">
        <v>6</v>
      </c>
      <c r="B13" s="39" t="s">
        <v>100</v>
      </c>
      <c r="C13" s="38" t="s">
        <v>0</v>
      </c>
      <c r="D13" s="41"/>
      <c r="E13" s="37" t="s">
        <v>101</v>
      </c>
      <c r="F13" s="39" t="s">
        <v>235</v>
      </c>
      <c r="G13" s="37"/>
      <c r="H13" s="40" t="s">
        <v>82</v>
      </c>
      <c r="I13" s="40" t="s">
        <v>79</v>
      </c>
      <c r="J13" s="40" t="s">
        <v>62</v>
      </c>
      <c r="K13" s="41" t="s">
        <v>94</v>
      </c>
      <c r="L13" s="41" t="s">
        <v>22</v>
      </c>
      <c r="M13" s="42"/>
      <c r="N13" s="76"/>
      <c r="O13" s="76" t="s">
        <v>275</v>
      </c>
      <c r="P13" s="76"/>
      <c r="Q13" s="76"/>
      <c r="R13" s="50"/>
    </row>
    <row r="14" spans="1:18" s="26" customFormat="1" ht="31.5" customHeight="1">
      <c r="A14" s="35"/>
      <c r="B14" s="86" t="s">
        <v>52</v>
      </c>
      <c r="C14" s="87"/>
      <c r="D14" s="87"/>
      <c r="E14" s="88"/>
      <c r="F14" s="19"/>
      <c r="G14" s="7"/>
      <c r="H14" s="7" t="s">
        <v>91</v>
      </c>
      <c r="I14" s="40" t="s">
        <v>91</v>
      </c>
      <c r="J14" s="7" t="s">
        <v>91</v>
      </c>
      <c r="K14" s="7" t="s">
        <v>91</v>
      </c>
      <c r="L14" s="42">
        <f>COUNTIF(L15:L15,"x")</f>
        <v>1</v>
      </c>
      <c r="M14" s="42">
        <f>SUM(M15:M15)</f>
        <v>0</v>
      </c>
      <c r="N14" s="76"/>
      <c r="O14" s="76"/>
      <c r="P14" s="76"/>
      <c r="Q14" s="76"/>
      <c r="R14" s="50"/>
    </row>
    <row r="15" spans="1:18" s="26" customFormat="1" ht="93" customHeight="1">
      <c r="A15" s="35">
        <v>15</v>
      </c>
      <c r="B15" s="39" t="s">
        <v>102</v>
      </c>
      <c r="C15" s="38" t="s">
        <v>2</v>
      </c>
      <c r="D15" s="41"/>
      <c r="E15" s="37" t="s">
        <v>103</v>
      </c>
      <c r="F15" s="39" t="s">
        <v>104</v>
      </c>
      <c r="G15" s="37"/>
      <c r="H15" s="41" t="s">
        <v>82</v>
      </c>
      <c r="I15" s="40" t="s">
        <v>78</v>
      </c>
      <c r="J15" s="40" t="s">
        <v>62</v>
      </c>
      <c r="K15" s="41" t="s">
        <v>94</v>
      </c>
      <c r="L15" s="41" t="s">
        <v>22</v>
      </c>
      <c r="M15" s="42"/>
      <c r="N15" s="76"/>
      <c r="O15" s="76"/>
      <c r="P15" s="76" t="s">
        <v>275</v>
      </c>
      <c r="Q15" s="76"/>
      <c r="R15" s="50"/>
    </row>
    <row r="16" spans="1:18" s="26" customFormat="1" ht="26.25" customHeight="1">
      <c r="A16" s="35"/>
      <c r="B16" s="86" t="s">
        <v>49</v>
      </c>
      <c r="C16" s="87"/>
      <c r="D16" s="87"/>
      <c r="E16" s="87"/>
      <c r="F16" s="88"/>
      <c r="G16" s="7"/>
      <c r="H16" s="7"/>
      <c r="I16" s="40"/>
      <c r="J16" s="7"/>
      <c r="K16" s="7"/>
      <c r="L16" s="42">
        <f>COUNTIF(L17:L17,"x")</f>
        <v>1</v>
      </c>
      <c r="M16" s="42">
        <f>SUM(M17:M17)</f>
        <v>0</v>
      </c>
      <c r="N16" s="76"/>
      <c r="O16" s="76"/>
      <c r="P16" s="76"/>
      <c r="Q16" s="76"/>
      <c r="R16" s="50"/>
    </row>
    <row r="17" spans="1:18" s="26" customFormat="1" ht="124.5" customHeight="1">
      <c r="A17" s="35">
        <v>29</v>
      </c>
      <c r="B17" s="39" t="s">
        <v>107</v>
      </c>
      <c r="C17" s="38" t="s">
        <v>0</v>
      </c>
      <c r="D17" s="41"/>
      <c r="E17" s="37" t="s">
        <v>108</v>
      </c>
      <c r="F17" s="39" t="s">
        <v>206</v>
      </c>
      <c r="G17" s="37"/>
      <c r="H17" s="41" t="s">
        <v>82</v>
      </c>
      <c r="I17" s="40" t="s">
        <v>106</v>
      </c>
      <c r="J17" s="40" t="s">
        <v>62</v>
      </c>
      <c r="K17" s="41" t="s">
        <v>94</v>
      </c>
      <c r="L17" s="41" t="s">
        <v>22</v>
      </c>
      <c r="M17" s="42"/>
      <c r="N17" s="76"/>
      <c r="O17" s="76"/>
      <c r="P17" s="76"/>
      <c r="Q17" s="76" t="s">
        <v>275</v>
      </c>
      <c r="R17" s="50"/>
    </row>
    <row r="18" spans="1:18" s="28" customFormat="1" ht="24.75" customHeight="1">
      <c r="A18" s="35"/>
      <c r="B18" s="86" t="s">
        <v>109</v>
      </c>
      <c r="C18" s="87"/>
      <c r="D18" s="87"/>
      <c r="E18" s="88"/>
      <c r="F18" s="29"/>
      <c r="G18" s="12"/>
      <c r="H18" s="42"/>
      <c r="I18" s="40"/>
      <c r="J18" s="7"/>
      <c r="K18" s="42"/>
      <c r="L18" s="42" t="e">
        <f>COUNTIF(#REF!,"x")</f>
        <v>#REF!</v>
      </c>
      <c r="M18" s="42">
        <f>SUM(M19:M19)</f>
        <v>0</v>
      </c>
      <c r="N18" s="77"/>
      <c r="O18" s="77"/>
      <c r="P18" s="77"/>
      <c r="Q18" s="77"/>
      <c r="R18" s="31"/>
    </row>
    <row r="19" spans="1:18" s="26" customFormat="1" ht="409.5" customHeight="1">
      <c r="A19" s="30">
        <v>38</v>
      </c>
      <c r="B19" s="39" t="s">
        <v>207</v>
      </c>
      <c r="C19" s="38" t="s">
        <v>1</v>
      </c>
      <c r="D19" s="3"/>
      <c r="E19" s="37" t="s">
        <v>80</v>
      </c>
      <c r="F19" s="39" t="s">
        <v>236</v>
      </c>
      <c r="G19" s="2" t="s">
        <v>110</v>
      </c>
      <c r="H19" s="41" t="s">
        <v>82</v>
      </c>
      <c r="I19" s="40" t="s">
        <v>78</v>
      </c>
      <c r="J19" s="40" t="s">
        <v>62</v>
      </c>
      <c r="K19" s="41" t="s">
        <v>94</v>
      </c>
      <c r="L19" s="41"/>
      <c r="M19" s="42"/>
      <c r="N19" s="76" t="s">
        <v>276</v>
      </c>
      <c r="O19" s="76" t="s">
        <v>276</v>
      </c>
      <c r="P19" s="76" t="s">
        <v>276</v>
      </c>
      <c r="Q19" s="76" t="s">
        <v>276</v>
      </c>
      <c r="R19" s="50"/>
    </row>
    <row r="20" spans="1:18" s="26" customFormat="1" ht="32.25" customHeight="1">
      <c r="A20" s="35"/>
      <c r="B20" s="86" t="s">
        <v>29</v>
      </c>
      <c r="C20" s="87"/>
      <c r="D20" s="87"/>
      <c r="E20" s="88"/>
      <c r="F20" s="19"/>
      <c r="G20" s="7"/>
      <c r="H20" s="7"/>
      <c r="I20" s="40"/>
      <c r="J20" s="7"/>
      <c r="K20" s="7"/>
      <c r="L20" s="42">
        <f>COUNTIF(L21:L25,"x")</f>
        <v>1</v>
      </c>
      <c r="M20" s="42">
        <f>SUM(M21:M25)</f>
        <v>1</v>
      </c>
      <c r="N20" s="76"/>
      <c r="O20" s="76"/>
      <c r="P20" s="76"/>
      <c r="Q20" s="76"/>
      <c r="R20" s="50"/>
    </row>
    <row r="21" spans="1:18" s="26" customFormat="1" ht="219.75" customHeight="1">
      <c r="A21" s="45">
        <v>39</v>
      </c>
      <c r="B21" s="39" t="s">
        <v>111</v>
      </c>
      <c r="C21" s="38" t="s">
        <v>0</v>
      </c>
      <c r="D21" s="41"/>
      <c r="E21" s="37" t="s">
        <v>209</v>
      </c>
      <c r="F21" s="3" t="s">
        <v>219</v>
      </c>
      <c r="G21" s="2" t="s">
        <v>112</v>
      </c>
      <c r="H21" s="41"/>
      <c r="I21" s="40"/>
      <c r="J21" s="40"/>
      <c r="K21" s="41"/>
      <c r="L21" s="47"/>
      <c r="M21" s="42"/>
      <c r="N21" s="76" t="s">
        <v>276</v>
      </c>
      <c r="O21" s="76" t="s">
        <v>276</v>
      </c>
      <c r="P21" s="76" t="s">
        <v>276</v>
      </c>
      <c r="Q21" s="76" t="s">
        <v>276</v>
      </c>
      <c r="R21" s="50"/>
    </row>
    <row r="22" spans="1:18" s="26" customFormat="1" ht="174.75" customHeight="1">
      <c r="A22" s="35">
        <v>42</v>
      </c>
      <c r="B22" s="39" t="s">
        <v>113</v>
      </c>
      <c r="C22" s="38" t="s">
        <v>0</v>
      </c>
      <c r="D22" s="41"/>
      <c r="E22" s="37" t="s">
        <v>114</v>
      </c>
      <c r="F22" s="39" t="s">
        <v>220</v>
      </c>
      <c r="G22" s="14" t="s">
        <v>115</v>
      </c>
      <c r="H22" s="41" t="s">
        <v>82</v>
      </c>
      <c r="I22" s="40" t="s">
        <v>106</v>
      </c>
      <c r="J22" s="40" t="s">
        <v>62</v>
      </c>
      <c r="K22" s="41" t="s">
        <v>94</v>
      </c>
      <c r="L22" s="41"/>
      <c r="M22" s="42"/>
      <c r="N22" s="76" t="s">
        <v>276</v>
      </c>
      <c r="O22" s="76" t="s">
        <v>276</v>
      </c>
      <c r="P22" s="76" t="s">
        <v>276</v>
      </c>
      <c r="Q22" s="76" t="s">
        <v>276</v>
      </c>
      <c r="R22" s="50"/>
    </row>
    <row r="23" spans="1:18" s="26" customFormat="1" ht="132.75" customHeight="1">
      <c r="A23" s="45">
        <v>44</v>
      </c>
      <c r="B23" s="39" t="s">
        <v>116</v>
      </c>
      <c r="C23" s="38" t="s">
        <v>0</v>
      </c>
      <c r="D23" s="41"/>
      <c r="E23" s="37" t="s">
        <v>117</v>
      </c>
      <c r="F23" s="3" t="s">
        <v>329</v>
      </c>
      <c r="G23" s="2" t="s">
        <v>118</v>
      </c>
      <c r="H23" s="41" t="s">
        <v>81</v>
      </c>
      <c r="I23" s="40" t="s">
        <v>106</v>
      </c>
      <c r="J23" s="40" t="s">
        <v>62</v>
      </c>
      <c r="K23" s="41" t="s">
        <v>94</v>
      </c>
      <c r="L23" s="41"/>
      <c r="M23" s="42"/>
      <c r="N23" s="76" t="s">
        <v>277</v>
      </c>
      <c r="O23" s="76" t="s">
        <v>277</v>
      </c>
      <c r="P23" s="76" t="s">
        <v>277</v>
      </c>
      <c r="Q23" s="76" t="s">
        <v>277</v>
      </c>
      <c r="R23" s="50"/>
    </row>
    <row r="24" spans="1:18" s="26" customFormat="1" ht="139.5" customHeight="1">
      <c r="A24" s="45">
        <v>45</v>
      </c>
      <c r="B24" s="39" t="s">
        <v>119</v>
      </c>
      <c r="C24" s="38" t="s">
        <v>0</v>
      </c>
      <c r="D24" s="3"/>
      <c r="E24" s="37" t="s">
        <v>120</v>
      </c>
      <c r="F24" s="3" t="s">
        <v>221</v>
      </c>
      <c r="G24" s="2"/>
      <c r="H24" s="41" t="s">
        <v>81</v>
      </c>
      <c r="I24" s="40" t="s">
        <v>106</v>
      </c>
      <c r="J24" s="40" t="s">
        <v>62</v>
      </c>
      <c r="K24" s="41" t="s">
        <v>94</v>
      </c>
      <c r="L24" s="47" t="s">
        <v>22</v>
      </c>
      <c r="M24" s="46">
        <v>1</v>
      </c>
      <c r="N24" s="76" t="s">
        <v>278</v>
      </c>
      <c r="O24" s="76"/>
      <c r="P24" s="76"/>
      <c r="Q24" s="76"/>
      <c r="R24" s="50"/>
    </row>
    <row r="25" spans="1:18" s="26" customFormat="1" ht="71.25" customHeight="1">
      <c r="A25" s="45">
        <v>46</v>
      </c>
      <c r="B25" s="39" t="s">
        <v>121</v>
      </c>
      <c r="C25" s="38" t="s">
        <v>0</v>
      </c>
      <c r="D25" s="41"/>
      <c r="E25" s="37" t="s">
        <v>122</v>
      </c>
      <c r="F25" s="39" t="s">
        <v>222</v>
      </c>
      <c r="G25" s="2"/>
      <c r="H25" s="41"/>
      <c r="I25" s="40"/>
      <c r="J25" s="40"/>
      <c r="K25" s="41"/>
      <c r="L25" s="41"/>
      <c r="M25" s="46"/>
      <c r="N25" s="76"/>
      <c r="O25" s="76" t="s">
        <v>277</v>
      </c>
      <c r="P25" s="76"/>
      <c r="Q25" s="76"/>
      <c r="R25" s="50"/>
    </row>
    <row r="26" spans="1:18" s="26" customFormat="1" ht="31.5" customHeight="1">
      <c r="A26" s="35"/>
      <c r="B26" s="86" t="s">
        <v>30</v>
      </c>
      <c r="C26" s="87"/>
      <c r="D26" s="87"/>
      <c r="E26" s="88"/>
      <c r="F26" s="19"/>
      <c r="G26" s="7"/>
      <c r="H26" s="7"/>
      <c r="I26" s="40"/>
      <c r="J26" s="7"/>
      <c r="K26" s="7"/>
      <c r="L26" s="42">
        <f>SUM(L27,L30,L32,L36)</f>
        <v>7</v>
      </c>
      <c r="M26" s="42">
        <f>SUM(M27,M30,M32,M36)</f>
        <v>1</v>
      </c>
      <c r="N26" s="76"/>
      <c r="O26" s="76"/>
      <c r="P26" s="76"/>
      <c r="Q26" s="76"/>
      <c r="R26" s="50"/>
    </row>
    <row r="27" spans="1:18" s="26" customFormat="1" ht="49.5" customHeight="1">
      <c r="A27" s="35"/>
      <c r="B27" s="86" t="s">
        <v>31</v>
      </c>
      <c r="C27" s="87"/>
      <c r="D27" s="87"/>
      <c r="E27" s="88"/>
      <c r="F27" s="19"/>
      <c r="G27" s="7"/>
      <c r="H27" s="7"/>
      <c r="I27" s="40"/>
      <c r="J27" s="7"/>
      <c r="K27" s="7"/>
      <c r="L27" s="42">
        <f>COUNTIF(L28:L29,"x")</f>
        <v>1</v>
      </c>
      <c r="M27" s="42">
        <f>SUM(M28:M29)</f>
        <v>0</v>
      </c>
      <c r="N27" s="76"/>
      <c r="O27" s="76"/>
      <c r="P27" s="76"/>
      <c r="Q27" s="76"/>
      <c r="R27" s="50"/>
    </row>
    <row r="28" spans="1:18" s="26" customFormat="1" ht="169.5" customHeight="1">
      <c r="A28" s="35">
        <v>50</v>
      </c>
      <c r="B28" s="39" t="s">
        <v>123</v>
      </c>
      <c r="C28" s="38" t="s">
        <v>1</v>
      </c>
      <c r="D28" s="41"/>
      <c r="E28" s="37" t="s">
        <v>124</v>
      </c>
      <c r="F28" s="3" t="s">
        <v>321</v>
      </c>
      <c r="G28" s="15" t="s">
        <v>125</v>
      </c>
      <c r="H28" s="41" t="s">
        <v>82</v>
      </c>
      <c r="I28" s="40" t="s">
        <v>106</v>
      </c>
      <c r="J28" s="40" t="s">
        <v>62</v>
      </c>
      <c r="K28" s="41" t="s">
        <v>94</v>
      </c>
      <c r="L28" s="42" t="s">
        <v>22</v>
      </c>
      <c r="M28" s="42"/>
      <c r="N28" s="76" t="s">
        <v>279</v>
      </c>
      <c r="O28" s="76" t="s">
        <v>279</v>
      </c>
      <c r="P28" s="76"/>
      <c r="Q28" s="76" t="s">
        <v>280</v>
      </c>
      <c r="R28" s="50"/>
    </row>
    <row r="29" spans="1:18" s="26" customFormat="1" ht="258" customHeight="1">
      <c r="A29" s="45">
        <v>56</v>
      </c>
      <c r="B29" s="5" t="s">
        <v>71</v>
      </c>
      <c r="C29" s="44" t="s">
        <v>3</v>
      </c>
      <c r="D29" s="29"/>
      <c r="E29" s="6" t="s">
        <v>126</v>
      </c>
      <c r="F29" s="3" t="s">
        <v>324</v>
      </c>
      <c r="G29" s="13" t="s">
        <v>127</v>
      </c>
      <c r="H29" s="41" t="s">
        <v>82</v>
      </c>
      <c r="I29" s="40" t="s">
        <v>106</v>
      </c>
      <c r="J29" s="40" t="s">
        <v>62</v>
      </c>
      <c r="K29" s="41" t="s">
        <v>94</v>
      </c>
      <c r="L29" s="42"/>
      <c r="M29" s="42"/>
      <c r="N29" s="76"/>
      <c r="O29" s="76" t="s">
        <v>280</v>
      </c>
      <c r="P29" s="76" t="s">
        <v>279</v>
      </c>
      <c r="Q29" s="76" t="s">
        <v>279</v>
      </c>
      <c r="R29" s="50"/>
    </row>
    <row r="30" spans="1:18" s="28" customFormat="1" ht="15.75" customHeight="1">
      <c r="A30" s="35"/>
      <c r="B30" s="86" t="s">
        <v>32</v>
      </c>
      <c r="C30" s="87"/>
      <c r="D30" s="87"/>
      <c r="E30" s="88"/>
      <c r="F30" s="19"/>
      <c r="G30" s="7"/>
      <c r="H30" s="7"/>
      <c r="I30" s="40"/>
      <c r="J30" s="7"/>
      <c r="K30" s="7"/>
      <c r="L30" s="42">
        <f>COUNTIF(L31:L31,"x")</f>
        <v>1</v>
      </c>
      <c r="M30" s="42">
        <f>COUNTIF(M31:M31,"1")</f>
        <v>0</v>
      </c>
      <c r="N30" s="77"/>
      <c r="O30" s="77"/>
      <c r="P30" s="77"/>
      <c r="Q30" s="77"/>
      <c r="R30" s="31"/>
    </row>
    <row r="31" spans="1:18" s="26" customFormat="1" ht="121.5" customHeight="1">
      <c r="A31" s="35">
        <v>58</v>
      </c>
      <c r="B31" s="39" t="s">
        <v>128</v>
      </c>
      <c r="C31" s="38" t="s">
        <v>0</v>
      </c>
      <c r="D31" s="41"/>
      <c r="E31" s="37" t="s">
        <v>129</v>
      </c>
      <c r="F31" s="39" t="s">
        <v>323</v>
      </c>
      <c r="G31" s="37" t="s">
        <v>130</v>
      </c>
      <c r="H31" s="41" t="s">
        <v>82</v>
      </c>
      <c r="I31" s="40" t="s">
        <v>105</v>
      </c>
      <c r="J31" s="40" t="s">
        <v>62</v>
      </c>
      <c r="K31" s="41" t="s">
        <v>94</v>
      </c>
      <c r="L31" s="41" t="s">
        <v>22</v>
      </c>
      <c r="M31" s="42"/>
      <c r="N31" s="76" t="s">
        <v>279</v>
      </c>
      <c r="O31" s="76" t="s">
        <v>279</v>
      </c>
      <c r="P31" s="76"/>
      <c r="Q31" s="76"/>
      <c r="R31" s="50"/>
    </row>
    <row r="32" spans="1:18" s="26" customFormat="1" ht="43.5" customHeight="1">
      <c r="A32" s="35"/>
      <c r="B32" s="86" t="s">
        <v>33</v>
      </c>
      <c r="C32" s="87"/>
      <c r="D32" s="87"/>
      <c r="E32" s="88"/>
      <c r="F32" s="19"/>
      <c r="G32" s="7"/>
      <c r="H32" s="7"/>
      <c r="I32" s="40"/>
      <c r="J32" s="7"/>
      <c r="K32" s="7"/>
      <c r="L32" s="42">
        <f>COUNTIF(L33:L35,"x")</f>
        <v>3</v>
      </c>
      <c r="M32" s="42">
        <f>SUM(M33:M35)</f>
        <v>1</v>
      </c>
      <c r="N32" s="76"/>
      <c r="O32" s="76"/>
      <c r="P32" s="76"/>
      <c r="Q32" s="76"/>
      <c r="R32" s="50"/>
    </row>
    <row r="33" spans="1:18" s="26" customFormat="1" ht="130.5" customHeight="1">
      <c r="A33" s="35">
        <v>66</v>
      </c>
      <c r="B33" s="39" t="s">
        <v>131</v>
      </c>
      <c r="C33" s="38" t="s">
        <v>0</v>
      </c>
      <c r="D33" s="41"/>
      <c r="E33" s="37" t="s">
        <v>132</v>
      </c>
      <c r="F33" s="39" t="s">
        <v>336</v>
      </c>
      <c r="G33" s="2"/>
      <c r="H33" s="41" t="s">
        <v>82</v>
      </c>
      <c r="I33" s="40" t="s">
        <v>105</v>
      </c>
      <c r="J33" s="40" t="s">
        <v>62</v>
      </c>
      <c r="K33" s="41" t="s">
        <v>94</v>
      </c>
      <c r="L33" s="41" t="s">
        <v>22</v>
      </c>
      <c r="M33" s="42"/>
      <c r="N33" s="76"/>
      <c r="O33" s="76" t="s">
        <v>280</v>
      </c>
      <c r="P33" s="76" t="s">
        <v>279</v>
      </c>
      <c r="Q33" s="76" t="s">
        <v>279</v>
      </c>
      <c r="R33" s="50"/>
    </row>
    <row r="34" spans="1:18" s="26" customFormat="1" ht="113.25" customHeight="1">
      <c r="A34" s="35">
        <v>67</v>
      </c>
      <c r="B34" s="39" t="s">
        <v>133</v>
      </c>
      <c r="C34" s="38" t="s">
        <v>1</v>
      </c>
      <c r="D34" s="41"/>
      <c r="E34" s="37" t="s">
        <v>134</v>
      </c>
      <c r="F34" s="39" t="s">
        <v>332</v>
      </c>
      <c r="G34" s="2"/>
      <c r="H34" s="41" t="s">
        <v>82</v>
      </c>
      <c r="I34" s="40" t="s">
        <v>105</v>
      </c>
      <c r="J34" s="40" t="s">
        <v>62</v>
      </c>
      <c r="K34" s="41" t="s">
        <v>94</v>
      </c>
      <c r="L34" s="41" t="s">
        <v>22</v>
      </c>
      <c r="M34" s="42"/>
      <c r="N34" s="76" t="s">
        <v>280</v>
      </c>
      <c r="O34" s="76"/>
      <c r="P34" s="76" t="s">
        <v>319</v>
      </c>
      <c r="Q34" s="76" t="s">
        <v>280</v>
      </c>
      <c r="R34" s="50"/>
    </row>
    <row r="35" spans="1:18" s="26" customFormat="1" ht="195.75" customHeight="1">
      <c r="A35" s="35">
        <v>73</v>
      </c>
      <c r="B35" s="39" t="s">
        <v>135</v>
      </c>
      <c r="C35" s="38" t="s">
        <v>0</v>
      </c>
      <c r="D35" s="41"/>
      <c r="E35" s="37" t="s">
        <v>17</v>
      </c>
      <c r="F35" s="3" t="s">
        <v>322</v>
      </c>
      <c r="G35" s="2" t="s">
        <v>136</v>
      </c>
      <c r="H35" s="41" t="s">
        <v>82</v>
      </c>
      <c r="I35" s="40" t="s">
        <v>105</v>
      </c>
      <c r="J35" s="40" t="s">
        <v>62</v>
      </c>
      <c r="K35" s="41" t="s">
        <v>94</v>
      </c>
      <c r="L35" s="41" t="s">
        <v>22</v>
      </c>
      <c r="M35" s="42">
        <v>1</v>
      </c>
      <c r="N35" s="76" t="s">
        <v>330</v>
      </c>
      <c r="O35" s="76" t="s">
        <v>279</v>
      </c>
      <c r="P35" s="76" t="s">
        <v>280</v>
      </c>
      <c r="Q35" s="76" t="s">
        <v>280</v>
      </c>
      <c r="R35" s="50"/>
    </row>
    <row r="36" spans="1:18" s="26" customFormat="1" ht="47.25" customHeight="1">
      <c r="A36" s="35"/>
      <c r="B36" s="86" t="s">
        <v>34</v>
      </c>
      <c r="C36" s="87"/>
      <c r="D36" s="87"/>
      <c r="E36" s="88"/>
      <c r="F36" s="19"/>
      <c r="G36" s="7"/>
      <c r="H36" s="7"/>
      <c r="I36" s="40"/>
      <c r="J36" s="7"/>
      <c r="K36" s="7"/>
      <c r="L36" s="42">
        <f>COUNTIF(L37:L38,"x")</f>
        <v>2</v>
      </c>
      <c r="M36" s="42">
        <f>SUM(M37:M38)</f>
        <v>0</v>
      </c>
      <c r="N36" s="76"/>
      <c r="O36" s="76"/>
      <c r="P36" s="76"/>
      <c r="Q36" s="76"/>
      <c r="R36" s="50"/>
    </row>
    <row r="37" spans="1:18" s="26" customFormat="1" ht="177" customHeight="1">
      <c r="A37" s="35">
        <v>79</v>
      </c>
      <c r="B37" s="39" t="s">
        <v>137</v>
      </c>
      <c r="C37" s="38" t="s">
        <v>0</v>
      </c>
      <c r="D37" s="41"/>
      <c r="E37" s="37" t="s">
        <v>138</v>
      </c>
      <c r="F37" s="3" t="s">
        <v>334</v>
      </c>
      <c r="G37" s="2"/>
      <c r="H37" s="41" t="s">
        <v>82</v>
      </c>
      <c r="I37" s="40" t="s">
        <v>105</v>
      </c>
      <c r="J37" s="40" t="s">
        <v>62</v>
      </c>
      <c r="K37" s="41" t="s">
        <v>94</v>
      </c>
      <c r="L37" s="43" t="s">
        <v>22</v>
      </c>
      <c r="M37" s="42"/>
      <c r="N37" s="76" t="s">
        <v>278</v>
      </c>
      <c r="O37" s="76" t="s">
        <v>335</v>
      </c>
      <c r="P37" s="76" t="s">
        <v>278</v>
      </c>
      <c r="Q37" s="76" t="s">
        <v>278</v>
      </c>
      <c r="R37" s="50"/>
    </row>
    <row r="38" spans="1:18" s="26" customFormat="1" ht="334.5" customHeight="1">
      <c r="A38" s="35">
        <v>81</v>
      </c>
      <c r="B38" s="39" t="s">
        <v>54</v>
      </c>
      <c r="C38" s="38" t="s">
        <v>0</v>
      </c>
      <c r="D38" s="41"/>
      <c r="E38" s="2" t="s">
        <v>53</v>
      </c>
      <c r="F38" s="3" t="s">
        <v>331</v>
      </c>
      <c r="G38" s="2"/>
      <c r="H38" s="41" t="s">
        <v>82</v>
      </c>
      <c r="I38" s="40" t="s">
        <v>105</v>
      </c>
      <c r="J38" s="40" t="s">
        <v>62</v>
      </c>
      <c r="K38" s="41" t="s">
        <v>94</v>
      </c>
      <c r="L38" s="43" t="s">
        <v>22</v>
      </c>
      <c r="M38" s="42"/>
      <c r="N38" s="76" t="s">
        <v>280</v>
      </c>
      <c r="O38" s="76" t="s">
        <v>278</v>
      </c>
      <c r="P38" s="76" t="s">
        <v>278</v>
      </c>
      <c r="Q38" s="76" t="s">
        <v>278</v>
      </c>
      <c r="R38" s="50"/>
    </row>
    <row r="39" spans="1:18" s="26" customFormat="1" ht="31.5" customHeight="1">
      <c r="A39" s="35"/>
      <c r="B39" s="86" t="s">
        <v>19</v>
      </c>
      <c r="C39" s="87"/>
      <c r="D39" s="87"/>
      <c r="E39" s="88"/>
      <c r="F39" s="19"/>
      <c r="G39" s="7"/>
      <c r="H39" s="7"/>
      <c r="I39" s="40"/>
      <c r="J39" s="7"/>
      <c r="K39" s="7"/>
      <c r="L39" s="42" t="e">
        <f>SUM(L40,L62,L70)</f>
        <v>#REF!</v>
      </c>
      <c r="M39" s="42" t="e">
        <f>M40+M62+M70</f>
        <v>#REF!</v>
      </c>
      <c r="N39" s="76"/>
      <c r="O39" s="76"/>
      <c r="P39" s="76"/>
      <c r="Q39" s="76"/>
      <c r="R39" s="50"/>
    </row>
    <row r="40" spans="1:18" s="26" customFormat="1" ht="27.75" customHeight="1">
      <c r="A40" s="35"/>
      <c r="B40" s="86" t="s">
        <v>18</v>
      </c>
      <c r="C40" s="87"/>
      <c r="D40" s="87"/>
      <c r="E40" s="88"/>
      <c r="F40" s="19"/>
      <c r="G40" s="7"/>
      <c r="H40" s="7"/>
      <c r="I40" s="40"/>
      <c r="J40" s="7"/>
      <c r="K40" s="7"/>
      <c r="L40" s="42" t="e">
        <f t="shared" ref="L40:M40" si="2">SUM(L41,L47,L50,L53,L60)</f>
        <v>#REF!</v>
      </c>
      <c r="M40" s="42" t="e">
        <f t="shared" si="2"/>
        <v>#REF!</v>
      </c>
      <c r="N40" s="76"/>
      <c r="O40" s="76"/>
      <c r="P40" s="76"/>
      <c r="Q40" s="76"/>
      <c r="R40" s="50"/>
    </row>
    <row r="41" spans="1:18" s="26" customFormat="1" ht="27.75" customHeight="1">
      <c r="A41" s="35"/>
      <c r="B41" s="86" t="s">
        <v>6</v>
      </c>
      <c r="C41" s="87"/>
      <c r="D41" s="87"/>
      <c r="E41" s="88"/>
      <c r="F41" s="19"/>
      <c r="G41" s="7"/>
      <c r="H41" s="7"/>
      <c r="I41" s="40"/>
      <c r="J41" s="7"/>
      <c r="K41" s="7"/>
      <c r="L41" s="42">
        <f>COUNTIF(L42:L46,"x")</f>
        <v>2</v>
      </c>
      <c r="M41" s="42">
        <f>COUNTIF(M42:M46,"1")</f>
        <v>1</v>
      </c>
      <c r="N41" s="76"/>
      <c r="O41" s="76"/>
      <c r="P41" s="76"/>
      <c r="Q41" s="76"/>
      <c r="R41" s="50"/>
    </row>
    <row r="42" spans="1:18" s="26" customFormat="1" ht="211.5" customHeight="1">
      <c r="A42" s="35">
        <v>85</v>
      </c>
      <c r="B42" s="39" t="s">
        <v>55</v>
      </c>
      <c r="C42" s="38" t="s">
        <v>0</v>
      </c>
      <c r="D42" s="41"/>
      <c r="E42" s="37" t="s">
        <v>210</v>
      </c>
      <c r="F42" s="39" t="s">
        <v>282</v>
      </c>
      <c r="G42" s="11" t="s">
        <v>139</v>
      </c>
      <c r="H42" s="41" t="s">
        <v>82</v>
      </c>
      <c r="I42" s="40" t="s">
        <v>105</v>
      </c>
      <c r="J42" s="40" t="s">
        <v>64</v>
      </c>
      <c r="K42" s="41" t="s">
        <v>94</v>
      </c>
      <c r="L42" s="43" t="s">
        <v>22</v>
      </c>
      <c r="M42" s="42"/>
      <c r="N42" s="76"/>
      <c r="O42" s="76"/>
      <c r="P42" s="76" t="s">
        <v>280</v>
      </c>
      <c r="Q42" s="76"/>
      <c r="R42" s="50"/>
    </row>
    <row r="43" spans="1:18" s="26" customFormat="1" ht="211.5" customHeight="1">
      <c r="A43" s="35">
        <v>85</v>
      </c>
      <c r="B43" s="39" t="s">
        <v>55</v>
      </c>
      <c r="C43" s="38" t="s">
        <v>0</v>
      </c>
      <c r="D43" s="41"/>
      <c r="E43" s="37" t="s">
        <v>210</v>
      </c>
      <c r="F43" s="39" t="s">
        <v>281</v>
      </c>
      <c r="G43" s="11"/>
      <c r="H43" s="41"/>
      <c r="I43" s="40"/>
      <c r="J43" s="40"/>
      <c r="K43" s="41"/>
      <c r="L43" s="43"/>
      <c r="M43" s="42"/>
      <c r="N43" s="76"/>
      <c r="O43" s="76"/>
      <c r="P43" s="76" t="s">
        <v>276</v>
      </c>
      <c r="Q43" s="76"/>
      <c r="R43" s="50"/>
    </row>
    <row r="44" spans="1:18" s="26" customFormat="1" ht="75" customHeight="1">
      <c r="A44" s="100">
        <v>86</v>
      </c>
      <c r="B44" s="89" t="s">
        <v>140</v>
      </c>
      <c r="C44" s="92" t="s">
        <v>1</v>
      </c>
      <c r="D44" s="95"/>
      <c r="E44" s="98" t="s">
        <v>211</v>
      </c>
      <c r="F44" s="3" t="s">
        <v>283</v>
      </c>
      <c r="G44" s="11"/>
      <c r="H44" s="67"/>
      <c r="I44" s="66"/>
      <c r="J44" s="66"/>
      <c r="K44" s="67"/>
      <c r="L44" s="43"/>
      <c r="M44" s="65"/>
      <c r="N44" s="76"/>
      <c r="O44" s="76" t="s">
        <v>275</v>
      </c>
      <c r="P44" s="76"/>
      <c r="Q44" s="76"/>
      <c r="R44" s="50"/>
    </row>
    <row r="45" spans="1:18" s="26" customFormat="1" ht="75" customHeight="1">
      <c r="A45" s="101"/>
      <c r="B45" s="91"/>
      <c r="C45" s="94"/>
      <c r="D45" s="97"/>
      <c r="E45" s="99"/>
      <c r="F45" s="3" t="s">
        <v>284</v>
      </c>
      <c r="G45" s="2" t="s">
        <v>141</v>
      </c>
      <c r="H45" s="41" t="s">
        <v>82</v>
      </c>
      <c r="I45" s="40" t="s">
        <v>105</v>
      </c>
      <c r="J45" s="40" t="s">
        <v>64</v>
      </c>
      <c r="K45" s="41" t="s">
        <v>94</v>
      </c>
      <c r="L45" s="43" t="s">
        <v>22</v>
      </c>
      <c r="M45" s="42">
        <v>1</v>
      </c>
      <c r="N45" s="76"/>
      <c r="O45" s="76"/>
      <c r="P45" s="76"/>
      <c r="Q45" s="76" t="s">
        <v>275</v>
      </c>
      <c r="R45" s="50"/>
    </row>
    <row r="46" spans="1:18" s="26" customFormat="1" ht="227.25" customHeight="1">
      <c r="A46" s="35">
        <v>86</v>
      </c>
      <c r="B46" s="39" t="s">
        <v>140</v>
      </c>
      <c r="C46" s="38" t="s">
        <v>1</v>
      </c>
      <c r="D46" s="41"/>
      <c r="E46" s="37" t="s">
        <v>211</v>
      </c>
      <c r="F46" s="3" t="s">
        <v>223</v>
      </c>
      <c r="G46" s="2"/>
      <c r="H46" s="41"/>
      <c r="I46" s="40"/>
      <c r="J46" s="40"/>
      <c r="K46" s="41"/>
      <c r="L46" s="43"/>
      <c r="M46" s="42"/>
      <c r="N46" s="76"/>
      <c r="O46" s="76" t="s">
        <v>276</v>
      </c>
      <c r="P46" s="76"/>
      <c r="Q46" s="76" t="s">
        <v>276</v>
      </c>
      <c r="R46" s="50"/>
    </row>
    <row r="47" spans="1:18" s="26" customFormat="1" ht="23.25" customHeight="1">
      <c r="A47" s="35"/>
      <c r="B47" s="86" t="s">
        <v>142</v>
      </c>
      <c r="C47" s="87"/>
      <c r="D47" s="87"/>
      <c r="E47" s="88"/>
      <c r="F47" s="19"/>
      <c r="G47" s="7"/>
      <c r="H47" s="7"/>
      <c r="I47" s="40"/>
      <c r="J47" s="7"/>
      <c r="K47" s="7"/>
      <c r="L47" s="42" t="e">
        <f>SUM(#REF!,L48)</f>
        <v>#REF!</v>
      </c>
      <c r="M47" s="42" t="e">
        <f>SUM(#REF!,M48)</f>
        <v>#REF!</v>
      </c>
      <c r="N47" s="76"/>
      <c r="O47" s="76"/>
      <c r="P47" s="76"/>
      <c r="Q47" s="76"/>
      <c r="R47" s="50"/>
    </row>
    <row r="48" spans="1:18" s="26" customFormat="1" ht="23.25" customHeight="1">
      <c r="A48" s="35"/>
      <c r="B48" s="86" t="s">
        <v>7</v>
      </c>
      <c r="C48" s="87"/>
      <c r="D48" s="87"/>
      <c r="E48" s="88"/>
      <c r="F48" s="19"/>
      <c r="G48" s="7"/>
      <c r="H48" s="7"/>
      <c r="I48" s="40"/>
      <c r="J48" s="7"/>
      <c r="K48" s="7"/>
      <c r="L48" s="42">
        <f>COUNTIF(L49:L49,"x")</f>
        <v>0</v>
      </c>
      <c r="M48" s="42">
        <f>COUNTIF(M49:M49,"1")</f>
        <v>0</v>
      </c>
      <c r="N48" s="76"/>
      <c r="O48" s="76"/>
      <c r="P48" s="76"/>
      <c r="Q48" s="76"/>
      <c r="R48" s="50"/>
    </row>
    <row r="49" spans="1:18" s="26" customFormat="1" ht="222.75" customHeight="1">
      <c r="A49" s="35">
        <v>92</v>
      </c>
      <c r="B49" s="5" t="s">
        <v>73</v>
      </c>
      <c r="C49" s="32" t="s">
        <v>83</v>
      </c>
      <c r="D49" s="46"/>
      <c r="E49" s="6" t="s">
        <v>72</v>
      </c>
      <c r="F49" s="1" t="s">
        <v>224</v>
      </c>
      <c r="G49" s="36"/>
      <c r="H49" s="41"/>
      <c r="I49" s="40"/>
      <c r="J49" s="40"/>
      <c r="K49" s="41"/>
      <c r="L49" s="42"/>
      <c r="M49" s="42"/>
      <c r="N49" s="76" t="s">
        <v>285</v>
      </c>
      <c r="O49" s="76" t="s">
        <v>285</v>
      </c>
      <c r="P49" s="76"/>
      <c r="Q49" s="76" t="s">
        <v>285</v>
      </c>
      <c r="R49" s="50"/>
    </row>
    <row r="50" spans="1:18" s="26" customFormat="1" ht="29.25" customHeight="1">
      <c r="A50" s="35"/>
      <c r="B50" s="86" t="s">
        <v>8</v>
      </c>
      <c r="C50" s="87"/>
      <c r="D50" s="87"/>
      <c r="E50" s="88"/>
      <c r="F50" s="19"/>
      <c r="G50" s="7"/>
      <c r="H50" s="7"/>
      <c r="I50" s="40"/>
      <c r="J50" s="7"/>
      <c r="K50" s="7"/>
      <c r="L50" s="42">
        <f>COUNTIF(L51:L52,"x")</f>
        <v>0</v>
      </c>
      <c r="M50" s="42">
        <f>SUM(M51:M52)</f>
        <v>0</v>
      </c>
      <c r="N50" s="76"/>
      <c r="O50" s="76"/>
      <c r="P50" s="76"/>
      <c r="Q50" s="76"/>
      <c r="R50" s="50"/>
    </row>
    <row r="51" spans="1:18" s="26" customFormat="1" ht="174" customHeight="1">
      <c r="A51" s="45">
        <v>100</v>
      </c>
      <c r="B51" s="39" t="s">
        <v>143</v>
      </c>
      <c r="C51" s="38" t="s">
        <v>2</v>
      </c>
      <c r="D51" s="41"/>
      <c r="E51" s="37" t="s">
        <v>144</v>
      </c>
      <c r="F51" s="3" t="s">
        <v>225</v>
      </c>
      <c r="G51" s="16" t="s">
        <v>208</v>
      </c>
      <c r="H51" s="41"/>
      <c r="I51" s="40"/>
      <c r="J51" s="40"/>
      <c r="K51" s="41" t="s">
        <v>94</v>
      </c>
      <c r="L51" s="42"/>
      <c r="M51" s="42"/>
      <c r="N51" s="76" t="s">
        <v>276</v>
      </c>
      <c r="O51" s="76" t="s">
        <v>276</v>
      </c>
      <c r="P51" s="76" t="s">
        <v>276</v>
      </c>
      <c r="Q51" s="76" t="s">
        <v>276</v>
      </c>
      <c r="R51" s="50"/>
    </row>
    <row r="52" spans="1:18" s="26" customFormat="1" ht="372" customHeight="1">
      <c r="A52" s="35">
        <v>102</v>
      </c>
      <c r="B52" s="39" t="s">
        <v>145</v>
      </c>
      <c r="C52" s="38" t="s">
        <v>2</v>
      </c>
      <c r="D52" s="41"/>
      <c r="E52" s="37" t="s">
        <v>146</v>
      </c>
      <c r="F52" s="39" t="s">
        <v>226</v>
      </c>
      <c r="G52" s="16"/>
      <c r="H52" s="41"/>
      <c r="I52" s="40"/>
      <c r="J52" s="40"/>
      <c r="K52" s="41"/>
      <c r="L52" s="42"/>
      <c r="M52" s="42"/>
      <c r="N52" s="76" t="s">
        <v>276</v>
      </c>
      <c r="O52" s="76" t="s">
        <v>276</v>
      </c>
      <c r="P52" s="76" t="s">
        <v>276</v>
      </c>
      <c r="Q52" s="76" t="s">
        <v>276</v>
      </c>
      <c r="R52" s="50"/>
    </row>
    <row r="53" spans="1:18" s="26" customFormat="1" ht="27.75" customHeight="1">
      <c r="A53" s="35"/>
      <c r="B53" s="86" t="s">
        <v>147</v>
      </c>
      <c r="C53" s="87"/>
      <c r="D53" s="87"/>
      <c r="E53" s="88"/>
      <c r="F53" s="19"/>
      <c r="G53" s="7"/>
      <c r="H53" s="7"/>
      <c r="I53" s="40"/>
      <c r="J53" s="7"/>
      <c r="K53" s="7"/>
      <c r="L53" s="42" t="e">
        <f>SUM(L54,#REF!,L56,#REF!,L58)</f>
        <v>#REF!</v>
      </c>
      <c r="M53" s="42" t="e">
        <f>SUM(M54,#REF!,M56,#REF!,M58)</f>
        <v>#REF!</v>
      </c>
      <c r="N53" s="76"/>
      <c r="O53" s="76"/>
      <c r="P53" s="76"/>
      <c r="Q53" s="76"/>
      <c r="R53" s="50"/>
    </row>
    <row r="54" spans="1:18" s="26" customFormat="1" ht="27.75" customHeight="1">
      <c r="A54" s="35"/>
      <c r="B54" s="86" t="s">
        <v>60</v>
      </c>
      <c r="C54" s="87"/>
      <c r="D54" s="87"/>
      <c r="E54" s="88"/>
      <c r="F54" s="19"/>
      <c r="G54" s="7"/>
      <c r="H54" s="7"/>
      <c r="I54" s="40"/>
      <c r="J54" s="7"/>
      <c r="K54" s="7"/>
      <c r="L54" s="42">
        <f>COUNTIF(L55:L55,"x")</f>
        <v>0</v>
      </c>
      <c r="M54" s="42">
        <f>SUM(M55:M55)</f>
        <v>0</v>
      </c>
      <c r="N54" s="76"/>
      <c r="O54" s="76"/>
      <c r="P54" s="76"/>
      <c r="Q54" s="76"/>
      <c r="R54" s="50"/>
    </row>
    <row r="55" spans="1:18" s="26" customFormat="1" ht="192" customHeight="1">
      <c r="A55" s="35">
        <v>105</v>
      </c>
      <c r="B55" s="39" t="s">
        <v>148</v>
      </c>
      <c r="C55" s="38" t="s">
        <v>2</v>
      </c>
      <c r="D55" s="3"/>
      <c r="E55" s="37" t="s">
        <v>149</v>
      </c>
      <c r="F55" s="3" t="s">
        <v>227</v>
      </c>
      <c r="G55" s="2"/>
      <c r="H55" s="41" t="s">
        <v>82</v>
      </c>
      <c r="I55" s="40" t="s">
        <v>105</v>
      </c>
      <c r="J55" s="40" t="s">
        <v>64</v>
      </c>
      <c r="K55" s="41" t="s">
        <v>94</v>
      </c>
      <c r="L55" s="42"/>
      <c r="M55" s="42"/>
      <c r="N55" s="76" t="s">
        <v>276</v>
      </c>
      <c r="O55" s="76" t="s">
        <v>276</v>
      </c>
      <c r="P55" s="76" t="s">
        <v>276</v>
      </c>
      <c r="Q55" s="76" t="s">
        <v>276</v>
      </c>
      <c r="R55" s="50"/>
    </row>
    <row r="56" spans="1:18" s="26" customFormat="1" ht="15.75">
      <c r="A56" s="35"/>
      <c r="B56" s="86" t="s">
        <v>9</v>
      </c>
      <c r="C56" s="87"/>
      <c r="D56" s="87"/>
      <c r="E56" s="88"/>
      <c r="F56" s="19"/>
      <c r="G56" s="7"/>
      <c r="H56" s="7"/>
      <c r="I56" s="40"/>
      <c r="J56" s="7"/>
      <c r="K56" s="7"/>
      <c r="L56" s="42">
        <f>COUNTIF(L57:L57,"x")</f>
        <v>0</v>
      </c>
      <c r="M56" s="42">
        <f>SUM(M57:M57)</f>
        <v>0</v>
      </c>
      <c r="N56" s="76"/>
      <c r="O56" s="76"/>
      <c r="P56" s="76"/>
      <c r="Q56" s="76"/>
      <c r="R56" s="50"/>
    </row>
    <row r="57" spans="1:18" s="26" customFormat="1" ht="215.25" customHeight="1">
      <c r="A57" s="35">
        <v>109</v>
      </c>
      <c r="B57" s="39" t="s">
        <v>10</v>
      </c>
      <c r="C57" s="38" t="s">
        <v>2</v>
      </c>
      <c r="D57" s="41"/>
      <c r="E57" s="37" t="s">
        <v>11</v>
      </c>
      <c r="F57" s="3" t="s">
        <v>228</v>
      </c>
      <c r="G57" s="2"/>
      <c r="H57" s="41"/>
      <c r="I57" s="40"/>
      <c r="J57" s="40"/>
      <c r="K57" s="41"/>
      <c r="L57" s="41"/>
      <c r="M57" s="42"/>
      <c r="N57" s="76" t="s">
        <v>276</v>
      </c>
      <c r="O57" s="76" t="s">
        <v>276</v>
      </c>
      <c r="P57" s="76" t="s">
        <v>276</v>
      </c>
      <c r="Q57" s="76" t="s">
        <v>276</v>
      </c>
      <c r="R57" s="50"/>
    </row>
    <row r="58" spans="1:18" s="26" customFormat="1" ht="30" customHeight="1">
      <c r="A58" s="35"/>
      <c r="B58" s="86" t="s">
        <v>12</v>
      </c>
      <c r="C58" s="87"/>
      <c r="D58" s="87"/>
      <c r="E58" s="88"/>
      <c r="F58" s="19"/>
      <c r="G58" s="7"/>
      <c r="H58" s="7"/>
      <c r="I58" s="40"/>
      <c r="J58" s="7"/>
      <c r="K58" s="7"/>
      <c r="L58" s="42">
        <f>COUNTIF(L59,"x")</f>
        <v>1</v>
      </c>
      <c r="M58" s="42">
        <f>SUM(M59:M59)</f>
        <v>1</v>
      </c>
      <c r="N58" s="76"/>
      <c r="O58" s="76"/>
      <c r="P58" s="76"/>
      <c r="Q58" s="76"/>
      <c r="R58" s="50"/>
    </row>
    <row r="59" spans="1:18" s="26" customFormat="1" ht="152.25" customHeight="1">
      <c r="A59" s="35">
        <v>113</v>
      </c>
      <c r="B59" s="39" t="s">
        <v>150</v>
      </c>
      <c r="C59" s="38" t="s">
        <v>2</v>
      </c>
      <c r="D59" s="41"/>
      <c r="E59" s="37" t="s">
        <v>151</v>
      </c>
      <c r="F59" s="3" t="s">
        <v>229</v>
      </c>
      <c r="G59" s="7"/>
      <c r="H59" s="41" t="s">
        <v>82</v>
      </c>
      <c r="I59" s="41" t="s">
        <v>78</v>
      </c>
      <c r="J59" s="40" t="s">
        <v>64</v>
      </c>
      <c r="K59" s="41" t="s">
        <v>94</v>
      </c>
      <c r="L59" s="46" t="s">
        <v>22</v>
      </c>
      <c r="M59" s="42">
        <v>1</v>
      </c>
      <c r="N59" s="76"/>
      <c r="O59" s="76" t="s">
        <v>276</v>
      </c>
      <c r="P59" s="76" t="s">
        <v>276</v>
      </c>
      <c r="Q59" s="76" t="s">
        <v>276</v>
      </c>
      <c r="R59" s="50"/>
    </row>
    <row r="60" spans="1:18" s="26" customFormat="1" ht="27.75" customHeight="1">
      <c r="A60" s="35"/>
      <c r="B60" s="86" t="s">
        <v>23</v>
      </c>
      <c r="C60" s="87"/>
      <c r="D60" s="87"/>
      <c r="E60" s="88"/>
      <c r="F60" s="19"/>
      <c r="G60" s="36"/>
      <c r="H60" s="41"/>
      <c r="I60" s="40"/>
      <c r="J60" s="40"/>
      <c r="K60" s="41" t="s">
        <v>94</v>
      </c>
      <c r="L60" s="42">
        <f>COUNTIF(L61:L61,"x")</f>
        <v>0</v>
      </c>
      <c r="M60" s="42" t="e">
        <f>SUM(#REF!)</f>
        <v>#REF!</v>
      </c>
      <c r="N60" s="76"/>
      <c r="O60" s="76"/>
      <c r="P60" s="76"/>
      <c r="Q60" s="76"/>
      <c r="R60" s="50"/>
    </row>
    <row r="61" spans="1:18" s="26" customFormat="1" ht="148.5" customHeight="1">
      <c r="A61" s="45">
        <v>114</v>
      </c>
      <c r="B61" s="5" t="s">
        <v>152</v>
      </c>
      <c r="C61" s="44" t="s">
        <v>3</v>
      </c>
      <c r="D61" s="42"/>
      <c r="E61" s="6" t="s">
        <v>153</v>
      </c>
      <c r="F61" s="39" t="s">
        <v>230</v>
      </c>
      <c r="G61" s="36"/>
      <c r="H61" s="41" t="s">
        <v>82</v>
      </c>
      <c r="I61" s="40" t="s">
        <v>79</v>
      </c>
      <c r="J61" s="40" t="s">
        <v>64</v>
      </c>
      <c r="K61" s="41" t="s">
        <v>94</v>
      </c>
      <c r="L61" s="42"/>
      <c r="M61" s="42"/>
      <c r="N61" s="76" t="s">
        <v>286</v>
      </c>
      <c r="O61" s="76" t="s">
        <v>286</v>
      </c>
      <c r="P61" s="76" t="s">
        <v>286</v>
      </c>
      <c r="Q61" s="76" t="s">
        <v>286</v>
      </c>
      <c r="R61" s="50"/>
    </row>
    <row r="62" spans="1:18" s="26" customFormat="1" ht="33" customHeight="1">
      <c r="A62" s="35"/>
      <c r="B62" s="86" t="s">
        <v>13</v>
      </c>
      <c r="C62" s="87"/>
      <c r="D62" s="87"/>
      <c r="E62" s="88"/>
      <c r="F62" s="19"/>
      <c r="G62" s="7"/>
      <c r="H62" s="7"/>
      <c r="I62" s="40"/>
      <c r="J62" s="7"/>
      <c r="K62" s="7"/>
      <c r="L62" s="42" t="e">
        <f>SUM(L63,#REF!,#REF!,#REF!,#REF!,L65)</f>
        <v>#REF!</v>
      </c>
      <c r="M62" s="42" t="e">
        <f>SUM(M63,#REF!,#REF!,#REF!,#REF!,M65)</f>
        <v>#REF!</v>
      </c>
      <c r="N62" s="76"/>
      <c r="O62" s="76"/>
      <c r="P62" s="76"/>
      <c r="Q62" s="76"/>
      <c r="R62" s="50"/>
    </row>
    <row r="63" spans="1:18" s="26" customFormat="1" ht="33" customHeight="1">
      <c r="A63" s="35"/>
      <c r="B63" s="86" t="s">
        <v>61</v>
      </c>
      <c r="C63" s="87"/>
      <c r="D63" s="87"/>
      <c r="E63" s="88"/>
      <c r="F63" s="19"/>
      <c r="G63" s="7"/>
      <c r="H63" s="7"/>
      <c r="I63" s="40"/>
      <c r="J63" s="7"/>
      <c r="K63" s="7"/>
      <c r="L63" s="42">
        <f>COUNTIF(L64:L64,"x")</f>
        <v>0</v>
      </c>
      <c r="M63" s="42">
        <f>SUM(M64:M64)</f>
        <v>0</v>
      </c>
      <c r="N63" s="76"/>
      <c r="O63" s="76"/>
      <c r="P63" s="76"/>
      <c r="Q63" s="76"/>
      <c r="R63" s="50"/>
    </row>
    <row r="64" spans="1:18" s="26" customFormat="1" ht="198" customHeight="1">
      <c r="A64" s="45">
        <v>119</v>
      </c>
      <c r="B64" s="39" t="s">
        <v>154</v>
      </c>
      <c r="C64" s="38" t="s">
        <v>0</v>
      </c>
      <c r="D64" s="3"/>
      <c r="E64" s="37" t="s">
        <v>155</v>
      </c>
      <c r="F64" s="39" t="s">
        <v>287</v>
      </c>
      <c r="G64" s="2"/>
      <c r="H64" s="41" t="s">
        <v>82</v>
      </c>
      <c r="I64" s="41" t="s">
        <v>105</v>
      </c>
      <c r="J64" s="40" t="s">
        <v>64</v>
      </c>
      <c r="K64" s="41" t="s">
        <v>94</v>
      </c>
      <c r="L64" s="42"/>
      <c r="M64" s="42"/>
      <c r="N64" s="76" t="s">
        <v>277</v>
      </c>
      <c r="O64" s="76" t="s">
        <v>277</v>
      </c>
      <c r="P64" s="76" t="s">
        <v>277</v>
      </c>
      <c r="Q64" s="76" t="s">
        <v>277</v>
      </c>
      <c r="R64" s="50"/>
    </row>
    <row r="65" spans="1:18" s="26" customFormat="1" ht="38.25" customHeight="1">
      <c r="A65" s="35"/>
      <c r="B65" s="86" t="s">
        <v>35</v>
      </c>
      <c r="C65" s="87"/>
      <c r="D65" s="87"/>
      <c r="E65" s="88"/>
      <c r="F65" s="19"/>
      <c r="G65" s="7"/>
      <c r="H65" s="7"/>
      <c r="I65" s="40"/>
      <c r="J65" s="7"/>
      <c r="K65" s="7"/>
      <c r="L65" s="42">
        <f>COUNTIF(L66:L69,"x")</f>
        <v>2</v>
      </c>
      <c r="M65" s="42">
        <f>SUM(M66:M69)</f>
        <v>2</v>
      </c>
      <c r="N65" s="76"/>
      <c r="O65" s="76"/>
      <c r="P65" s="76"/>
      <c r="Q65" s="76"/>
      <c r="R65" s="50"/>
    </row>
    <row r="66" spans="1:18" s="26" customFormat="1" ht="185.25" customHeight="1">
      <c r="A66" s="4">
        <v>135</v>
      </c>
      <c r="B66" s="39" t="s">
        <v>156</v>
      </c>
      <c r="C66" s="38" t="s">
        <v>2</v>
      </c>
      <c r="D66" s="3"/>
      <c r="E66" s="37" t="s">
        <v>157</v>
      </c>
      <c r="F66" s="39" t="s">
        <v>288</v>
      </c>
      <c r="G66" s="2"/>
      <c r="H66" s="41" t="s">
        <v>82</v>
      </c>
      <c r="I66" s="3" t="s">
        <v>105</v>
      </c>
      <c r="J66" s="40" t="s">
        <v>64</v>
      </c>
      <c r="K66" s="41" t="s">
        <v>94</v>
      </c>
      <c r="L66" s="42" t="s">
        <v>22</v>
      </c>
      <c r="M66" s="104">
        <v>1</v>
      </c>
      <c r="N66" s="76" t="s">
        <v>275</v>
      </c>
      <c r="O66" s="76"/>
      <c r="P66" s="76"/>
      <c r="Q66" s="76"/>
      <c r="R66" s="50"/>
    </row>
    <row r="67" spans="1:18" s="26" customFormat="1" ht="165" customHeight="1">
      <c r="A67" s="4">
        <v>135</v>
      </c>
      <c r="B67" s="39" t="s">
        <v>156</v>
      </c>
      <c r="C67" s="38" t="s">
        <v>2</v>
      </c>
      <c r="D67" s="3"/>
      <c r="E67" s="37" t="s">
        <v>157</v>
      </c>
      <c r="F67" s="39" t="s">
        <v>296</v>
      </c>
      <c r="G67" s="2"/>
      <c r="H67" s="41" t="s">
        <v>82</v>
      </c>
      <c r="I67" s="3" t="s">
        <v>105</v>
      </c>
      <c r="J67" s="40" t="s">
        <v>64</v>
      </c>
      <c r="K67" s="41" t="s">
        <v>94</v>
      </c>
      <c r="L67" s="42"/>
      <c r="M67" s="104"/>
      <c r="N67" s="76"/>
      <c r="O67" s="76"/>
      <c r="P67" s="76" t="s">
        <v>275</v>
      </c>
      <c r="Q67" s="76"/>
      <c r="R67" s="50"/>
    </row>
    <row r="68" spans="1:18" s="26" customFormat="1" ht="168" customHeight="1">
      <c r="A68" s="35">
        <v>135</v>
      </c>
      <c r="B68" s="39" t="s">
        <v>156</v>
      </c>
      <c r="C68" s="38" t="s">
        <v>2</v>
      </c>
      <c r="D68" s="3"/>
      <c r="E68" s="37" t="s">
        <v>157</v>
      </c>
      <c r="F68" s="39" t="s">
        <v>289</v>
      </c>
      <c r="G68" s="2"/>
      <c r="H68" s="41" t="s">
        <v>82</v>
      </c>
      <c r="I68" s="3" t="s">
        <v>105</v>
      </c>
      <c r="J68" s="40" t="s">
        <v>64</v>
      </c>
      <c r="K68" s="41" t="s">
        <v>94</v>
      </c>
      <c r="L68" s="42"/>
      <c r="M68" s="42"/>
      <c r="N68" s="76" t="s">
        <v>280</v>
      </c>
      <c r="O68" s="76"/>
      <c r="P68" s="76"/>
      <c r="Q68" s="76"/>
      <c r="R68" s="50"/>
    </row>
    <row r="69" spans="1:18" s="26" customFormat="1" ht="93.75" customHeight="1">
      <c r="A69" s="35">
        <v>136</v>
      </c>
      <c r="B69" s="39" t="s">
        <v>158</v>
      </c>
      <c r="C69" s="38" t="s">
        <v>2</v>
      </c>
      <c r="D69" s="41"/>
      <c r="E69" s="37" t="s">
        <v>159</v>
      </c>
      <c r="F69" s="3" t="s">
        <v>290</v>
      </c>
      <c r="G69" s="2"/>
      <c r="H69" s="41" t="s">
        <v>82</v>
      </c>
      <c r="I69" s="3" t="s">
        <v>105</v>
      </c>
      <c r="J69" s="40" t="s">
        <v>64</v>
      </c>
      <c r="K69" s="41" t="s">
        <v>94</v>
      </c>
      <c r="L69" s="42" t="s">
        <v>22</v>
      </c>
      <c r="M69" s="42">
        <v>1</v>
      </c>
      <c r="N69" s="76"/>
      <c r="O69" s="76"/>
      <c r="P69" s="76" t="s">
        <v>280</v>
      </c>
      <c r="Q69" s="76"/>
      <c r="R69" s="50"/>
    </row>
    <row r="70" spans="1:18" s="26" customFormat="1" ht="21" customHeight="1">
      <c r="A70" s="35"/>
      <c r="B70" s="86" t="s">
        <v>14</v>
      </c>
      <c r="C70" s="87"/>
      <c r="D70" s="87"/>
      <c r="E70" s="88"/>
      <c r="F70" s="19"/>
      <c r="G70" s="7"/>
      <c r="H70" s="7"/>
      <c r="I70" s="40"/>
      <c r="J70" s="7"/>
      <c r="K70" s="7"/>
      <c r="L70" s="42" t="e">
        <f>SUM(L71,#REF!,#REF!)</f>
        <v>#REF!</v>
      </c>
      <c r="M70" s="42" t="e">
        <f>SUM(M71,#REF!,#REF!)</f>
        <v>#REF!</v>
      </c>
      <c r="N70" s="76"/>
      <c r="O70" s="76"/>
      <c r="P70" s="76"/>
      <c r="Q70" s="76"/>
      <c r="R70" s="50"/>
    </row>
    <row r="71" spans="1:18" s="26" customFormat="1" ht="35.25" customHeight="1">
      <c r="A71" s="35"/>
      <c r="B71" s="86" t="s">
        <v>15</v>
      </c>
      <c r="C71" s="87"/>
      <c r="D71" s="87"/>
      <c r="E71" s="88"/>
      <c r="F71" s="19"/>
      <c r="G71" s="7"/>
      <c r="H71" s="7"/>
      <c r="I71" s="40"/>
      <c r="J71" s="7"/>
      <c r="K71" s="7"/>
      <c r="L71" s="42">
        <f>COUNTIF(L72:L72,"x")</f>
        <v>1</v>
      </c>
      <c r="M71" s="42">
        <f>SUM(M72:M72)</f>
        <v>0</v>
      </c>
      <c r="N71" s="76"/>
      <c r="O71" s="76"/>
      <c r="P71" s="76"/>
      <c r="Q71" s="76"/>
      <c r="R71" s="50"/>
    </row>
    <row r="72" spans="1:18" s="26" customFormat="1" ht="129" customHeight="1">
      <c r="A72" s="35">
        <v>137</v>
      </c>
      <c r="B72" s="39" t="s">
        <v>160</v>
      </c>
      <c r="C72" s="38" t="s">
        <v>0</v>
      </c>
      <c r="D72" s="41"/>
      <c r="E72" s="37" t="s">
        <v>212</v>
      </c>
      <c r="F72" s="39" t="s">
        <v>291</v>
      </c>
      <c r="G72" s="2"/>
      <c r="H72" s="41" t="s">
        <v>82</v>
      </c>
      <c r="I72" s="3" t="s">
        <v>105</v>
      </c>
      <c r="J72" s="40" t="s">
        <v>64</v>
      </c>
      <c r="K72" s="41" t="s">
        <v>94</v>
      </c>
      <c r="L72" s="42" t="s">
        <v>22</v>
      </c>
      <c r="M72" s="42"/>
      <c r="N72" s="76" t="s">
        <v>292</v>
      </c>
      <c r="O72" s="76"/>
      <c r="Q72" s="76" t="s">
        <v>280</v>
      </c>
      <c r="R72" s="50"/>
    </row>
    <row r="73" spans="1:18" s="26" customFormat="1" ht="32.25" customHeight="1">
      <c r="A73" s="35"/>
      <c r="B73" s="86" t="s">
        <v>20</v>
      </c>
      <c r="C73" s="87"/>
      <c r="D73" s="87"/>
      <c r="E73" s="88"/>
      <c r="F73" s="19"/>
      <c r="G73" s="7"/>
      <c r="H73" s="7"/>
      <c r="I73" s="40"/>
      <c r="J73" s="7"/>
      <c r="K73" s="7"/>
      <c r="L73" s="42">
        <f>SUM(L74,L84,L91)</f>
        <v>3</v>
      </c>
      <c r="M73" s="42">
        <f>M74+M84+M91</f>
        <v>0</v>
      </c>
      <c r="N73" s="76"/>
      <c r="O73" s="76"/>
      <c r="P73" s="76"/>
      <c r="Q73" s="76"/>
      <c r="R73" s="50"/>
    </row>
    <row r="74" spans="1:18" s="26" customFormat="1" ht="27" customHeight="1">
      <c r="A74" s="35"/>
      <c r="B74" s="86" t="s">
        <v>36</v>
      </c>
      <c r="C74" s="87"/>
      <c r="D74" s="87"/>
      <c r="E74" s="88"/>
      <c r="F74" s="19"/>
      <c r="G74" s="7"/>
      <c r="H74" s="7"/>
      <c r="I74" s="40"/>
      <c r="J74" s="7"/>
      <c r="K74" s="7"/>
      <c r="L74" s="42">
        <f>COUNTIF(L78:L83,"x")</f>
        <v>1</v>
      </c>
      <c r="M74" s="42">
        <f>SUM(M78:M83)</f>
        <v>0</v>
      </c>
      <c r="N74" s="76"/>
      <c r="O74" s="76"/>
      <c r="P74" s="76"/>
      <c r="Q74" s="76"/>
      <c r="R74" s="50"/>
    </row>
    <row r="75" spans="1:18" s="26" customFormat="1" ht="41.25" customHeight="1">
      <c r="A75" s="100">
        <v>149</v>
      </c>
      <c r="B75" s="89" t="s">
        <v>56</v>
      </c>
      <c r="C75" s="92" t="s">
        <v>2</v>
      </c>
      <c r="D75" s="110"/>
      <c r="E75" s="98" t="s">
        <v>161</v>
      </c>
      <c r="F75" s="1" t="s">
        <v>293</v>
      </c>
      <c r="G75" s="7"/>
      <c r="H75" s="7"/>
      <c r="I75" s="69"/>
      <c r="J75" s="7"/>
      <c r="K75" s="7"/>
      <c r="L75" s="68"/>
      <c r="M75" s="68"/>
      <c r="N75" s="76" t="s">
        <v>280</v>
      </c>
      <c r="O75" s="76"/>
      <c r="P75" s="76"/>
      <c r="Q75" s="76"/>
      <c r="R75" s="50"/>
    </row>
    <row r="76" spans="1:18" s="26" customFormat="1" ht="41.25" customHeight="1">
      <c r="A76" s="117"/>
      <c r="B76" s="90"/>
      <c r="C76" s="93"/>
      <c r="D76" s="111"/>
      <c r="E76" s="109"/>
      <c r="F76" s="1" t="s">
        <v>294</v>
      </c>
      <c r="G76" s="7"/>
      <c r="H76" s="7"/>
      <c r="I76" s="69"/>
      <c r="J76" s="7"/>
      <c r="K76" s="7"/>
      <c r="L76" s="68"/>
      <c r="M76" s="68"/>
      <c r="N76" s="76"/>
      <c r="O76" s="76" t="s">
        <v>280</v>
      </c>
      <c r="P76" s="76"/>
      <c r="Q76" s="76"/>
      <c r="R76" s="50"/>
    </row>
    <row r="77" spans="1:18" s="26" customFormat="1" ht="55.5" customHeight="1">
      <c r="A77" s="117"/>
      <c r="B77" s="90"/>
      <c r="C77" s="93"/>
      <c r="D77" s="111"/>
      <c r="E77" s="109"/>
      <c r="F77" s="1" t="s">
        <v>297</v>
      </c>
      <c r="G77" s="7"/>
      <c r="H77" s="7"/>
      <c r="I77" s="69"/>
      <c r="J77" s="7"/>
      <c r="K77" s="7"/>
      <c r="L77" s="68"/>
      <c r="M77" s="68"/>
      <c r="N77" s="76"/>
      <c r="O77" s="76"/>
      <c r="P77" s="76" t="s">
        <v>280</v>
      </c>
      <c r="Q77" s="76"/>
      <c r="R77" s="50"/>
    </row>
    <row r="78" spans="1:18" s="26" customFormat="1" ht="45" customHeight="1">
      <c r="A78" s="101"/>
      <c r="B78" s="91"/>
      <c r="C78" s="94"/>
      <c r="D78" s="112"/>
      <c r="E78" s="99"/>
      <c r="F78" s="3" t="s">
        <v>295</v>
      </c>
      <c r="G78" s="13" t="s">
        <v>162</v>
      </c>
      <c r="H78" s="41" t="s">
        <v>82</v>
      </c>
      <c r="I78" s="3" t="s">
        <v>105</v>
      </c>
      <c r="J78" s="40" t="s">
        <v>63</v>
      </c>
      <c r="K78" s="41" t="s">
        <v>94</v>
      </c>
      <c r="L78" s="41"/>
      <c r="M78" s="42"/>
      <c r="N78" s="76"/>
      <c r="O78" s="76"/>
      <c r="P78" s="76"/>
      <c r="Q78" s="76" t="s">
        <v>280</v>
      </c>
      <c r="R78" s="50"/>
    </row>
    <row r="79" spans="1:18" s="26" customFormat="1" ht="47.25" customHeight="1">
      <c r="A79" s="100">
        <v>150</v>
      </c>
      <c r="B79" s="89" t="s">
        <v>57</v>
      </c>
      <c r="C79" s="92" t="s">
        <v>2</v>
      </c>
      <c r="D79" s="95"/>
      <c r="E79" s="98" t="s">
        <v>163</v>
      </c>
      <c r="F79" s="3" t="s">
        <v>298</v>
      </c>
      <c r="G79" s="13"/>
      <c r="H79" s="74"/>
      <c r="I79" s="3"/>
      <c r="J79" s="71"/>
      <c r="K79" s="74"/>
      <c r="L79" s="74"/>
      <c r="M79" s="70"/>
      <c r="N79" s="76" t="s">
        <v>280</v>
      </c>
      <c r="O79" s="76"/>
      <c r="P79" s="76"/>
      <c r="Q79" s="76"/>
      <c r="R79" s="50"/>
    </row>
    <row r="80" spans="1:18" s="26" customFormat="1" ht="47.25" customHeight="1">
      <c r="A80" s="117"/>
      <c r="B80" s="90"/>
      <c r="C80" s="93"/>
      <c r="D80" s="96"/>
      <c r="E80" s="109"/>
      <c r="F80" s="3" t="s">
        <v>299</v>
      </c>
      <c r="G80" s="13"/>
      <c r="H80" s="74"/>
      <c r="I80" s="3"/>
      <c r="J80" s="71"/>
      <c r="K80" s="74"/>
      <c r="L80" s="74"/>
      <c r="M80" s="70"/>
      <c r="N80" s="76"/>
      <c r="O80" s="76" t="s">
        <v>280</v>
      </c>
      <c r="P80" s="76"/>
      <c r="Q80" s="76"/>
      <c r="R80" s="50"/>
    </row>
    <row r="81" spans="1:18" s="26" customFormat="1" ht="47.25" customHeight="1">
      <c r="A81" s="101"/>
      <c r="B81" s="91"/>
      <c r="C81" s="94"/>
      <c r="D81" s="97"/>
      <c r="E81" s="99"/>
      <c r="F81" s="3" t="s">
        <v>300</v>
      </c>
      <c r="G81" s="13"/>
      <c r="H81" s="74"/>
      <c r="I81" s="3"/>
      <c r="J81" s="71"/>
      <c r="K81" s="74"/>
      <c r="L81" s="74"/>
      <c r="M81" s="70"/>
      <c r="N81" s="76"/>
      <c r="O81" s="76"/>
      <c r="P81" s="76" t="s">
        <v>280</v>
      </c>
      <c r="Q81" s="76"/>
      <c r="R81" s="50"/>
    </row>
    <row r="82" spans="1:18" s="26" customFormat="1" ht="195" customHeight="1">
      <c r="A82" s="35">
        <v>151</v>
      </c>
      <c r="B82" s="5" t="s">
        <v>164</v>
      </c>
      <c r="C82" s="44" t="s">
        <v>0</v>
      </c>
      <c r="D82" s="42"/>
      <c r="E82" s="6" t="s">
        <v>165</v>
      </c>
      <c r="F82" s="3" t="s">
        <v>231</v>
      </c>
      <c r="G82" s="15" t="s">
        <v>166</v>
      </c>
      <c r="H82" s="41"/>
      <c r="I82" s="3" t="s">
        <v>105</v>
      </c>
      <c r="J82" s="40" t="s">
        <v>63</v>
      </c>
      <c r="K82" s="41" t="s">
        <v>94</v>
      </c>
      <c r="L82" s="42" t="s">
        <v>22</v>
      </c>
      <c r="M82" s="42"/>
      <c r="N82" s="76" t="s">
        <v>301</v>
      </c>
      <c r="O82" s="76" t="s">
        <v>301</v>
      </c>
      <c r="P82" s="76" t="s">
        <v>301</v>
      </c>
      <c r="Q82" s="76" t="s">
        <v>301</v>
      </c>
      <c r="R82" s="50"/>
    </row>
    <row r="83" spans="1:18" s="26" customFormat="1" ht="90" customHeight="1">
      <c r="A83" s="35">
        <v>152</v>
      </c>
      <c r="B83" s="39" t="s">
        <v>24</v>
      </c>
      <c r="C83" s="38" t="s">
        <v>0</v>
      </c>
      <c r="D83" s="41"/>
      <c r="E83" s="37" t="s">
        <v>25</v>
      </c>
      <c r="F83" s="3" t="s">
        <v>238</v>
      </c>
      <c r="G83" s="15"/>
      <c r="H83" s="41"/>
      <c r="I83" s="3"/>
      <c r="J83" s="40"/>
      <c r="K83" s="41"/>
      <c r="L83" s="42"/>
      <c r="M83" s="42"/>
      <c r="N83" s="76" t="s">
        <v>276</v>
      </c>
      <c r="O83" s="76" t="s">
        <v>276</v>
      </c>
      <c r="P83" s="76" t="s">
        <v>276</v>
      </c>
      <c r="Q83" s="76" t="s">
        <v>276</v>
      </c>
      <c r="R83" s="50"/>
    </row>
    <row r="84" spans="1:18" s="26" customFormat="1" ht="55.5" customHeight="1">
      <c r="A84" s="35"/>
      <c r="B84" s="86" t="s">
        <v>37</v>
      </c>
      <c r="C84" s="87"/>
      <c r="D84" s="87"/>
      <c r="E84" s="88"/>
      <c r="F84" s="19"/>
      <c r="G84" s="7"/>
      <c r="H84" s="7"/>
      <c r="I84" s="40"/>
      <c r="J84" s="7"/>
      <c r="K84" s="7"/>
      <c r="L84" s="42">
        <f>COUNTIF(L85:L90,"x")</f>
        <v>1</v>
      </c>
      <c r="M84" s="42">
        <f>SUM(M85:M90)</f>
        <v>0</v>
      </c>
      <c r="N84" s="76"/>
      <c r="O84" s="76"/>
      <c r="P84" s="76"/>
      <c r="Q84" s="76"/>
      <c r="R84" s="50"/>
    </row>
    <row r="85" spans="1:18" s="26" customFormat="1" ht="164.25" customHeight="1">
      <c r="A85" s="35">
        <v>155</v>
      </c>
      <c r="B85" s="39" t="s">
        <v>167</v>
      </c>
      <c r="C85" s="38" t="s">
        <v>0</v>
      </c>
      <c r="D85" s="41"/>
      <c r="E85" s="37" t="s">
        <v>168</v>
      </c>
      <c r="F85" s="4" t="s">
        <v>237</v>
      </c>
      <c r="G85" s="2"/>
      <c r="H85" s="41"/>
      <c r="I85" s="41" t="s">
        <v>105</v>
      </c>
      <c r="J85" s="40" t="s">
        <v>63</v>
      </c>
      <c r="K85" s="41" t="s">
        <v>94</v>
      </c>
      <c r="L85" s="41" t="s">
        <v>22</v>
      </c>
      <c r="M85" s="42"/>
      <c r="N85" s="76" t="s">
        <v>278</v>
      </c>
      <c r="O85" s="76" t="s">
        <v>278</v>
      </c>
      <c r="P85" s="76" t="s">
        <v>278</v>
      </c>
      <c r="Q85" s="76" t="s">
        <v>278</v>
      </c>
      <c r="R85" s="50"/>
    </row>
    <row r="86" spans="1:18" s="26" customFormat="1" ht="67.5" customHeight="1">
      <c r="A86" s="100">
        <v>157</v>
      </c>
      <c r="B86" s="89" t="s">
        <v>70</v>
      </c>
      <c r="C86" s="92" t="s">
        <v>0</v>
      </c>
      <c r="D86" s="95"/>
      <c r="E86" s="98" t="s">
        <v>169</v>
      </c>
      <c r="F86" s="4" t="s">
        <v>302</v>
      </c>
      <c r="G86" s="95" t="s">
        <v>170</v>
      </c>
      <c r="H86" s="74"/>
      <c r="I86" s="74"/>
      <c r="J86" s="71"/>
      <c r="K86" s="74"/>
      <c r="L86" s="74"/>
      <c r="M86" s="70"/>
      <c r="N86" s="76"/>
      <c r="O86" s="76" t="s">
        <v>333</v>
      </c>
      <c r="P86" s="76"/>
      <c r="Q86" s="76"/>
      <c r="R86" s="50"/>
    </row>
    <row r="87" spans="1:18" s="26" customFormat="1" ht="67.5" customHeight="1">
      <c r="A87" s="117"/>
      <c r="B87" s="90"/>
      <c r="C87" s="93"/>
      <c r="D87" s="96"/>
      <c r="E87" s="109"/>
      <c r="F87" s="4" t="s">
        <v>303</v>
      </c>
      <c r="G87" s="96"/>
      <c r="H87" s="74"/>
      <c r="I87" s="74"/>
      <c r="J87" s="71"/>
      <c r="K87" s="74"/>
      <c r="L87" s="74"/>
      <c r="M87" s="70"/>
      <c r="N87" s="76"/>
      <c r="O87" s="76"/>
      <c r="P87" s="76" t="s">
        <v>333</v>
      </c>
      <c r="Q87" s="76"/>
      <c r="R87" s="50"/>
    </row>
    <row r="88" spans="1:18" s="26" customFormat="1" ht="67.5" customHeight="1">
      <c r="A88" s="101"/>
      <c r="B88" s="91"/>
      <c r="C88" s="94"/>
      <c r="D88" s="97"/>
      <c r="E88" s="99"/>
      <c r="F88" s="4" t="s">
        <v>304</v>
      </c>
      <c r="G88" s="97"/>
      <c r="H88" s="41"/>
      <c r="I88" s="3" t="s">
        <v>105</v>
      </c>
      <c r="J88" s="40" t="s">
        <v>63</v>
      </c>
      <c r="K88" s="41" t="s">
        <v>94</v>
      </c>
      <c r="L88" s="41"/>
      <c r="M88" s="42"/>
      <c r="N88" s="76"/>
      <c r="O88" s="76"/>
      <c r="P88" s="76"/>
      <c r="Q88" s="76" t="s">
        <v>333</v>
      </c>
      <c r="R88" s="50"/>
    </row>
    <row r="89" spans="1:18" s="26" customFormat="1" ht="121.5" customHeight="1">
      <c r="A89" s="45">
        <v>158</v>
      </c>
      <c r="B89" s="39" t="s">
        <v>205</v>
      </c>
      <c r="C89" s="38" t="s">
        <v>0</v>
      </c>
      <c r="D89" s="41"/>
      <c r="E89" s="37" t="s">
        <v>171</v>
      </c>
      <c r="F89" s="1" t="s">
        <v>326</v>
      </c>
      <c r="G89" s="2"/>
      <c r="H89" s="41"/>
      <c r="I89" s="3"/>
      <c r="J89" s="40"/>
      <c r="K89" s="41"/>
      <c r="L89" s="41"/>
      <c r="M89" s="42"/>
      <c r="N89" s="76" t="s">
        <v>277</v>
      </c>
      <c r="O89" s="76" t="s">
        <v>277</v>
      </c>
      <c r="P89" s="76" t="s">
        <v>277</v>
      </c>
      <c r="Q89" s="76" t="s">
        <v>277</v>
      </c>
      <c r="R89" s="50"/>
    </row>
    <row r="90" spans="1:18" s="26" customFormat="1" ht="121.5" customHeight="1">
      <c r="A90" s="35">
        <v>159</v>
      </c>
      <c r="B90" s="39" t="s">
        <v>172</v>
      </c>
      <c r="C90" s="38" t="s">
        <v>0</v>
      </c>
      <c r="D90" s="41"/>
      <c r="E90" s="37" t="s">
        <v>213</v>
      </c>
      <c r="F90" s="3" t="s">
        <v>305</v>
      </c>
      <c r="G90" s="2"/>
      <c r="H90" s="41"/>
      <c r="I90" s="3"/>
      <c r="J90" s="40"/>
      <c r="K90" s="41"/>
      <c r="L90" s="41"/>
      <c r="M90" s="42"/>
      <c r="N90" s="76" t="s">
        <v>275</v>
      </c>
      <c r="O90" s="76"/>
      <c r="P90" s="76"/>
      <c r="Q90" s="76"/>
      <c r="R90" s="50"/>
    </row>
    <row r="91" spans="1:18" s="26" customFormat="1" ht="24" customHeight="1">
      <c r="A91" s="35"/>
      <c r="B91" s="86" t="s">
        <v>38</v>
      </c>
      <c r="C91" s="87"/>
      <c r="D91" s="87"/>
      <c r="E91" s="88"/>
      <c r="F91" s="19"/>
      <c r="G91" s="7"/>
      <c r="H91" s="7"/>
      <c r="I91" s="40"/>
      <c r="J91" s="7"/>
      <c r="K91" s="7"/>
      <c r="L91" s="42">
        <f>COUNTIF(L92:L92,"x")</f>
        <v>1</v>
      </c>
      <c r="M91" s="42">
        <f>SUM(M92:M92)</f>
        <v>0</v>
      </c>
      <c r="N91" s="76"/>
      <c r="O91" s="76"/>
      <c r="P91" s="76"/>
      <c r="Q91" s="76"/>
      <c r="R91" s="50"/>
    </row>
    <row r="92" spans="1:18" s="28" customFormat="1" ht="156" customHeight="1">
      <c r="A92" s="35">
        <v>167</v>
      </c>
      <c r="B92" s="39" t="s">
        <v>173</v>
      </c>
      <c r="C92" s="38" t="s">
        <v>2</v>
      </c>
      <c r="D92" s="41"/>
      <c r="E92" s="37" t="s">
        <v>174</v>
      </c>
      <c r="F92" s="3" t="s">
        <v>232</v>
      </c>
      <c r="G92" s="2"/>
      <c r="H92" s="41"/>
      <c r="I92" s="41" t="s">
        <v>106</v>
      </c>
      <c r="J92" s="40" t="s">
        <v>63</v>
      </c>
      <c r="K92" s="41" t="s">
        <v>94</v>
      </c>
      <c r="L92" s="41" t="s">
        <v>22</v>
      </c>
      <c r="M92" s="42"/>
      <c r="N92" s="77" t="s">
        <v>277</v>
      </c>
      <c r="O92" s="77" t="s">
        <v>277</v>
      </c>
      <c r="P92" s="77" t="s">
        <v>277</v>
      </c>
      <c r="Q92" s="77" t="s">
        <v>277</v>
      </c>
      <c r="R92" s="31"/>
    </row>
    <row r="93" spans="1:18" s="26" customFormat="1" ht="22.5" customHeight="1">
      <c r="A93" s="35"/>
      <c r="B93" s="86" t="s">
        <v>338</v>
      </c>
      <c r="C93" s="87"/>
      <c r="D93" s="87"/>
      <c r="E93" s="88"/>
      <c r="F93" s="19"/>
      <c r="G93" s="7"/>
      <c r="H93" s="7"/>
      <c r="I93" s="40"/>
      <c r="J93" s="7"/>
      <c r="K93" s="7"/>
      <c r="L93" s="42" t="e">
        <f>SUM(L94,L102)</f>
        <v>#REF!</v>
      </c>
      <c r="M93" s="42" t="e">
        <f>M94+M102</f>
        <v>#REF!</v>
      </c>
      <c r="N93" s="76"/>
      <c r="O93" s="76"/>
      <c r="P93" s="76"/>
      <c r="Q93" s="76"/>
      <c r="R93" s="50"/>
    </row>
    <row r="94" spans="1:18" s="26" customFormat="1" ht="22.5" customHeight="1">
      <c r="A94" s="35"/>
      <c r="B94" s="86" t="s">
        <v>39</v>
      </c>
      <c r="C94" s="87"/>
      <c r="D94" s="87"/>
      <c r="E94" s="88"/>
      <c r="F94" s="19"/>
      <c r="G94" s="7"/>
      <c r="H94" s="7"/>
      <c r="I94" s="40"/>
      <c r="J94" s="7"/>
      <c r="K94" s="7"/>
      <c r="L94" s="42" t="e">
        <f>SUM(L95,L99,L100)</f>
        <v>#REF!</v>
      </c>
      <c r="M94" s="42" t="e">
        <f>SUM(M95,M99,M100)</f>
        <v>#REF!</v>
      </c>
      <c r="N94" s="76"/>
      <c r="O94" s="76"/>
      <c r="P94" s="76"/>
      <c r="Q94" s="76"/>
      <c r="R94" s="50"/>
    </row>
    <row r="95" spans="1:18" s="26" customFormat="1" ht="22.5" customHeight="1">
      <c r="A95" s="35"/>
      <c r="B95" s="86" t="s">
        <v>40</v>
      </c>
      <c r="C95" s="87"/>
      <c r="D95" s="87"/>
      <c r="E95" s="88"/>
      <c r="F95" s="19"/>
      <c r="G95" s="7"/>
      <c r="H95" s="7"/>
      <c r="I95" s="40"/>
      <c r="J95" s="7"/>
      <c r="K95" s="7"/>
      <c r="L95" s="42">
        <f>COUNTIF(L96:L98,"x")</f>
        <v>2</v>
      </c>
      <c r="M95" s="42">
        <f>SUM(M96:M98)</f>
        <v>2</v>
      </c>
      <c r="N95" s="76"/>
      <c r="O95" s="76"/>
      <c r="P95" s="76"/>
      <c r="Q95" s="76"/>
      <c r="R95" s="50"/>
    </row>
    <row r="96" spans="1:18" s="26" customFormat="1" ht="117.75" customHeight="1">
      <c r="A96" s="35">
        <v>172</v>
      </c>
      <c r="B96" s="39" t="s">
        <v>175</v>
      </c>
      <c r="C96" s="38" t="s">
        <v>0</v>
      </c>
      <c r="D96" s="42"/>
      <c r="E96" s="37" t="s">
        <v>214</v>
      </c>
      <c r="F96" s="1" t="s">
        <v>215</v>
      </c>
      <c r="G96" s="7"/>
      <c r="H96" s="7"/>
      <c r="I96" s="40"/>
      <c r="J96" s="7"/>
      <c r="K96" s="7"/>
      <c r="L96" s="35" t="s">
        <v>22</v>
      </c>
      <c r="M96" s="42">
        <v>1</v>
      </c>
      <c r="N96" s="76" t="s">
        <v>275</v>
      </c>
      <c r="O96" s="76"/>
      <c r="P96" s="76"/>
      <c r="Q96" s="76"/>
      <c r="R96" s="50"/>
    </row>
    <row r="97" spans="1:18" s="26" customFormat="1" ht="117.75" customHeight="1">
      <c r="A97" s="35">
        <v>173</v>
      </c>
      <c r="B97" s="39" t="s">
        <v>176</v>
      </c>
      <c r="C97" s="38" t="s">
        <v>0</v>
      </c>
      <c r="D97" s="41"/>
      <c r="E97" s="37" t="s">
        <v>5</v>
      </c>
      <c r="F97" s="3" t="s">
        <v>306</v>
      </c>
      <c r="G97" s="2"/>
      <c r="H97" s="41" t="s">
        <v>81</v>
      </c>
      <c r="I97" s="41" t="s">
        <v>106</v>
      </c>
      <c r="J97" s="40" t="s">
        <v>69</v>
      </c>
      <c r="K97" s="41" t="s">
        <v>94</v>
      </c>
      <c r="L97" s="41" t="s">
        <v>22</v>
      </c>
      <c r="M97" s="42">
        <v>1</v>
      </c>
      <c r="N97" s="76" t="s">
        <v>280</v>
      </c>
      <c r="O97" s="76"/>
      <c r="P97" s="76" t="s">
        <v>280</v>
      </c>
      <c r="Q97" s="76"/>
      <c r="R97" s="50"/>
    </row>
    <row r="98" spans="1:18" s="26" customFormat="1" ht="117.75" customHeight="1">
      <c r="A98" s="72">
        <v>174</v>
      </c>
      <c r="B98" s="39" t="s">
        <v>26</v>
      </c>
      <c r="C98" s="73" t="s">
        <v>4</v>
      </c>
      <c r="D98" s="74"/>
      <c r="E98" s="37" t="s">
        <v>216</v>
      </c>
      <c r="F98" s="3" t="s">
        <v>307</v>
      </c>
      <c r="G98" s="2"/>
      <c r="H98" s="74"/>
      <c r="I98" s="74"/>
      <c r="J98" s="71"/>
      <c r="K98" s="74"/>
      <c r="L98" s="74"/>
      <c r="M98" s="70"/>
      <c r="N98" s="76"/>
      <c r="O98" s="76"/>
      <c r="P98" s="76" t="s">
        <v>275</v>
      </c>
      <c r="Q98" s="76"/>
      <c r="R98" s="50"/>
    </row>
    <row r="99" spans="1:18" s="26" customFormat="1" ht="22.5" customHeight="1">
      <c r="A99" s="35"/>
      <c r="B99" s="86" t="s">
        <v>41</v>
      </c>
      <c r="C99" s="87"/>
      <c r="D99" s="87"/>
      <c r="E99" s="88"/>
      <c r="F99" s="19"/>
      <c r="G99" s="7"/>
      <c r="H99" s="7"/>
      <c r="I99" s="40"/>
      <c r="J99" s="7"/>
      <c r="K99" s="7"/>
      <c r="L99" s="42" t="e">
        <f>COUNTIF(#REF!,"x")</f>
        <v>#REF!</v>
      </c>
      <c r="M99" s="42" t="e">
        <f>SUM(#REF!)</f>
        <v>#REF!</v>
      </c>
      <c r="N99" s="76"/>
      <c r="O99" s="76"/>
      <c r="P99" s="76"/>
      <c r="Q99" s="76"/>
      <c r="R99" s="50"/>
    </row>
    <row r="100" spans="1:18" s="26" customFormat="1" ht="33" customHeight="1">
      <c r="A100" s="35"/>
      <c r="B100" s="86" t="s">
        <v>42</v>
      </c>
      <c r="C100" s="87"/>
      <c r="D100" s="87"/>
      <c r="E100" s="88"/>
      <c r="F100" s="19"/>
      <c r="G100" s="7"/>
      <c r="H100" s="7"/>
      <c r="I100" s="40"/>
      <c r="J100" s="7"/>
      <c r="K100" s="7"/>
      <c r="L100" s="42">
        <f>COUNTIF(L101:L101,"x")</f>
        <v>1</v>
      </c>
      <c r="M100" s="42">
        <f>SUM(M101:M101)</f>
        <v>1</v>
      </c>
      <c r="N100" s="76"/>
      <c r="O100" s="76"/>
      <c r="P100" s="76"/>
      <c r="Q100" s="76"/>
      <c r="R100" s="50"/>
    </row>
    <row r="101" spans="1:18" s="26" customFormat="1" ht="114.75" customHeight="1">
      <c r="A101" s="35">
        <v>184</v>
      </c>
      <c r="B101" s="39" t="s">
        <v>177</v>
      </c>
      <c r="C101" s="38" t="s">
        <v>0</v>
      </c>
      <c r="D101" s="41"/>
      <c r="E101" s="37" t="s">
        <v>178</v>
      </c>
      <c r="F101" s="3" t="s">
        <v>233</v>
      </c>
      <c r="G101" s="15" t="s">
        <v>179</v>
      </c>
      <c r="H101" s="41" t="s">
        <v>81</v>
      </c>
      <c r="I101" s="41" t="s">
        <v>106</v>
      </c>
      <c r="J101" s="40" t="s">
        <v>69</v>
      </c>
      <c r="K101" s="41" t="s">
        <v>94</v>
      </c>
      <c r="L101" s="41" t="s">
        <v>22</v>
      </c>
      <c r="M101" s="42">
        <v>1</v>
      </c>
      <c r="N101" s="76"/>
      <c r="O101" s="76"/>
      <c r="P101" s="76" t="s">
        <v>280</v>
      </c>
      <c r="Q101" s="76"/>
      <c r="R101" s="50"/>
    </row>
    <row r="102" spans="1:18" s="26" customFormat="1" ht="16.5" customHeight="1">
      <c r="A102" s="35"/>
      <c r="B102" s="86" t="s">
        <v>43</v>
      </c>
      <c r="C102" s="87"/>
      <c r="D102" s="87"/>
      <c r="E102" s="88"/>
      <c r="F102" s="19"/>
      <c r="G102" s="7"/>
      <c r="H102" s="7"/>
      <c r="I102" s="40"/>
      <c r="J102" s="7"/>
      <c r="K102" s="7"/>
      <c r="L102" s="42">
        <f t="shared" ref="L102:M102" si="3">SUM(L103,L105)</f>
        <v>0</v>
      </c>
      <c r="M102" s="42">
        <f t="shared" si="3"/>
        <v>0</v>
      </c>
      <c r="N102" s="76"/>
      <c r="O102" s="76"/>
      <c r="P102" s="76"/>
      <c r="Q102" s="76"/>
      <c r="R102" s="50"/>
    </row>
    <row r="103" spans="1:18" s="26" customFormat="1" ht="16.5" customHeight="1">
      <c r="A103" s="35"/>
      <c r="B103" s="86" t="s">
        <v>44</v>
      </c>
      <c r="C103" s="87"/>
      <c r="D103" s="87"/>
      <c r="E103" s="88"/>
      <c r="F103" s="19"/>
      <c r="G103" s="7"/>
      <c r="H103" s="7"/>
      <c r="I103" s="40"/>
      <c r="J103" s="7"/>
      <c r="K103" s="7"/>
      <c r="L103" s="42">
        <f>COUNTIF(L104:L104,"x")</f>
        <v>0</v>
      </c>
      <c r="M103" s="42">
        <f>SUM(M104:M104)</f>
        <v>0</v>
      </c>
      <c r="N103" s="76"/>
      <c r="O103" s="76"/>
      <c r="P103" s="76"/>
      <c r="Q103" s="76"/>
      <c r="R103" s="50"/>
    </row>
    <row r="104" spans="1:18" s="26" customFormat="1" ht="96.75" customHeight="1">
      <c r="A104" s="35">
        <v>192</v>
      </c>
      <c r="B104" s="39" t="s">
        <v>180</v>
      </c>
      <c r="C104" s="38" t="s">
        <v>0</v>
      </c>
      <c r="D104" s="47"/>
      <c r="E104" s="37" t="s">
        <v>181</v>
      </c>
      <c r="F104" s="3" t="s">
        <v>325</v>
      </c>
      <c r="G104" s="48"/>
      <c r="H104" s="41"/>
      <c r="I104" s="41"/>
      <c r="J104" s="40"/>
      <c r="K104" s="41"/>
      <c r="L104" s="47"/>
      <c r="M104" s="42"/>
      <c r="N104" s="76" t="s">
        <v>277</v>
      </c>
      <c r="O104" s="76" t="s">
        <v>277</v>
      </c>
      <c r="P104" s="76" t="s">
        <v>277</v>
      </c>
      <c r="Q104" s="76" t="s">
        <v>277</v>
      </c>
      <c r="R104" s="50"/>
    </row>
    <row r="105" spans="1:18" s="26" customFormat="1" ht="15.75" customHeight="1">
      <c r="A105" s="35"/>
      <c r="B105" s="86" t="s">
        <v>45</v>
      </c>
      <c r="C105" s="87"/>
      <c r="D105" s="87"/>
      <c r="E105" s="88"/>
      <c r="F105" s="19"/>
      <c r="G105" s="7"/>
      <c r="H105" s="7"/>
      <c r="I105" s="40"/>
      <c r="J105" s="7"/>
      <c r="K105" s="7"/>
      <c r="L105" s="42">
        <f>COUNTIF(L106:L106,"x")</f>
        <v>0</v>
      </c>
      <c r="M105" s="42">
        <f>SUM(M106:M106)</f>
        <v>0</v>
      </c>
      <c r="N105" s="76"/>
      <c r="O105" s="76"/>
      <c r="P105" s="76"/>
      <c r="Q105" s="76"/>
      <c r="R105" s="50"/>
    </row>
    <row r="106" spans="1:18" s="26" customFormat="1" ht="112.5" customHeight="1">
      <c r="A106" s="45">
        <v>197</v>
      </c>
      <c r="B106" s="39" t="s">
        <v>84</v>
      </c>
      <c r="C106" s="18" t="s">
        <v>0</v>
      </c>
      <c r="D106" s="3"/>
      <c r="E106" s="37" t="s">
        <v>85</v>
      </c>
      <c r="F106" s="3" t="s">
        <v>234</v>
      </c>
      <c r="G106" s="2"/>
      <c r="H106" s="41" t="s">
        <v>81</v>
      </c>
      <c r="I106" s="41" t="s">
        <v>106</v>
      </c>
      <c r="J106" s="40" t="s">
        <v>69</v>
      </c>
      <c r="K106" s="41" t="s">
        <v>94</v>
      </c>
      <c r="L106" s="41"/>
      <c r="M106" s="42"/>
      <c r="N106" s="76" t="s">
        <v>276</v>
      </c>
      <c r="O106" s="76" t="s">
        <v>276</v>
      </c>
      <c r="P106" s="76" t="s">
        <v>276</v>
      </c>
      <c r="Q106" s="76" t="s">
        <v>276</v>
      </c>
      <c r="R106" s="50"/>
    </row>
    <row r="107" spans="1:18" s="26" customFormat="1" ht="48" customHeight="1">
      <c r="A107" s="35"/>
      <c r="B107" s="86" t="s">
        <v>21</v>
      </c>
      <c r="C107" s="87"/>
      <c r="D107" s="87"/>
      <c r="E107" s="88"/>
      <c r="F107" s="19"/>
      <c r="G107" s="7"/>
      <c r="H107" s="7"/>
      <c r="I107" s="40"/>
      <c r="J107" s="7"/>
      <c r="K107" s="7"/>
      <c r="L107" s="42">
        <f>SUM(L108,L114,L126)</f>
        <v>2</v>
      </c>
      <c r="M107" s="42">
        <f>M108+M114+M126</f>
        <v>13</v>
      </c>
      <c r="N107" s="76"/>
      <c r="O107" s="76"/>
      <c r="P107" s="76"/>
      <c r="Q107" s="76"/>
      <c r="R107" s="50"/>
    </row>
    <row r="108" spans="1:18" s="26" customFormat="1" ht="63" customHeight="1">
      <c r="A108" s="35"/>
      <c r="B108" s="86" t="s">
        <v>46</v>
      </c>
      <c r="C108" s="87"/>
      <c r="D108" s="87"/>
      <c r="E108" s="88"/>
      <c r="F108" s="19"/>
      <c r="G108" s="7"/>
      <c r="H108" s="7"/>
      <c r="I108" s="40"/>
      <c r="J108" s="7"/>
      <c r="K108" s="7"/>
      <c r="L108" s="42">
        <f>COUNTIF(L109:L113,"x")</f>
        <v>1</v>
      </c>
      <c r="M108" s="42">
        <f>SUM(M109:M113)</f>
        <v>0</v>
      </c>
      <c r="N108" s="76"/>
      <c r="O108" s="76"/>
      <c r="P108" s="76"/>
      <c r="Q108" s="76"/>
      <c r="R108" s="50"/>
    </row>
    <row r="109" spans="1:18" s="26" customFormat="1" ht="315" customHeight="1">
      <c r="A109" s="35">
        <v>201</v>
      </c>
      <c r="B109" s="3" t="s">
        <v>182</v>
      </c>
      <c r="C109" s="38" t="s">
        <v>0</v>
      </c>
      <c r="D109" s="41"/>
      <c r="E109" s="37" t="s">
        <v>58</v>
      </c>
      <c r="F109" s="3" t="s">
        <v>217</v>
      </c>
      <c r="G109" s="17" t="s">
        <v>183</v>
      </c>
      <c r="H109" s="41" t="s">
        <v>81</v>
      </c>
      <c r="I109" s="41" t="s">
        <v>106</v>
      </c>
      <c r="J109" s="40" t="s">
        <v>65</v>
      </c>
      <c r="K109" s="41" t="s">
        <v>94</v>
      </c>
      <c r="L109" s="41" t="s">
        <v>22</v>
      </c>
      <c r="M109" s="42"/>
      <c r="N109" s="76"/>
      <c r="O109" s="76"/>
      <c r="P109" s="76" t="s">
        <v>292</v>
      </c>
      <c r="Q109" s="76" t="s">
        <v>292</v>
      </c>
      <c r="R109" s="50"/>
    </row>
    <row r="110" spans="1:18" s="26" customFormat="1" ht="93.75" customHeight="1">
      <c r="A110" s="100">
        <v>202</v>
      </c>
      <c r="B110" s="89" t="s">
        <v>66</v>
      </c>
      <c r="C110" s="92" t="s">
        <v>0</v>
      </c>
      <c r="D110" s="95"/>
      <c r="E110" s="98" t="s">
        <v>184</v>
      </c>
      <c r="F110" s="3" t="s">
        <v>308</v>
      </c>
      <c r="G110" s="17"/>
      <c r="H110" s="74"/>
      <c r="I110" s="74"/>
      <c r="J110" s="71"/>
      <c r="K110" s="74"/>
      <c r="L110" s="74"/>
      <c r="M110" s="70"/>
      <c r="N110" s="76" t="s">
        <v>280</v>
      </c>
      <c r="O110" s="76"/>
      <c r="P110" s="76"/>
      <c r="Q110" s="76"/>
      <c r="R110" s="50"/>
    </row>
    <row r="111" spans="1:18" s="26" customFormat="1" ht="93.75" customHeight="1">
      <c r="A111" s="117"/>
      <c r="B111" s="90"/>
      <c r="C111" s="93"/>
      <c r="D111" s="96"/>
      <c r="E111" s="109"/>
      <c r="F111" s="3" t="s">
        <v>309</v>
      </c>
      <c r="G111" s="17"/>
      <c r="H111" s="74"/>
      <c r="I111" s="74"/>
      <c r="J111" s="71"/>
      <c r="K111" s="74"/>
      <c r="L111" s="74"/>
      <c r="M111" s="70"/>
      <c r="N111" s="76"/>
      <c r="O111" s="76" t="s">
        <v>280</v>
      </c>
      <c r="P111" s="76"/>
      <c r="Q111" s="76"/>
      <c r="R111" s="50"/>
    </row>
    <row r="112" spans="1:18" s="26" customFormat="1" ht="93.75" customHeight="1">
      <c r="A112" s="117"/>
      <c r="B112" s="90"/>
      <c r="C112" s="93"/>
      <c r="D112" s="96"/>
      <c r="E112" s="109"/>
      <c r="F112" s="3" t="s">
        <v>310</v>
      </c>
      <c r="G112" s="17"/>
      <c r="H112" s="74"/>
      <c r="I112" s="74"/>
      <c r="J112" s="71"/>
      <c r="K112" s="74"/>
      <c r="L112" s="74"/>
      <c r="M112" s="70"/>
      <c r="N112" s="76"/>
      <c r="O112" s="76"/>
      <c r="P112" s="76" t="s">
        <v>280</v>
      </c>
      <c r="Q112" s="76"/>
      <c r="R112" s="50"/>
    </row>
    <row r="113" spans="1:18" s="26" customFormat="1" ht="93.75" customHeight="1">
      <c r="A113" s="101"/>
      <c r="B113" s="91"/>
      <c r="C113" s="94"/>
      <c r="D113" s="97"/>
      <c r="E113" s="99"/>
      <c r="F113" s="1" t="s">
        <v>311</v>
      </c>
      <c r="G113" s="37" t="s">
        <v>185</v>
      </c>
      <c r="H113" s="41" t="s">
        <v>81</v>
      </c>
      <c r="I113" s="41" t="s">
        <v>106</v>
      </c>
      <c r="J113" s="40" t="s">
        <v>65</v>
      </c>
      <c r="K113" s="41" t="s">
        <v>94</v>
      </c>
      <c r="L113" s="41"/>
      <c r="M113" s="42"/>
      <c r="N113" s="76"/>
      <c r="O113" s="76"/>
      <c r="P113" s="76"/>
      <c r="Q113" s="76" t="s">
        <v>280</v>
      </c>
      <c r="R113" s="50"/>
    </row>
    <row r="114" spans="1:18" s="26" customFormat="1" ht="51.75" customHeight="1">
      <c r="A114" s="35"/>
      <c r="B114" s="86" t="s">
        <v>47</v>
      </c>
      <c r="C114" s="87"/>
      <c r="D114" s="87"/>
      <c r="E114" s="88"/>
      <c r="F114" s="19"/>
      <c r="G114" s="7"/>
      <c r="H114" s="7"/>
      <c r="I114" s="40"/>
      <c r="J114" s="7"/>
      <c r="K114" s="7"/>
      <c r="L114" s="42">
        <f>COUNTIF(L115:L125,"x")</f>
        <v>1</v>
      </c>
      <c r="M114" s="42">
        <f>SUM(M115:M125)</f>
        <v>13</v>
      </c>
      <c r="N114" s="76"/>
      <c r="O114" s="76"/>
      <c r="P114" s="76"/>
      <c r="Q114" s="76"/>
      <c r="R114" s="50"/>
    </row>
    <row r="115" spans="1:18" s="26" customFormat="1" ht="253.5" customHeight="1">
      <c r="A115" s="35">
        <v>204</v>
      </c>
      <c r="B115" s="39" t="s">
        <v>186</v>
      </c>
      <c r="C115" s="38" t="s">
        <v>2</v>
      </c>
      <c r="D115" s="41"/>
      <c r="E115" s="37" t="s">
        <v>187</v>
      </c>
      <c r="F115" s="20" t="s">
        <v>320</v>
      </c>
      <c r="G115" s="8"/>
      <c r="H115" s="41"/>
      <c r="I115" s="41"/>
      <c r="J115" s="40"/>
      <c r="K115" s="41"/>
      <c r="L115" s="41"/>
      <c r="M115" s="42"/>
      <c r="N115" s="76"/>
      <c r="O115" s="76"/>
      <c r="P115" s="76" t="s">
        <v>292</v>
      </c>
      <c r="Q115" s="76" t="s">
        <v>280</v>
      </c>
      <c r="R115" s="50"/>
    </row>
    <row r="116" spans="1:18" s="26" customFormat="1" ht="54" customHeight="1">
      <c r="A116" s="100">
        <v>205</v>
      </c>
      <c r="B116" s="89" t="s">
        <v>188</v>
      </c>
      <c r="C116" s="92" t="s">
        <v>0</v>
      </c>
      <c r="D116" s="95"/>
      <c r="E116" s="98" t="s">
        <v>189</v>
      </c>
      <c r="F116" s="20" t="s">
        <v>312</v>
      </c>
      <c r="G116" s="8"/>
      <c r="H116" s="74"/>
      <c r="I116" s="74"/>
      <c r="J116" s="71"/>
      <c r="K116" s="74"/>
      <c r="L116" s="74"/>
      <c r="M116" s="70"/>
      <c r="N116" s="76"/>
      <c r="O116" s="76" t="s">
        <v>275</v>
      </c>
      <c r="P116" s="76"/>
      <c r="Q116" s="76"/>
      <c r="R116" s="50"/>
    </row>
    <row r="117" spans="1:18" s="26" customFormat="1" ht="54" customHeight="1">
      <c r="A117" s="117"/>
      <c r="B117" s="90"/>
      <c r="C117" s="93"/>
      <c r="D117" s="96"/>
      <c r="E117" s="109"/>
      <c r="F117" s="20" t="s">
        <v>313</v>
      </c>
      <c r="G117" s="8"/>
      <c r="H117" s="74"/>
      <c r="I117" s="74"/>
      <c r="J117" s="71"/>
      <c r="K117" s="74"/>
      <c r="L117" s="74"/>
      <c r="M117" s="70"/>
      <c r="N117" s="76"/>
      <c r="O117" s="76"/>
      <c r="P117" s="76" t="s">
        <v>275</v>
      </c>
      <c r="Q117" s="76"/>
      <c r="R117" s="50"/>
    </row>
    <row r="118" spans="1:18" s="26" customFormat="1" ht="54" customHeight="1">
      <c r="A118" s="101"/>
      <c r="B118" s="91"/>
      <c r="C118" s="94"/>
      <c r="D118" s="97"/>
      <c r="E118" s="99"/>
      <c r="F118" s="4" t="s">
        <v>314</v>
      </c>
      <c r="G118" s="2" t="s">
        <v>190</v>
      </c>
      <c r="H118" s="41" t="s">
        <v>81</v>
      </c>
      <c r="I118" s="41" t="s">
        <v>106</v>
      </c>
      <c r="J118" s="40" t="s">
        <v>65</v>
      </c>
      <c r="K118" s="41" t="s">
        <v>94</v>
      </c>
      <c r="L118" s="41" t="s">
        <v>22</v>
      </c>
      <c r="M118" s="42">
        <v>11</v>
      </c>
      <c r="N118" s="76"/>
      <c r="O118" s="76"/>
      <c r="P118" s="76"/>
      <c r="Q118" s="76" t="s">
        <v>275</v>
      </c>
      <c r="R118" s="50"/>
    </row>
    <row r="119" spans="1:18" s="26" customFormat="1" ht="270" customHeight="1">
      <c r="A119" s="79">
        <v>206</v>
      </c>
      <c r="B119" s="80" t="s">
        <v>191</v>
      </c>
      <c r="C119" s="81" t="s">
        <v>0</v>
      </c>
      <c r="D119" s="82"/>
      <c r="E119" s="85" t="s">
        <v>192</v>
      </c>
      <c r="F119" s="9" t="s">
        <v>218</v>
      </c>
      <c r="G119" s="37"/>
      <c r="H119" s="41" t="s">
        <v>81</v>
      </c>
      <c r="I119" s="41" t="s">
        <v>106</v>
      </c>
      <c r="J119" s="40" t="s">
        <v>65</v>
      </c>
      <c r="K119" s="41" t="s">
        <v>94</v>
      </c>
      <c r="L119" s="41"/>
      <c r="M119" s="42"/>
      <c r="N119" s="76" t="s">
        <v>276</v>
      </c>
      <c r="O119" s="76" t="s">
        <v>276</v>
      </c>
      <c r="P119" s="76" t="s">
        <v>276</v>
      </c>
      <c r="Q119" s="76" t="s">
        <v>276</v>
      </c>
      <c r="R119" s="50"/>
    </row>
    <row r="120" spans="1:18" s="26" customFormat="1" ht="76.5" customHeight="1">
      <c r="A120" s="100">
        <v>207</v>
      </c>
      <c r="B120" s="89" t="s">
        <v>193</v>
      </c>
      <c r="C120" s="92" t="s">
        <v>0</v>
      </c>
      <c r="D120" s="95"/>
      <c r="E120" s="98" t="s">
        <v>194</v>
      </c>
      <c r="F120" s="3" t="s">
        <v>315</v>
      </c>
      <c r="G120" s="2"/>
      <c r="H120" s="41" t="s">
        <v>81</v>
      </c>
      <c r="I120" s="41" t="s">
        <v>106</v>
      </c>
      <c r="J120" s="40" t="s">
        <v>65</v>
      </c>
      <c r="K120" s="41" t="s">
        <v>94</v>
      </c>
      <c r="L120" s="41"/>
      <c r="M120" s="42"/>
      <c r="N120" s="76" t="s">
        <v>275</v>
      </c>
      <c r="O120" s="76"/>
      <c r="P120" s="76"/>
      <c r="Q120" s="76"/>
      <c r="R120" s="50"/>
    </row>
    <row r="121" spans="1:18" s="26" customFormat="1" ht="76.5" customHeight="1">
      <c r="A121" s="101"/>
      <c r="B121" s="91"/>
      <c r="C121" s="94"/>
      <c r="D121" s="97"/>
      <c r="E121" s="99"/>
      <c r="F121" s="3" t="s">
        <v>318</v>
      </c>
      <c r="G121" s="2"/>
      <c r="H121" s="74"/>
      <c r="I121" s="74"/>
      <c r="J121" s="71"/>
      <c r="K121" s="74"/>
      <c r="L121" s="74"/>
      <c r="M121" s="70"/>
      <c r="N121" s="76"/>
      <c r="O121" s="76"/>
      <c r="P121" s="76"/>
      <c r="Q121" s="76" t="s">
        <v>275</v>
      </c>
      <c r="R121" s="50"/>
    </row>
    <row r="122" spans="1:18" s="26" customFormat="1" ht="30.75" customHeight="1">
      <c r="A122" s="100">
        <v>208</v>
      </c>
      <c r="B122" s="89" t="s">
        <v>195</v>
      </c>
      <c r="C122" s="92" t="s">
        <v>0</v>
      </c>
      <c r="D122" s="95"/>
      <c r="E122" s="98" t="s">
        <v>196</v>
      </c>
      <c r="F122" s="3" t="s">
        <v>316</v>
      </c>
      <c r="G122" s="2"/>
      <c r="H122" s="74"/>
      <c r="I122" s="74"/>
      <c r="J122" s="71"/>
      <c r="K122" s="74"/>
      <c r="L122" s="74"/>
      <c r="M122" s="70"/>
      <c r="N122" s="76"/>
      <c r="O122" s="76" t="s">
        <v>275</v>
      </c>
      <c r="P122" s="76"/>
      <c r="Q122" s="76"/>
      <c r="R122" s="50"/>
    </row>
    <row r="123" spans="1:18" s="26" customFormat="1" ht="89.25" customHeight="1">
      <c r="A123" s="101"/>
      <c r="B123" s="91"/>
      <c r="C123" s="94"/>
      <c r="D123" s="97"/>
      <c r="E123" s="99"/>
      <c r="F123" s="9" t="s">
        <v>327</v>
      </c>
      <c r="G123" s="2" t="s">
        <v>197</v>
      </c>
      <c r="H123" s="41" t="s">
        <v>81</v>
      </c>
      <c r="I123" s="41" t="s">
        <v>106</v>
      </c>
      <c r="J123" s="40" t="s">
        <v>65</v>
      </c>
      <c r="K123" s="41" t="s">
        <v>94</v>
      </c>
      <c r="L123" s="41"/>
      <c r="M123" s="42">
        <v>2</v>
      </c>
      <c r="N123" s="76" t="s">
        <v>277</v>
      </c>
      <c r="O123" s="76" t="s">
        <v>277</v>
      </c>
      <c r="P123" s="76" t="s">
        <v>277</v>
      </c>
      <c r="Q123" s="76" t="s">
        <v>277</v>
      </c>
      <c r="R123" s="50"/>
    </row>
    <row r="124" spans="1:18" s="26" customFormat="1" ht="132" customHeight="1">
      <c r="A124" s="45">
        <v>209</v>
      </c>
      <c r="B124" s="39" t="s">
        <v>198</v>
      </c>
      <c r="C124" s="38" t="s">
        <v>0</v>
      </c>
      <c r="D124" s="41"/>
      <c r="E124" s="37" t="s">
        <v>199</v>
      </c>
      <c r="F124" s="9" t="s">
        <v>328</v>
      </c>
      <c r="G124" s="3" t="s">
        <v>200</v>
      </c>
      <c r="H124" s="41" t="s">
        <v>81</v>
      </c>
      <c r="I124" s="41" t="s">
        <v>106</v>
      </c>
      <c r="J124" s="40" t="s">
        <v>65</v>
      </c>
      <c r="K124" s="41" t="s">
        <v>94</v>
      </c>
      <c r="L124" s="41"/>
      <c r="M124" s="42"/>
      <c r="N124" s="76" t="s">
        <v>277</v>
      </c>
      <c r="O124" s="76" t="s">
        <v>277</v>
      </c>
      <c r="P124" s="76" t="s">
        <v>277</v>
      </c>
      <c r="Q124" s="76" t="s">
        <v>277</v>
      </c>
      <c r="R124" s="50"/>
    </row>
    <row r="125" spans="1:18" s="26" customFormat="1" ht="135" customHeight="1">
      <c r="A125" s="45">
        <v>210</v>
      </c>
      <c r="B125" s="39" t="s">
        <v>201</v>
      </c>
      <c r="C125" s="38" t="s">
        <v>0</v>
      </c>
      <c r="D125" s="41"/>
      <c r="E125" s="37" t="s">
        <v>202</v>
      </c>
      <c r="F125" s="9" t="s">
        <v>317</v>
      </c>
      <c r="G125" s="2"/>
      <c r="H125" s="41" t="s">
        <v>81</v>
      </c>
      <c r="I125" s="41" t="s">
        <v>106</v>
      </c>
      <c r="J125" s="40" t="s">
        <v>65</v>
      </c>
      <c r="K125" s="41" t="s">
        <v>94</v>
      </c>
      <c r="L125" s="41"/>
      <c r="M125" s="42"/>
      <c r="N125" s="76" t="s">
        <v>277</v>
      </c>
      <c r="O125" s="76" t="s">
        <v>277</v>
      </c>
      <c r="P125" s="76" t="s">
        <v>277</v>
      </c>
      <c r="Q125" s="76" t="s">
        <v>277</v>
      </c>
      <c r="R125" s="50"/>
    </row>
    <row r="126" spans="1:18" s="26" customFormat="1" ht="37.5" customHeight="1">
      <c r="A126" s="35"/>
      <c r="B126" s="86" t="s">
        <v>68</v>
      </c>
      <c r="C126" s="87"/>
      <c r="D126" s="87"/>
      <c r="E126" s="88"/>
      <c r="F126" s="19"/>
      <c r="G126" s="7"/>
      <c r="H126" s="7"/>
      <c r="I126" s="40"/>
      <c r="J126" s="7"/>
      <c r="K126" s="7"/>
      <c r="L126" s="42">
        <f>COUNTIF(L127:L127,"x")</f>
        <v>0</v>
      </c>
      <c r="M126" s="42">
        <f>SUM(M127:M127)</f>
        <v>0</v>
      </c>
      <c r="N126" s="76"/>
      <c r="O126" s="76"/>
      <c r="P126" s="76"/>
      <c r="Q126" s="76"/>
      <c r="R126" s="50"/>
    </row>
    <row r="127" spans="1:18" s="26" customFormat="1" ht="72.75" customHeight="1">
      <c r="A127" s="45">
        <v>216</v>
      </c>
      <c r="B127" s="39" t="s">
        <v>203</v>
      </c>
      <c r="C127" s="38" t="s">
        <v>2</v>
      </c>
      <c r="D127" s="41"/>
      <c r="E127" s="37" t="s">
        <v>204</v>
      </c>
      <c r="F127" s="1" t="s">
        <v>339</v>
      </c>
      <c r="G127" s="2"/>
      <c r="H127" s="41" t="s">
        <v>81</v>
      </c>
      <c r="I127" s="41" t="s">
        <v>106</v>
      </c>
      <c r="J127" s="40" t="s">
        <v>65</v>
      </c>
      <c r="K127" s="41" t="s">
        <v>94</v>
      </c>
      <c r="L127" s="41"/>
      <c r="M127" s="42"/>
      <c r="N127" s="76" t="s">
        <v>277</v>
      </c>
      <c r="O127" s="76" t="s">
        <v>277</v>
      </c>
      <c r="P127" s="76"/>
      <c r="Q127" s="76"/>
      <c r="R127" s="50"/>
    </row>
    <row r="128" spans="1:18" s="26" customFormat="1" ht="15.75">
      <c r="A128" s="51"/>
      <c r="B128" s="123" t="s">
        <v>245</v>
      </c>
      <c r="C128" s="123"/>
      <c r="D128" s="123"/>
      <c r="E128" s="123"/>
      <c r="F128" s="123"/>
      <c r="G128" s="123"/>
      <c r="H128" s="50"/>
      <c r="I128" s="50"/>
      <c r="J128" s="50"/>
      <c r="K128" s="50"/>
      <c r="L128" s="52"/>
      <c r="M128" s="53"/>
      <c r="N128" s="54">
        <f>SUM(N129:N133)</f>
        <v>39</v>
      </c>
      <c r="O128" s="54">
        <f t="shared" ref="O128:Q128" si="4">SUM(O129:O133)</f>
        <v>39</v>
      </c>
      <c r="P128" s="54">
        <f t="shared" si="4"/>
        <v>42</v>
      </c>
      <c r="Q128" s="54">
        <f t="shared" si="4"/>
        <v>40</v>
      </c>
      <c r="R128" s="50"/>
    </row>
    <row r="129" spans="1:18" ht="14.25" customHeight="1">
      <c r="A129" s="51"/>
      <c r="B129" s="124" t="s">
        <v>246</v>
      </c>
      <c r="C129" s="124"/>
      <c r="D129" s="124"/>
      <c r="E129" s="124"/>
      <c r="F129" s="124"/>
      <c r="G129" s="124"/>
      <c r="H129" s="50"/>
      <c r="I129" s="50"/>
      <c r="J129" s="50"/>
      <c r="K129" s="50"/>
      <c r="L129" s="52"/>
      <c r="M129" s="53"/>
      <c r="N129" s="55">
        <f>SUM(COUNTIFS(N$7:N$38,{"ĐTT","ĐTT+VS-AN","ĐTT+HĐC","TDS","HĐH","HĐG","HĐNT","VS-AN","HĐC","TQDN","LH","HĐH+HĐC","LH+HĐC","HĐG+HĐC","HĐH+HĐNT","HĐH+HĐG","HĐC+HĐNT","SHHN"}))</f>
        <v>12</v>
      </c>
      <c r="O129" s="55">
        <f>SUM(COUNTIFS(O$7:O$38,{"ĐTT","ĐTT+VS-AN","ĐTT+HĐC","TDS","HĐH","HĐG","HĐNT","VS-AN","HĐC","TQDN","LH","HĐH+HĐC","LH+HĐC","HĐG+HĐC","HĐH+HĐNT","HĐH+HĐG","HĐC+HĐNT","SHHN"}))</f>
        <v>13</v>
      </c>
      <c r="P129" s="55">
        <f>SUM(COUNTIFS(P$7:P$38,{"ĐTT","ĐTT+VS-AN","ĐTT+HĐC","TDS","HĐH","HĐG","HĐNT","VS-AN","HĐC","TQDN","LH","HĐH+HĐC","LH+HĐC","HĐG+HĐC","HĐH+HĐNT","HĐH+HĐG","HĐC+HĐNT","SHHN"}))</f>
        <v>11</v>
      </c>
      <c r="Q129" s="55">
        <f>SUM(COUNTIFS(Q$7:Q$38,{"ĐTT","ĐTT+VS-AN","ĐTT+HĐC","TDS","HĐH","HĐG","HĐNT","VS-AN","HĐC","TQDN","LH","HĐH+HĐC","LH+HĐC","HĐG+HĐC","HĐH+HĐNT","HĐH+HĐG","HĐC+HĐNT","SHHN"}))</f>
        <v>13</v>
      </c>
      <c r="R129" s="63"/>
    </row>
    <row r="130" spans="1:18" ht="14.25" customHeight="1">
      <c r="A130" s="51"/>
      <c r="B130" s="124" t="s">
        <v>247</v>
      </c>
      <c r="C130" s="124"/>
      <c r="D130" s="124"/>
      <c r="E130" s="124"/>
      <c r="F130" s="124"/>
      <c r="G130" s="124"/>
      <c r="H130" s="50"/>
      <c r="I130" s="50"/>
      <c r="J130" s="50"/>
      <c r="K130" s="50"/>
      <c r="L130" s="52"/>
      <c r="M130" s="53"/>
      <c r="N130" s="55">
        <f>SUM(COUNTIFS(N$39:N$72,{"ĐTT","ĐTT+VS-AN","ĐTT+HĐC","TDS","HĐH","HĐG","HĐNT","VS-AN","HĐC","TQDN","LH","HĐG+HĐC","HĐH+HĐC","HĐH+HĐNT","HĐH+HĐG","SHHN","HĐC+HĐNT"}))</f>
        <v>9</v>
      </c>
      <c r="O130" s="55">
        <f>SUM(COUNTIFS(O$39:O$72,{"ĐTT","ĐTT+VS-AN","ĐTT+HĐC","TDS","HĐH","HĐG","HĐNT","VS-AN","HĐC","TQDN","LH","HĐG+HĐC","HĐH+HĐC","HĐH+HĐNT","HĐH+HĐG","SHHN","HĐC+HĐNT"}))</f>
        <v>9</v>
      </c>
      <c r="P130" s="55">
        <f>SUM(COUNTIFS(P$39:P$72,{"ĐTT","ĐTT+VS-AN","ĐTT+HĐC","TDS","HĐH","HĐG","HĐNT","VS-AN","HĐC","TQDN","LH","HĐG+HĐC","HĐH+HĐC","HĐH+HĐNT","HĐH+HĐG","SHHN","HĐC+HĐNT"}))</f>
        <v>11</v>
      </c>
      <c r="Q130" s="55">
        <f>SUM(COUNTIFS(Q$39:Q$72,{"ĐTT","ĐTT+VS-AN","ĐTT+HĐC","TDS","HĐH","HĐG","HĐNT","VS-AN","HĐC","TQDN","LH","HĐG+HĐC","HĐH+HĐC","HĐH+HĐNT","HĐH+HĐG","SHHN","HĐC+HĐNT"}))</f>
        <v>10</v>
      </c>
      <c r="R130" s="63"/>
    </row>
    <row r="131" spans="1:18" ht="14.25" customHeight="1">
      <c r="A131" s="51"/>
      <c r="B131" s="124" t="s">
        <v>248</v>
      </c>
      <c r="C131" s="124"/>
      <c r="D131" s="124"/>
      <c r="E131" s="124"/>
      <c r="F131" s="124"/>
      <c r="G131" s="124"/>
      <c r="H131" s="50"/>
      <c r="I131" s="50"/>
      <c r="J131" s="50"/>
      <c r="K131" s="50"/>
      <c r="L131" s="52"/>
      <c r="M131" s="53"/>
      <c r="N131" s="55">
        <f>SUM(COUNTIFS(N$73:N$92,{"ĐTT","ĐTT+VS-AN","ĐTT+HĐC","TDS","HĐH","HĐG","HĐNT","VS-AN","HĐC","TQDN","LH","HĐG+HĐC","HĐH+HĐC","HĐH+HĐNT","HĐH+HĐG","SHHN","HĐC+HĐNT"}))</f>
        <v>7</v>
      </c>
      <c r="O131" s="55">
        <f>SUM(COUNTIFS(O$73:O$92,{"ĐTT","ĐTT+VS-AN","ĐTT+HĐC","TDS","HĐH","HĐG","HĐNT","VS-AN","HĐC","TQDN","LH","HĐG+HĐC","HĐH+HĐC","HĐH+HĐNT","HĐH+HĐG","SHHN","HĐC+HĐNT"}))</f>
        <v>7</v>
      </c>
      <c r="P131" s="55">
        <f>SUM(COUNTIFS(P$73:P$92,{"ĐTT","ĐTT+VS-AN","ĐTT+HĐC","TDS","HĐH","HĐG","HĐNT","VS-AN","HĐC","TQDN","LH","HĐG+HĐC","HĐH+HĐC","HĐH+HĐNT","HĐH+HĐG","SHHN","HĐC+HĐNT"}))</f>
        <v>7</v>
      </c>
      <c r="Q131" s="55">
        <f>SUM(COUNTIFS(Q$73:Q$92,{"ĐTT","ĐTT+VS-AN","ĐTT+HĐC","TDS","HĐH","HĐG","HĐNT","VS-AN","HĐC","TQDN","LH","HĐG+HĐC","HĐH+HĐC","HĐH+HĐNT","HĐH+HĐG","SHHN","HĐC+HĐNT"}))</f>
        <v>6</v>
      </c>
      <c r="R131" s="63"/>
    </row>
    <row r="132" spans="1:18" ht="14.25" customHeight="1">
      <c r="A132" s="51"/>
      <c r="B132" s="124" t="s">
        <v>249</v>
      </c>
      <c r="C132" s="124"/>
      <c r="D132" s="124"/>
      <c r="E132" s="124"/>
      <c r="F132" s="124"/>
      <c r="G132" s="124"/>
      <c r="H132" s="50"/>
      <c r="I132" s="50"/>
      <c r="J132" s="50"/>
      <c r="K132" s="50"/>
      <c r="L132" s="52"/>
      <c r="M132" s="53"/>
      <c r="N132" s="55">
        <f>SUM(COUNTIFS(N$93:N$106,{"ĐTT","ĐTT+VS-AN","ĐTT+HĐC","TDS","HĐH","HĐG","HĐNT","VS-AN","HĐC","TQDN","LH","LH+HĐC","HĐG+HĐC","HĐH+HĐC","HĐH+HĐNT","HĐH+HĐG","SHHN","HĐC+HĐNT"}))</f>
        <v>4</v>
      </c>
      <c r="O132" s="55">
        <f>SUM(COUNTIFS(O$93:O$106,{"ĐTT","ĐTT+VS-AN","ĐTT+HĐC","TDS","HĐH","HĐG","HĐNT","VS-AN","HĐC","TQDN","LH","LH+HĐC","HĐG+HĐC","HĐH+HĐC","HĐH+HĐNT","HĐH+HĐG","SHHN","HĐC+HĐNT"}))</f>
        <v>2</v>
      </c>
      <c r="P132" s="55">
        <f>SUM(COUNTIFS(P$93:P$106,{"ĐTT","ĐTT+VS-AN","ĐTT+HĐC","TDS","HĐH","HĐG","HĐNT","VS-AN","HĐC","TQDN","LH","LH+HĐC","HĐG+HĐC","HĐH+HĐC","HĐH+HĐNT","HĐH+HĐG","SHHN","HĐC+HĐNT"}))</f>
        <v>5</v>
      </c>
      <c r="Q132" s="55">
        <f>SUM(COUNTIFS(Q$93:Q$106,{"ĐTT","ĐTT+VS-AN","ĐTT+HĐC","TDS","HĐH","HĐG","HĐNT","VS-AN","HĐC","TQDN","LH","LH+HĐC","HĐG+HĐC","HĐH+HĐC","HĐH+HĐNT","HĐH+HĐG","SHHN","HĐC+HĐNT"}))</f>
        <v>2</v>
      </c>
      <c r="R132" s="63"/>
    </row>
    <row r="133" spans="1:18" ht="14.25" customHeight="1">
      <c r="A133" s="51"/>
      <c r="B133" s="127" t="s">
        <v>250</v>
      </c>
      <c r="C133" s="127"/>
      <c r="D133" s="127"/>
      <c r="E133" s="127"/>
      <c r="F133" s="127"/>
      <c r="G133" s="127"/>
      <c r="H133" s="50"/>
      <c r="I133" s="50"/>
      <c r="J133" s="50"/>
      <c r="K133" s="50"/>
      <c r="L133" s="52"/>
      <c r="M133" s="53"/>
      <c r="N133" s="55">
        <f>SUM(COUNTIFS(N$107:N$127,{"ĐTT","ĐTT+VS-AN","ĐTT+HĐC","TDS","HĐH","HĐG","HĐNT","VS-AN","HĐC","TQDN","LH","HĐG+HĐC","HĐH+HĐC","HĐH+HĐNT","HĐH+HĐG","SHHN","HĐC+HĐNT"}))</f>
        <v>7</v>
      </c>
      <c r="O133" s="55">
        <f>SUM(COUNTIFS(O$107:O$127,{"ĐTT","ĐTT+VS-AN","ĐTT+HĐC","TDS","HĐH","HĐG","HĐNT","VS-AN","HĐC","TQDN","LH","HĐG+HĐC","HĐH+HĐC","HĐH+HĐNT","HĐH+HĐG","SHHN","HĐC+HĐNT"}))</f>
        <v>8</v>
      </c>
      <c r="P133" s="55">
        <f>SUM(COUNTIFS(P$107:P$127,{"ĐTT","ĐTT+VS-AN","ĐTT+HĐC","TDS","HĐH","HĐG","HĐNT","VS-AN","HĐC","TQDN","LH","HĐG+HĐC","HĐH+HĐC","HĐH+HĐNT","HĐH+HĐG","SHHN","HĐC+HĐNT"}))</f>
        <v>8</v>
      </c>
      <c r="Q133" s="55">
        <f>SUM(COUNTIFS(Q$107:Q$127,{"ĐTT","ĐTT+VS-AN","ĐTT+HĐC","TDS","HĐH","HĐG","HĐNT","VS-AN","HĐC","TQDN","LH","HĐG+HĐC","HĐH+HĐC","HĐH+HĐNT","HĐH+HĐG","SHHN","HĐC+HĐNT"}))</f>
        <v>9</v>
      </c>
      <c r="R133" s="63"/>
    </row>
    <row r="134" spans="1:18" ht="15.75">
      <c r="A134" s="51"/>
      <c r="B134" s="122" t="s">
        <v>251</v>
      </c>
      <c r="C134" s="122"/>
      <c r="D134" s="122"/>
      <c r="E134" s="122"/>
      <c r="F134" s="122"/>
      <c r="G134" s="122"/>
      <c r="H134" s="50"/>
      <c r="I134" s="50"/>
      <c r="J134" s="50"/>
      <c r="K134" s="50"/>
      <c r="L134" s="52"/>
      <c r="M134" s="53"/>
      <c r="N134" s="54">
        <f>SUM(N135:N144)</f>
        <v>46</v>
      </c>
      <c r="O134" s="54">
        <f t="shared" ref="O134:Q134" si="5">SUM(O135:O144)</f>
        <v>45</v>
      </c>
      <c r="P134" s="54">
        <f t="shared" si="5"/>
        <v>46</v>
      </c>
      <c r="Q134" s="54">
        <f t="shared" si="5"/>
        <v>46</v>
      </c>
      <c r="R134" s="63"/>
    </row>
    <row r="135" spans="1:18" ht="12.75" customHeight="1">
      <c r="A135" s="51"/>
      <c r="B135" s="103" t="s">
        <v>252</v>
      </c>
      <c r="C135" s="103"/>
      <c r="D135" s="103"/>
      <c r="E135" s="103"/>
      <c r="F135" s="103"/>
      <c r="G135" s="103"/>
      <c r="H135" s="50"/>
      <c r="I135" s="50"/>
      <c r="J135" s="50"/>
      <c r="K135" s="50"/>
      <c r="L135" s="52"/>
      <c r="M135" s="53"/>
      <c r="N135" s="55">
        <f>SUM(COUNTIFS(N$7:N$127,{"ĐTT","ĐTT+SHHN","ĐTT+VS-AN","ĐTT+HĐG","ĐTT+HĐNT","ĐTT+HĐC"}))</f>
        <v>3</v>
      </c>
      <c r="O135" s="55">
        <f>SUM(COUNTIFS(O$7:O$127,{"ĐTT","ĐTT+SHHN","ĐTT+VS-AN","ĐTT+HĐG","ĐTT+HĐNT","ĐTT+HĐC"}))</f>
        <v>2</v>
      </c>
      <c r="P135" s="55">
        <f>SUM(COUNTIFS(P$7:P$127,{"ĐTT","ĐTT+SHHN","ĐTT+VS-AN","ĐTT+HĐG","ĐTT+HĐNT","ĐTT+HĐC"}))</f>
        <v>3</v>
      </c>
      <c r="Q135" s="55">
        <f>SUM(COUNTIFS(Q$7:Q$127,{"ĐTT","ĐTT+SHHN","ĐTT+VS-AN","ĐTT+HĐG","ĐTT+HĐNT","ĐTT+HĐC"}))</f>
        <v>3</v>
      </c>
      <c r="R135" s="63"/>
    </row>
    <row r="136" spans="1:18" ht="12.75" customHeight="1">
      <c r="A136" s="51"/>
      <c r="B136" s="103" t="s">
        <v>253</v>
      </c>
      <c r="C136" s="103"/>
      <c r="D136" s="103"/>
      <c r="E136" s="103"/>
      <c r="F136" s="103"/>
      <c r="G136" s="103"/>
      <c r="H136" s="50"/>
      <c r="I136" s="50"/>
      <c r="J136" s="50"/>
      <c r="K136" s="50"/>
      <c r="L136" s="52"/>
      <c r="M136" s="53"/>
      <c r="N136" s="55">
        <f>SUM(COUNTIFS(N$6:N$127,{"TDS"}))</f>
        <v>1</v>
      </c>
      <c r="O136" s="55">
        <f>SUM(COUNTIFS(O$6:O$127,{"TDS"}))</f>
        <v>1</v>
      </c>
      <c r="P136" s="55">
        <f>SUM(COUNTIFS(P$6:P$127,{"TDS"}))</f>
        <v>1</v>
      </c>
      <c r="Q136" s="55">
        <f>SUM(COUNTIFS(Q$6:Q$127,{"TDS"}))</f>
        <v>1</v>
      </c>
      <c r="R136" s="63"/>
    </row>
    <row r="137" spans="1:18" ht="12.75" customHeight="1">
      <c r="A137" s="51"/>
      <c r="B137" s="103" t="s">
        <v>254</v>
      </c>
      <c r="C137" s="103"/>
      <c r="D137" s="103"/>
      <c r="E137" s="103"/>
      <c r="F137" s="103"/>
      <c r="G137" s="103"/>
      <c r="H137" s="50"/>
      <c r="I137" s="50"/>
      <c r="J137" s="50"/>
      <c r="K137" s="50"/>
      <c r="L137" s="52"/>
      <c r="M137" s="53"/>
      <c r="N137" s="55">
        <f>SUM(COUNTIFS(N$6:N$127,{"ĐTT+HĐG","HĐG","HĐH+HĐG","HĐG+HĐNT","HĐG+HĐC"}))</f>
        <v>10</v>
      </c>
      <c r="O137" s="55">
        <f>SUM(COUNTIFS(O$6:O$127,{"ĐTT+HĐG","HĐG","HĐH+HĐG","HĐG+HĐNT","HĐG+HĐC"}))</f>
        <v>11</v>
      </c>
      <c r="P137" s="55">
        <f>SUM(COUNTIFS(P$6:P$127,{"ĐTT+HĐG","HĐG","HĐH+HĐG","HĐG+HĐNT","HĐG+HĐC"}))</f>
        <v>9</v>
      </c>
      <c r="Q137" s="55">
        <f>SUM(COUNTIFS(Q$6:Q$127,{"ĐTT+HĐG","HĐG","HĐH+HĐG","HĐG+HĐNT","HĐG+HĐC"}))</f>
        <v>9</v>
      </c>
      <c r="R137" s="63"/>
    </row>
    <row r="138" spans="1:18" ht="12.75" customHeight="1">
      <c r="A138" s="51"/>
      <c r="B138" s="103" t="s">
        <v>255</v>
      </c>
      <c r="C138" s="103"/>
      <c r="D138" s="103"/>
      <c r="E138" s="103"/>
      <c r="F138" s="103"/>
      <c r="G138" s="103"/>
      <c r="H138" s="50"/>
      <c r="I138" s="50"/>
      <c r="J138" s="50"/>
      <c r="K138" s="50"/>
      <c r="L138" s="52"/>
      <c r="M138" s="53"/>
      <c r="N138" s="55">
        <f>SUM(COUNTIFS(N$6:N$127,{"HĐNT","ĐTT+HĐNT","HĐH+HĐNT","HĐG+HĐNT","HĐC+HĐNT"}))</f>
        <v>11</v>
      </c>
      <c r="O138" s="55">
        <f>SUM(COUNTIFS(O$6:O$127,{"HĐNT","ĐTT+HĐNT","HĐH+HĐNT","HĐG+HĐNT","HĐC+HĐNT"}))</f>
        <v>13</v>
      </c>
      <c r="P138" s="55">
        <f>SUM(COUNTIFS(P$6:P$127,{"HĐNT","ĐTT+HĐNT","HĐH+HĐNT","HĐG+HĐNT","HĐC+HĐNT"}))</f>
        <v>12</v>
      </c>
      <c r="Q138" s="55">
        <f>SUM(COUNTIFS(Q$6:Q$127,{"HĐNT","ĐTT+HĐNT","HĐH+HĐNT","HĐG+HĐNT","HĐC+HĐNT"}))</f>
        <v>13</v>
      </c>
      <c r="R138" s="63"/>
    </row>
    <row r="139" spans="1:18" ht="12.75" customHeight="1">
      <c r="A139" s="51"/>
      <c r="B139" s="103" t="s">
        <v>256</v>
      </c>
      <c r="C139" s="103"/>
      <c r="D139" s="103"/>
      <c r="E139" s="103"/>
      <c r="F139" s="103"/>
      <c r="G139" s="103"/>
      <c r="H139" s="50"/>
      <c r="I139" s="50"/>
      <c r="J139" s="50"/>
      <c r="K139" s="50"/>
      <c r="L139" s="52"/>
      <c r="M139" s="53"/>
      <c r="N139" s="55">
        <f>SUM(COUNTIFS(N$6:N$127,{"ĐTT+VS-AN","VS-AN","VS-AN+HĐC","SHHN+VS-AN"}))</f>
        <v>3</v>
      </c>
      <c r="O139" s="55">
        <f>SUM(COUNTIFS(O$6:O$127,{"ĐTT+VS-AN","VS-AN","VS-AN+HĐC","SHHN+VS-AN"}))</f>
        <v>3</v>
      </c>
      <c r="P139" s="55">
        <f>SUM(COUNTIFS(P$6:P$127,{"ĐTT+VS-AN","VS-AN","VS-AN+HĐC","SHHN+VS-AN"}))</f>
        <v>2</v>
      </c>
      <c r="Q139" s="55">
        <f>SUM(COUNTIFS(Q$6:Q$127,{"ĐTT+VS-AN","VS-AN","VS-AN+HĐC","SHHN+VS-AN"}))</f>
        <v>2</v>
      </c>
      <c r="R139" s="63"/>
    </row>
    <row r="140" spans="1:18" ht="12.75" customHeight="1">
      <c r="A140" s="51"/>
      <c r="B140" s="103" t="s">
        <v>257</v>
      </c>
      <c r="C140" s="103"/>
      <c r="D140" s="103"/>
      <c r="E140" s="103"/>
      <c r="F140" s="103"/>
      <c r="G140" s="103"/>
      <c r="H140" s="50"/>
      <c r="I140" s="50"/>
      <c r="J140" s="50"/>
      <c r="K140" s="50"/>
      <c r="L140" s="52"/>
      <c r="M140" s="53"/>
      <c r="N140" s="55">
        <f>SUM(COUNTIFS(N$6:N$127,{"HĐC","ĐTT+HĐC","HĐG+HĐC","HĐH+HĐC","VS-AN+HĐC","HĐC+HĐNT"}))</f>
        <v>9</v>
      </c>
      <c r="O140" s="55">
        <f>SUM(COUNTIFS(O$6:O$127,{"HĐC","ĐTT+HĐC","HĐG+HĐC","HĐH+HĐC","VS-AN+HĐC","HĐC+HĐNT"}))</f>
        <v>7</v>
      </c>
      <c r="P140" s="55">
        <f>SUM(COUNTIFS(P$6:P$127,{"HĐC","ĐTT+HĐC","HĐG+HĐC","HĐH+HĐC","VS-AN+HĐC","HĐC+HĐNT"}))</f>
        <v>10</v>
      </c>
      <c r="Q140" s="55">
        <f>SUM(COUNTIFS(Q$6:Q$127,{"HĐC","ĐTT+HĐC","HĐG+HĐC","HĐH+HĐC","VS-AN+HĐC","HĐC+HĐNT"}))</f>
        <v>9</v>
      </c>
      <c r="R140" s="63"/>
    </row>
    <row r="141" spans="1:18" ht="12.75" customHeight="1">
      <c r="A141" s="51"/>
      <c r="B141" s="103" t="s">
        <v>258</v>
      </c>
      <c r="C141" s="103"/>
      <c r="D141" s="103"/>
      <c r="E141" s="103"/>
      <c r="F141" s="103"/>
      <c r="G141" s="103"/>
      <c r="H141" s="50"/>
      <c r="I141" s="50"/>
      <c r="J141" s="50"/>
      <c r="K141" s="50"/>
      <c r="L141" s="52"/>
      <c r="M141" s="53"/>
      <c r="N141" s="55">
        <f>SUM(COUNTIFS(N$6:N$127,{"SHHN","SHHN+VS-AN","ĐTT+SHHN"}))</f>
        <v>4</v>
      </c>
      <c r="O141" s="55">
        <f>SUM(COUNTIFS(O$6:O$127,{"SHHN","SHHN+VS-AN","ĐTT+SHHN"}))</f>
        <v>3</v>
      </c>
      <c r="P141" s="55">
        <f>SUM(COUNTIFS(P$6:P$127,{"SHHN","SHHN+VS-AN","ĐTT+SHHN"}))</f>
        <v>4</v>
      </c>
      <c r="Q141" s="55">
        <f>SUM(COUNTIFS(Q$6:Q$127,{"SHHN","SHHN+VS-AN","ĐTT+SHHN"}))</f>
        <v>4</v>
      </c>
      <c r="R141" s="63"/>
    </row>
    <row r="142" spans="1:18" ht="12.75" customHeight="1">
      <c r="A142" s="51"/>
      <c r="B142" s="103" t="s">
        <v>259</v>
      </c>
      <c r="C142" s="103"/>
      <c r="D142" s="103"/>
      <c r="E142" s="103"/>
      <c r="F142" s="103"/>
      <c r="G142" s="103"/>
      <c r="H142" s="50"/>
      <c r="I142" s="50"/>
      <c r="J142" s="50"/>
      <c r="K142" s="50"/>
      <c r="L142" s="52"/>
      <c r="M142" s="53"/>
      <c r="N142" s="55">
        <f>SUM(COUNTIFS(N$6:N$127,{"TQ"}))</f>
        <v>0</v>
      </c>
      <c r="O142" s="55">
        <f>SUM(COUNTIFS(O$6:O$127,{"TQ"}))</f>
        <v>0</v>
      </c>
      <c r="P142" s="55">
        <f>SUM(COUNTIFS(P$6:P$127,{"TQ"}))</f>
        <v>0</v>
      </c>
      <c r="Q142" s="55">
        <f>SUM(COUNTIFS(Q$6:Q$127,{"TQ"}))</f>
        <v>0</v>
      </c>
      <c r="R142" s="63"/>
    </row>
    <row r="143" spans="1:18" ht="12.75" customHeight="1">
      <c r="A143" s="51"/>
      <c r="B143" s="103" t="s">
        <v>260</v>
      </c>
      <c r="C143" s="103"/>
      <c r="D143" s="103"/>
      <c r="E143" s="103"/>
      <c r="F143" s="103"/>
      <c r="G143" s="103"/>
      <c r="H143" s="50"/>
      <c r="I143" s="50"/>
      <c r="J143" s="50"/>
      <c r="K143" s="50"/>
      <c r="L143" s="52"/>
      <c r="M143" s="53"/>
      <c r="N143" s="55">
        <f>SUM(COUNTIFS(N$6:N$127,{"LH","LH+HĐC"}))</f>
        <v>0</v>
      </c>
      <c r="O143" s="55">
        <f>SUM(COUNTIFS(O$6:O$127,{"LH","LH+HĐC"}))</f>
        <v>0</v>
      </c>
      <c r="P143" s="55">
        <f>SUM(COUNTIFS(P$6:P$127,{"LH","LH+HĐC"}))</f>
        <v>0</v>
      </c>
      <c r="Q143" s="55">
        <f>SUM(COUNTIFS(Q$6:Q$127,{"LH","LH+HĐC"}))</f>
        <v>0</v>
      </c>
      <c r="R143" s="63"/>
    </row>
    <row r="144" spans="1:18" ht="12.75" customHeight="1">
      <c r="A144" s="51"/>
      <c r="B144" s="122" t="s">
        <v>261</v>
      </c>
      <c r="C144" s="122"/>
      <c r="D144" s="122"/>
      <c r="E144" s="122"/>
      <c r="F144" s="122"/>
      <c r="G144" s="122"/>
      <c r="H144" s="50"/>
      <c r="I144" s="50"/>
      <c r="J144" s="50"/>
      <c r="K144" s="50"/>
      <c r="L144" s="52"/>
      <c r="M144" s="53"/>
      <c r="N144" s="54">
        <f>SUM(N145:N149)</f>
        <v>5</v>
      </c>
      <c r="O144" s="54">
        <f t="shared" ref="O144:Q144" si="6">SUM(O145:O149)</f>
        <v>5</v>
      </c>
      <c r="P144" s="54">
        <f t="shared" si="6"/>
        <v>5</v>
      </c>
      <c r="Q144" s="54">
        <f t="shared" si="6"/>
        <v>5</v>
      </c>
      <c r="R144" s="63"/>
    </row>
    <row r="145" spans="1:18" ht="12.75" customHeight="1">
      <c r="A145" s="51"/>
      <c r="B145" s="102" t="s">
        <v>262</v>
      </c>
      <c r="C145" s="102"/>
      <c r="D145" s="102"/>
      <c r="E145" s="102"/>
      <c r="F145" s="102"/>
      <c r="G145" s="102"/>
      <c r="H145" s="50"/>
      <c r="I145" s="50"/>
      <c r="J145" s="50"/>
      <c r="K145" s="50"/>
      <c r="L145" s="52"/>
      <c r="M145" s="53"/>
      <c r="N145" s="55">
        <f>SUM(COUNTIFS(N$7:N$38,{"HĐH","HĐH+HĐG","HĐH+HĐC","HĐH+HĐNT"}))</f>
        <v>1</v>
      </c>
      <c r="O145" s="55">
        <f>SUM(COUNTIFS(O$7:O$38,{"HĐH","HĐH+HĐG","HĐH+HĐC","HĐH+HĐNT"}))</f>
        <v>1</v>
      </c>
      <c r="P145" s="55">
        <f>SUM(COUNTIFS(P$7:P$38,{"HĐH","HĐH+HĐG","HĐH+HĐC","HĐH+HĐNT"}))</f>
        <v>1</v>
      </c>
      <c r="Q145" s="55">
        <f>SUM(COUNTIFS(Q$7:Q$38,{"HĐH","HĐH+HĐG","HĐH+HĐC","HĐH+HĐNT"}))</f>
        <v>1</v>
      </c>
      <c r="R145" s="63"/>
    </row>
    <row r="146" spans="1:18" ht="12.75" customHeight="1">
      <c r="A146" s="51"/>
      <c r="B146" s="102" t="s">
        <v>263</v>
      </c>
      <c r="C146" s="102"/>
      <c r="D146" s="102"/>
      <c r="E146" s="102"/>
      <c r="F146" s="102"/>
      <c r="G146" s="102"/>
      <c r="H146" s="50"/>
      <c r="I146" s="50"/>
      <c r="J146" s="50"/>
      <c r="K146" s="50"/>
      <c r="L146" s="52"/>
      <c r="M146" s="53"/>
      <c r="N146" s="55">
        <f>SUM(COUNTIFS(N$39:N$72,{"HĐH","HĐH+HĐG","HĐH+HĐC","HĐH+HĐNT"}))</f>
        <v>1</v>
      </c>
      <c r="O146" s="55">
        <f>SUM(COUNTIFS(O$39:O$72,{"HĐH","HĐH+HĐG","HĐH+HĐC","HĐH+HĐNT"}))</f>
        <v>1</v>
      </c>
      <c r="P146" s="55">
        <f>SUM(COUNTIFS(P$39:P$72,{"HĐH","HĐH+HĐG","HĐH+HĐC","HĐH+HĐNT"}))</f>
        <v>1</v>
      </c>
      <c r="Q146" s="55">
        <f>SUM(COUNTIFS(Q$39:Q$72,{"HĐH","HĐH+HĐG","HĐH+HĐC","HĐH+HĐNT"}))</f>
        <v>1</v>
      </c>
      <c r="R146" s="63"/>
    </row>
    <row r="147" spans="1:18" ht="12.75" customHeight="1">
      <c r="A147" s="51"/>
      <c r="B147" s="102" t="s">
        <v>264</v>
      </c>
      <c r="C147" s="102"/>
      <c r="D147" s="102"/>
      <c r="E147" s="102"/>
      <c r="F147" s="102"/>
      <c r="G147" s="102"/>
      <c r="H147" s="50"/>
      <c r="I147" s="50"/>
      <c r="J147" s="50"/>
      <c r="K147" s="50"/>
      <c r="L147" s="52"/>
      <c r="M147" s="53"/>
      <c r="N147" s="55">
        <f>SUM(COUNTIFS(N$73:N$92,{"HĐH","HĐH+HĐG","HĐH+HĐC","HĐH+HĐNT"}))</f>
        <v>1</v>
      </c>
      <c r="O147" s="55">
        <f>SUM(COUNTIFS(O$73:O$92,{"HĐH","HĐH+HĐG","HĐH+HĐC","HĐH+HĐNT"}))</f>
        <v>1</v>
      </c>
      <c r="P147" s="55">
        <f>SUM(COUNTIFS(P$73:P$92,{"HĐH","HĐH+HĐG","HĐH+HĐC","HĐH+HĐNT"}))</f>
        <v>1</v>
      </c>
      <c r="Q147" s="55">
        <f>SUM(COUNTIFS(Q$73:Q$92,{"HĐH","HĐH+HĐG","HĐH+HĐC","HĐH+HĐNT"}))</f>
        <v>1</v>
      </c>
      <c r="R147" s="63"/>
    </row>
    <row r="148" spans="1:18" ht="12.75" customHeight="1">
      <c r="A148" s="51"/>
      <c r="B148" s="102" t="s">
        <v>265</v>
      </c>
      <c r="C148" s="102"/>
      <c r="D148" s="102"/>
      <c r="E148" s="102"/>
      <c r="F148" s="102"/>
      <c r="G148" s="102"/>
      <c r="H148" s="50"/>
      <c r="I148" s="50"/>
      <c r="J148" s="50"/>
      <c r="K148" s="50"/>
      <c r="L148" s="52"/>
      <c r="M148" s="53"/>
      <c r="N148" s="55">
        <f>SUM(COUNTIFS(N$93:N$106,{"HĐH","HĐH+HĐG","HĐH+HĐC","HĐH+HĐNT"}))</f>
        <v>1</v>
      </c>
      <c r="O148" s="55">
        <f>SUM(COUNTIFS(O$93:O$106,{"HĐH","HĐH+HĐG","HĐH+HĐC","HĐH+HĐNT"}))</f>
        <v>0</v>
      </c>
      <c r="P148" s="55">
        <f>SUM(COUNTIFS(P$93:P$106,{"HĐH","HĐH+HĐG","HĐH+HĐC","HĐH+HĐNT"}))</f>
        <v>1</v>
      </c>
      <c r="Q148" s="55">
        <f>SUM(COUNTIFS(Q$93:Q$106,{"HĐH","HĐH+HĐG","HĐH+HĐC","HĐH+HĐNT"}))</f>
        <v>0</v>
      </c>
      <c r="R148" s="63"/>
    </row>
    <row r="149" spans="1:18" ht="12.75" customHeight="1">
      <c r="A149" s="51"/>
      <c r="B149" s="102" t="s">
        <v>266</v>
      </c>
      <c r="C149" s="102"/>
      <c r="D149" s="102"/>
      <c r="E149" s="102"/>
      <c r="F149" s="102"/>
      <c r="G149" s="102"/>
      <c r="H149" s="50"/>
      <c r="I149" s="50"/>
      <c r="J149" s="50"/>
      <c r="K149" s="50"/>
      <c r="L149" s="52"/>
      <c r="M149" s="53"/>
      <c r="N149" s="55">
        <f>SUM(COUNTIFS(N$107:N$127,{"HĐH","HĐH+HĐG","HĐH+HĐC","HĐH+HĐNT"}))</f>
        <v>1</v>
      </c>
      <c r="O149" s="55">
        <f>SUM(COUNTIFS(O$107:O$127,{"HĐH","HĐH+HĐG","HĐH+HĐC","HĐH+HĐNT"}))</f>
        <v>2</v>
      </c>
      <c r="P149" s="55">
        <f>SUM(COUNTIFS(P$107:P$127,{"HĐH","HĐH+HĐG","HĐH+HĐC","HĐH+HĐNT"}))</f>
        <v>1</v>
      </c>
      <c r="Q149" s="55">
        <f>SUM(COUNTIFS(Q$107:Q$127,{"HĐH","HĐH+HĐG","HĐH+HĐC","HĐH+HĐNT"}))</f>
        <v>2</v>
      </c>
      <c r="R149" s="63"/>
    </row>
    <row r="150" spans="1:18" ht="15">
      <c r="A150" s="56" t="s">
        <v>267</v>
      </c>
      <c r="B150" s="56"/>
      <c r="C150" s="57"/>
      <c r="D150" s="26"/>
      <c r="E150" s="58"/>
      <c r="F150" s="125" t="s">
        <v>268</v>
      </c>
      <c r="G150" s="125"/>
      <c r="H150" s="26"/>
      <c r="I150" s="26"/>
      <c r="J150" s="26"/>
      <c r="K150" s="26"/>
      <c r="L150" s="59"/>
      <c r="M150" s="60"/>
      <c r="N150" s="75"/>
      <c r="O150" s="126" t="s">
        <v>269</v>
      </c>
      <c r="P150" s="126"/>
      <c r="Q150" s="126"/>
    </row>
    <row r="151" spans="1:18" ht="42.75" customHeight="1">
      <c r="A151" s="61"/>
      <c r="B151" s="62"/>
      <c r="D151" s="26"/>
      <c r="E151" s="58"/>
      <c r="F151" s="120" t="s">
        <v>270</v>
      </c>
      <c r="G151" s="120"/>
      <c r="H151" s="26"/>
      <c r="I151" s="26"/>
      <c r="J151" s="26"/>
      <c r="K151" s="26"/>
      <c r="L151" s="59"/>
      <c r="M151" s="60"/>
      <c r="N151" s="75"/>
      <c r="O151" s="121" t="s">
        <v>271</v>
      </c>
      <c r="P151" s="121"/>
      <c r="Q151" s="121"/>
    </row>
  </sheetData>
  <autoFilter ref="A6:R150" xr:uid="{6A53245F-FDBC-4D8B-8118-63AD9A576DF9}">
    <filterColumn colId="1" showButton="0"/>
  </autoFilter>
  <mergeCells count="133">
    <mergeCell ref="F151:G151"/>
    <mergeCell ref="O151:Q151"/>
    <mergeCell ref="B143:G143"/>
    <mergeCell ref="B144:G144"/>
    <mergeCell ref="B145:G145"/>
    <mergeCell ref="B146:G146"/>
    <mergeCell ref="B147:G147"/>
    <mergeCell ref="B128:G128"/>
    <mergeCell ref="B129:G129"/>
    <mergeCell ref="B130:G130"/>
    <mergeCell ref="B131:G131"/>
    <mergeCell ref="B132:G132"/>
    <mergeCell ref="F150:G150"/>
    <mergeCell ref="O150:Q150"/>
    <mergeCell ref="B138:G138"/>
    <mergeCell ref="B139:G139"/>
    <mergeCell ref="B140:G140"/>
    <mergeCell ref="B141:G141"/>
    <mergeCell ref="B142:G142"/>
    <mergeCell ref="B133:G133"/>
    <mergeCell ref="B134:G134"/>
    <mergeCell ref="B135:G135"/>
    <mergeCell ref="A110:A113"/>
    <mergeCell ref="B110:B113"/>
    <mergeCell ref="C110:C113"/>
    <mergeCell ref="D110:D113"/>
    <mergeCell ref="E110:E113"/>
    <mergeCell ref="A116:A118"/>
    <mergeCell ref="B116:B118"/>
    <mergeCell ref="C116:C118"/>
    <mergeCell ref="D116:D118"/>
    <mergeCell ref="E116:E118"/>
    <mergeCell ref="B114:E114"/>
    <mergeCell ref="A44:A45"/>
    <mergeCell ref="B44:B45"/>
    <mergeCell ref="C44:C45"/>
    <mergeCell ref="E44:E45"/>
    <mergeCell ref="D44:D45"/>
    <mergeCell ref="A1:R1"/>
    <mergeCell ref="A2:R2"/>
    <mergeCell ref="A79:A81"/>
    <mergeCell ref="A86:A88"/>
    <mergeCell ref="E86:E88"/>
    <mergeCell ref="G86:G88"/>
    <mergeCell ref="A4:A5"/>
    <mergeCell ref="B4:C4"/>
    <mergeCell ref="A75:A78"/>
    <mergeCell ref="F4:F5"/>
    <mergeCell ref="D4:D5"/>
    <mergeCell ref="G4:G5"/>
    <mergeCell ref="B75:B78"/>
    <mergeCell ref="C75:C78"/>
    <mergeCell ref="B26:E26"/>
    <mergeCell ref="B27:E27"/>
    <mergeCell ref="B30:E30"/>
    <mergeCell ref="B32:E32"/>
    <mergeCell ref="B36:E36"/>
    <mergeCell ref="M66:M67"/>
    <mergeCell ref="N4:N5"/>
    <mergeCell ref="P4:P5"/>
    <mergeCell ref="Q4:Q5"/>
    <mergeCell ref="R4:R5"/>
    <mergeCell ref="O4:O5"/>
    <mergeCell ref="B79:B81"/>
    <mergeCell ref="C79:C81"/>
    <mergeCell ref="E79:E81"/>
    <mergeCell ref="D79:D81"/>
    <mergeCell ref="B39:E39"/>
    <mergeCell ref="B40:E40"/>
    <mergeCell ref="B41:E41"/>
    <mergeCell ref="B47:E47"/>
    <mergeCell ref="B48:E48"/>
    <mergeCell ref="D75:D78"/>
    <mergeCell ref="E75:E78"/>
    <mergeCell ref="L4:L5"/>
    <mergeCell ref="M4:M5"/>
    <mergeCell ref="H4:H5"/>
    <mergeCell ref="I4:I5"/>
    <mergeCell ref="J4:J5"/>
    <mergeCell ref="K4:K5"/>
    <mergeCell ref="E4:E5"/>
    <mergeCell ref="E122:E123"/>
    <mergeCell ref="D122:D123"/>
    <mergeCell ref="A120:A121"/>
    <mergeCell ref="B120:B121"/>
    <mergeCell ref="C120:C121"/>
    <mergeCell ref="D120:D121"/>
    <mergeCell ref="E120:E121"/>
    <mergeCell ref="B148:G148"/>
    <mergeCell ref="B149:G149"/>
    <mergeCell ref="B136:G136"/>
    <mergeCell ref="B137:G137"/>
    <mergeCell ref="A122:A123"/>
    <mergeCell ref="B122:B123"/>
    <mergeCell ref="C122:C123"/>
    <mergeCell ref="B126:E126"/>
    <mergeCell ref="B6:E6"/>
    <mergeCell ref="B7:E7"/>
    <mergeCell ref="B8:E8"/>
    <mergeCell ref="B10:E10"/>
    <mergeCell ref="B11:E11"/>
    <mergeCell ref="B14:E14"/>
    <mergeCell ref="B16:F16"/>
    <mergeCell ref="B18:E18"/>
    <mergeCell ref="B20:E20"/>
    <mergeCell ref="B50:E50"/>
    <mergeCell ref="B53:E53"/>
    <mergeCell ref="B54:E54"/>
    <mergeCell ref="B56:E56"/>
    <mergeCell ref="B60:E60"/>
    <mergeCell ref="B62:E62"/>
    <mergeCell ref="B63:E63"/>
    <mergeCell ref="B58:E58"/>
    <mergeCell ref="B65:E65"/>
    <mergeCell ref="B99:E99"/>
    <mergeCell ref="B100:E100"/>
    <mergeCell ref="B102:E102"/>
    <mergeCell ref="B103:E103"/>
    <mergeCell ref="B105:E105"/>
    <mergeCell ref="B107:E107"/>
    <mergeCell ref="B108:E108"/>
    <mergeCell ref="B70:E70"/>
    <mergeCell ref="B71:E71"/>
    <mergeCell ref="B73:E73"/>
    <mergeCell ref="B74:E74"/>
    <mergeCell ref="B84:E84"/>
    <mergeCell ref="B91:E91"/>
    <mergeCell ref="B93:E93"/>
    <mergeCell ref="B94:E94"/>
    <mergeCell ref="B95:E95"/>
    <mergeCell ref="B86:B88"/>
    <mergeCell ref="C86:C88"/>
    <mergeCell ref="D86:D88"/>
  </mergeCells>
  <dataValidations count="5">
    <dataValidation type="list" allowBlank="1" showInputMessage="1" showErrorMessage="1" sqref="H6:H8 H4 H10:H127" xr:uid="{00000000-0002-0000-0100-000000000000}">
      <formula1>"Tổ, Lớp"</formula1>
    </dataValidation>
    <dataValidation type="list" allowBlank="1" showInputMessage="1" showErrorMessage="1" sqref="I4 I6:I127" xr:uid="{00000000-0002-0000-0100-000001000000}">
      <formula1>"Lớp học,Lớp học+sân chơi,Ngoài nhà trường,Phòng chức năng,Sân chơi"</formula1>
    </dataValidation>
    <dataValidation type="list" allowBlank="1" showInputMessage="1" showErrorMessage="1" sqref="C66:C69 C127 C72 C85:C86 C9 C12:C13 C15 C28:C29 C21:C25 C31 C34:C35 C37:C38 C49 C51:C52 C55 C57 C61 C64 C82:C83 C92 C101 C104 C106 C96:C97 C109:C110 C42:C44 C46 C75 C79 C89:C90 C115:C116 C124:C125 C119:C120 C122 C17 C19" xr:uid="{00000000-0002-0000-0100-000002000000}">
      <formula1>"KQMĐ, NDCT, TLHD, BC, ĐP"</formula1>
    </dataValidation>
    <dataValidation type="list" allowBlank="1" showInputMessage="1" showErrorMessage="1" sqref="J85:J90 J92 J97:J98 J101 J104 J106 J109:J113 J127 J78:J83 J115:J125" xr:uid="{00000000-0002-0000-0100-000003000000}">
      <formula1>"Thể chất, Nhận thức, Ngôn ngữ, TCKNXH, Thẩm mỹ"</formula1>
    </dataValidation>
    <dataValidation type="list" allowBlank="1" showInputMessage="1" showErrorMessage="1" sqref="H9" xr:uid="{00000000-0002-0000-0100-000004000000}">
      <formula1>"Tổ, Lớp, Khối"</formula1>
    </dataValidation>
  </dataValidations>
  <hyperlinks>
    <hyperlink ref="G109" r:id="rId1" xr:uid="{00000000-0004-0000-0100-000000000000}"/>
    <hyperlink ref="G42" r:id="rId2" location="imgrc=9hq0KNQXiD0fGM" xr:uid="{00000000-0004-0000-0100-000001000000}"/>
    <hyperlink ref="G9" r:id="rId3" xr:uid="{00000000-0004-0000-0100-000004000000}"/>
    <hyperlink ref="G78" r:id="rId4" xr:uid="{00000000-0004-0000-0100-000014000000}"/>
    <hyperlink ref="G29" r:id="rId5" xr:uid="{00000000-0004-0000-0100-00001A000000}"/>
    <hyperlink ref="G22" r:id="rId6" xr:uid="{00000000-0004-0000-0100-000022000000}"/>
    <hyperlink ref="G51" r:id="rId7" xr:uid="{00000000-0004-0000-0100-000026000000}"/>
  </hyperlinks>
  <pageMargins left="0.78740157480314965" right="0.47244094488188981" top="0.74803149606299213" bottom="0.6692913385826772" header="0.31496062992125984" footer="0.31496062992125984"/>
  <pageSetup paperSize="9" orientation="landscape" verticalDpi="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Khối 4 tuổi</vt:lpstr>
      <vt:lpstr>'Khối 4 tuổi'!Print_Area</vt:lpstr>
      <vt:lpstr>'Khối 4 tuổi'!Print_Titles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2024-10-29T02:45:49Z</cp:lastPrinted>
  <dcterms:created xsi:type="dcterms:W3CDTF">2019-07-05T03:48:23Z</dcterms:created>
  <dcterms:modified xsi:type="dcterms:W3CDTF">2024-10-29T02:48:57Z</dcterms:modified>
</cp:coreProperties>
</file>