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8_{FFFFFECF-2B78-4C63-8288-ABF66F3AB1A7}" xr6:coauthVersionLast="36" xr6:coauthVersionMax="36" xr10:uidLastSave="{00000000-0000-0000-0000-000000000000}"/>
  <bookViews>
    <workbookView xWindow="0" yWindow="180" windowWidth="15360" windowHeight="7740" tabRatio="770" firstSheet="1" activeTab="1" xr2:uid="{00000000-000D-0000-FFFF-FFFF00000000}"/>
  </bookViews>
  <sheets>
    <sheet name="SGV" sheetId="50" state="veryHidden" r:id="rId1"/>
    <sheet name="KH CĐ ĐỘNG VẬT " sheetId="57" r:id="rId2"/>
  </sheets>
  <definedNames>
    <definedName name="_xlnm._FilterDatabase" localSheetId="1" hidden="1">'KH CĐ ĐỘNG VẬT '!$A$6:$W$96</definedName>
    <definedName name="_xlnm.Print_Area" localSheetId="1">'KH CĐ ĐỘNG VẬT '!$B$1:$Q$121</definedName>
    <definedName name="_xlnm.Print_Titles" localSheetId="1">'KH CĐ ĐỘNG VẬT '!$3:$6</definedName>
  </definedNames>
  <calcPr calcId="179021"/>
</workbook>
</file>

<file path=xl/calcChain.xml><?xml version="1.0" encoding="utf-8"?>
<calcChain xmlns="http://schemas.openxmlformats.org/spreadsheetml/2006/main">
  <c r="P117" i="57" l="1"/>
  <c r="O117" i="57"/>
  <c r="N117" i="57"/>
  <c r="M117" i="57"/>
  <c r="L117" i="57"/>
  <c r="K117" i="57"/>
  <c r="P116" i="57"/>
  <c r="O116" i="57"/>
  <c r="N116" i="57"/>
  <c r="M116" i="57"/>
  <c r="L116" i="57"/>
  <c r="K116" i="57"/>
  <c r="P115" i="57"/>
  <c r="O115" i="57"/>
  <c r="N115" i="57"/>
  <c r="M115" i="57"/>
  <c r="L115" i="57"/>
  <c r="K115" i="57"/>
  <c r="P114" i="57"/>
  <c r="O114" i="57"/>
  <c r="N114" i="57"/>
  <c r="M114" i="57"/>
  <c r="L114" i="57"/>
  <c r="K114" i="57"/>
  <c r="P113" i="57"/>
  <c r="O113" i="57"/>
  <c r="N113" i="57"/>
  <c r="M113" i="57"/>
  <c r="L113" i="57"/>
  <c r="K113" i="57"/>
  <c r="P112" i="57"/>
  <c r="O112" i="57"/>
  <c r="N112" i="57"/>
  <c r="M112" i="57"/>
  <c r="L112" i="57"/>
  <c r="K112" i="57"/>
  <c r="P111" i="57"/>
  <c r="O111" i="57"/>
  <c r="N111" i="57"/>
  <c r="M111" i="57"/>
  <c r="L111" i="57"/>
  <c r="K111" i="57"/>
  <c r="P110" i="57"/>
  <c r="O110" i="57"/>
  <c r="N110" i="57"/>
  <c r="M110" i="57"/>
  <c r="L110" i="57"/>
  <c r="K110" i="57"/>
  <c r="P109" i="57"/>
  <c r="O109" i="57"/>
  <c r="N109" i="57"/>
  <c r="M109" i="57"/>
  <c r="L109" i="57"/>
  <c r="K109" i="57"/>
  <c r="P108" i="57"/>
  <c r="O108" i="57"/>
  <c r="N108" i="57"/>
  <c r="M108" i="57"/>
  <c r="L108" i="57"/>
  <c r="K108" i="57"/>
  <c r="P107" i="57"/>
  <c r="O107" i="57"/>
  <c r="N107" i="57"/>
  <c r="M107" i="57"/>
  <c r="L107" i="57"/>
  <c r="K107" i="57"/>
  <c r="P106" i="57"/>
  <c r="O106" i="57"/>
  <c r="N106" i="57"/>
  <c r="M106" i="57"/>
  <c r="L106" i="57"/>
  <c r="K106" i="57"/>
  <c r="P105" i="57"/>
  <c r="O105" i="57"/>
  <c r="N105" i="57"/>
  <c r="M105" i="57"/>
  <c r="L105" i="57"/>
  <c r="K105" i="57"/>
  <c r="P104" i="57"/>
  <c r="O104" i="57"/>
  <c r="N104" i="57"/>
  <c r="M104" i="57"/>
  <c r="L104" i="57"/>
  <c r="K104" i="57"/>
  <c r="P103" i="57"/>
  <c r="O103" i="57"/>
  <c r="N103" i="57"/>
  <c r="M103" i="57"/>
  <c r="L103" i="57"/>
  <c r="K103" i="57"/>
  <c r="P102" i="57"/>
  <c r="O102" i="57"/>
  <c r="N102" i="57"/>
  <c r="M102" i="57"/>
  <c r="L102" i="57"/>
  <c r="K102" i="57"/>
  <c r="P101" i="57"/>
  <c r="O101" i="57"/>
  <c r="N101" i="57"/>
  <c r="M101" i="57"/>
  <c r="L101" i="57"/>
  <c r="K101" i="57"/>
  <c r="P100" i="57"/>
  <c r="O100" i="57"/>
  <c r="N100" i="57"/>
  <c r="M100" i="57"/>
  <c r="L100" i="57"/>
  <c r="K100" i="57"/>
  <c r="P99" i="57"/>
  <c r="O99" i="57"/>
  <c r="N99" i="57"/>
  <c r="M99" i="57"/>
  <c r="L99" i="57"/>
  <c r="L98" i="57" s="1"/>
  <c r="K99" i="57"/>
  <c r="P98" i="57"/>
  <c r="O98" i="57"/>
  <c r="N98" i="57"/>
  <c r="M98" i="57"/>
  <c r="K98" i="57"/>
</calcChain>
</file>

<file path=xl/sharedStrings.xml><?xml version="1.0" encoding="utf-8"?>
<sst xmlns="http://schemas.openxmlformats.org/spreadsheetml/2006/main" count="550" uniqueCount="233">
  <si>
    <t>KQMĐ</t>
  </si>
  <si>
    <t>NDCT</t>
  </si>
  <si>
    <t>ĐP</t>
  </si>
  <si>
    <t>I. LĨNH VỰC GIÁO DỤC PHÁT TRIỂN THỂ CHẤT</t>
  </si>
  <si>
    <t>II. LĨNH VỰC GIÁO DỤC PHÁT TRIỂN NHẬN THỨC</t>
  </si>
  <si>
    <t>III. LĨNH VỰC GIÁO DỤC PHÁT TRIỂN NGÔN NGỮ</t>
  </si>
  <si>
    <t>A. Phát triển vận động</t>
  </si>
  <si>
    <t>B. Giáo dục dinh dưỡng và sức khỏe</t>
  </si>
  <si>
    <t>* Vận động: tung, ném, bắt</t>
  </si>
  <si>
    <t>Mục tiêu năm</t>
  </si>
  <si>
    <t>Nguồn</t>
  </si>
  <si>
    <t>Hoạt động chủ đề</t>
  </si>
  <si>
    <t>Địa điểm tổ chức</t>
  </si>
  <si>
    <t>Nội dung chủ đề</t>
  </si>
  <si>
    <t>Phạm vi thực hiện</t>
  </si>
  <si>
    <t>Lớp</t>
  </si>
  <si>
    <t>TT - HP</t>
  </si>
  <si>
    <t>TT- MT</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</si>
  <si>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</si>
  <si>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2. Thể hiện vận động cơ bản và phát triển tố chất trong vận động ban đầu</t>
  </si>
  <si>
    <t>* Vận động: bò, trườn</t>
  </si>
  <si>
    <t>* Vận động: đi, chạy</t>
  </si>
  <si>
    <t>Giữ được thăng bằng khi đi trong đường hẹp (dài 3m, rộng 25cm) có bê vật trên tay</t>
  </si>
  <si>
    <t>Biết chạy thẳng hướng tới đích (khoảng 5-7 m)</t>
  </si>
  <si>
    <t>Chạy theo hướng thẳng (khoảng 5-7m)</t>
  </si>
  <si>
    <t xml:space="preserve">Biết thực hiện phối hợp vận động tay - mắt: Ném bóng vào đích xa ở phía trước với khoảng cách 1 - 1,2m </t>
  </si>
  <si>
    <t xml:space="preserve">Ném bóng vào đích xa ở phía trước với khoảng cách 1 - 1,2m </t>
  </si>
  <si>
    <t>Thể hiện sức mạnh của cơ bắp trong vận động ném xa lên phía trước bằng một tay (tối thiểu 1,5m)</t>
  </si>
  <si>
    <t>Ném xa lên phía trước bằng một tay (tối thiểu 1,5m)</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</si>
  <si>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</si>
  <si>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</si>
  <si>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</si>
  <si>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</si>
  <si>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đóng cọc bàn gỗ</t>
  </si>
  <si>
    <t>Trò chơi: Đóng cọc bàn gỗ
TC: Búa bi 2 tầng</t>
  </si>
  <si>
    <t>Có khả năng vận động cổ tay, bàn tay, ngón tay - thực hiện "múa khéo"</t>
  </si>
  <si>
    <t>Vận động bàn tay,cánh tay</t>
  </si>
  <si>
    <t>Xoay vặn mở một số đồ dùng có gien</t>
  </si>
  <si>
    <t>Phối hợp được cử động bàn tay, ngón tay và phối hợp tay - mắt trong các hoạt động: nhào đất nặn; vẽ tổ chim.</t>
  </si>
  <si>
    <t>Phối hợp được cử động bàn tay, ngón tay và phối hợp tay - mắt trong các hoạt động: xâu vòng tay, chuỗi đeo cổ</t>
  </si>
  <si>
    <t xml:space="preserve"> Thực hiện vận động xâu vòng tay, chuỗi đeo cổ</t>
  </si>
  <si>
    <t>Biết chắp ghép các hình vào đúng vị trí cho trước, theo mẫu</t>
  </si>
  <si>
    <t>Chắp ghép hình</t>
  </si>
  <si>
    <t>Bước đầu được làm quen với bút, tập cầm bút tô, vẽ nguệch ngoạc theo ý thích</t>
  </si>
  <si>
    <t>Tập cầm bút tô, vẽ</t>
  </si>
  <si>
    <t>1. Có một số nề nếp, thói quen tốt trong sinh hoạt</t>
  </si>
  <si>
    <t>Có một số thói quen tốt trong sinh hoạt: ăn chín, uống chín; rửa tay trước khi ăn, lau mặt, lau miệng, uống nước sau khi ăn.</t>
  </si>
  <si>
    <t>Luyện một số thói quen tốt trong sinh hoạt: ăn chín, uống chín; rửa tay trước khi ăn, lau mặt, lau miệng, uống nước sau khi ăn.</t>
  </si>
  <si>
    <t>2. Thực hiện một số việc tự phục vụ, giữ gìn sức khỏe</t>
  </si>
  <si>
    <t>Bước đầu biết một số thao tác đơn giản trong rửa tay, lau mặt dưới sự hướng dẫn của cô</t>
  </si>
  <si>
    <t>Tập một số thao tác đơn giản trong rửa tay, lau mặt</t>
  </si>
  <si>
    <t>https://www.youtube.com/watch?v=QIT02oZo7QA</t>
  </si>
  <si>
    <t>3. Nhận biết và tránh một số nguy cơ không an toàn</t>
  </si>
  <si>
    <t>Biết không tự ý chạy ra khỏi nhà, cổng trường.</t>
  </si>
  <si>
    <t>Không chạy ta khỏi nhà, cổng trường.</t>
  </si>
  <si>
    <t>1. Khám phá thế giới xung quanh bằng các giác quan</t>
  </si>
  <si>
    <t>Có khả năng nghe và nhận biết âm thanh của một tiếng kêu của một số con vật quen thuộc</t>
  </si>
  <si>
    <t>Nghe và nhận biết âm thanh tiếng kêu của một số con vật quen thuộc</t>
  </si>
  <si>
    <t>https://www.youtube.com/watch?v=Ak5naQJVLJA</t>
  </si>
  <si>
    <t>2. Thể hiện sự hiểu biết về các sự vật, hiện tượng gần gũi</t>
  </si>
  <si>
    <t>Nói được tên và một vài đặc điểm nổi bật của con vật quen thuộc theo 1 vài dấu hiệu đặc trưng về màu sắc hoặc hình dạng khi được yêu cầu</t>
  </si>
  <si>
    <t>https://www.youtube.com/watch?v=vzNOzBEZn5E</t>
  </si>
  <si>
    <t>Nói được tên và một vài đặc điểm nổi bật của một số loại hoa, quả, rau quen thuộc theo 1 vài dấu hiệu đặc trưng về màu sắc hoặc hình dạng khi được yêu cầu</t>
  </si>
  <si>
    <t>*Nhận biết một số màu cơ bản, kích thước, hình dạng, số lượng</t>
  </si>
  <si>
    <t>Chỉ/nói tên hoặc lấy/cất đúng đồ chơi màu đỏ /vàng/xanh theo yêu cầu</t>
  </si>
  <si>
    <t>Màu đỏ, vàng, xanh</t>
  </si>
  <si>
    <t>Xác định được vị trí trong không gian (trên-dưới, trước - sau) so với bản thân trẻ</t>
  </si>
  <si>
    <t>Vị trí trong không gian (trên-dưới, trước - sau) so với bản thân trẻ</t>
  </si>
  <si>
    <t>https://www.youtube.com/watch?v=F4O0s7KisLA</t>
  </si>
  <si>
    <t>1. Nghe hiểu lời nói</t>
  </si>
  <si>
    <t>Nghe hiểu được các bài thơ, đồng dao, ca dao, hò vè, câu đố, bài hát và nội dung truyện ngắn đơn giản, trả lời được các câu hỏi về tên truyện, tên và hành động của các nhân vật</t>
  </si>
  <si>
    <t>https://www.youtube.com/watch?v=TCf2BpnXkKE</t>
  </si>
  <si>
    <t>2. Nghe, nhắc lại các âm, các tiếng và các câu</t>
  </si>
  <si>
    <t>Biết sử dụng các từ chỉ con vật, đặc điểm, hành động quen thuộc trong giao tiếp</t>
  </si>
  <si>
    <t>Sử dụng các từ chỉ con vật, đặc điểm, hành động quen thuộc trong giao tiếp</t>
  </si>
  <si>
    <t>Biết trả lời và đặt được câu hỏi: "Cái gì?"; "Làm gì?"; "Ở đâu?"; "…thế nào?"; "Để làm gì?"; "Tại sao?"</t>
  </si>
  <si>
    <t>Trả lời và đặt câu hỏi: "Cái gì?"; "Làm gì?"; "Ở đâu?"; "…thế nào?"; "Để làm gì?"; "Tại sao?"</t>
  </si>
  <si>
    <t>Đọc được bài thơ, ca dao, đồng dao với sự giúp đỡ của cô giáo</t>
  </si>
  <si>
    <t>Đọc các đoạn thơ, bài thơ ngắn có câu 3 - 4 tiếng về chủ đề:"Gia đình"</t>
  </si>
  <si>
    <t>https://www.youtube.com/watch?v=DEI4ZfR6Zx0</t>
  </si>
  <si>
    <t>4. Làm quen với sách</t>
  </si>
  <si>
    <t>Lắng nghe người lớn đọc sách</t>
  </si>
  <si>
    <t>Trẻ biết đề nghị người khác đọc sách cho trẻ nghe và giở sách cho trẻ xem</t>
  </si>
  <si>
    <t>Chỉ và gọi tên được các nhân vật, sự vật, hiện tượng gần gũi qua tranh/ảnh</t>
  </si>
  <si>
    <t>Xem tranh ảnh và gọi tên các nhân vật</t>
  </si>
  <si>
    <t>IV. LĨNH VỰC TÌNH CẢM, KỸ NĂNG XÃ HỘI VÀ THẨM MỸ</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</si>
  <si>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</si>
  <si>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</si>
  <si>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</si>
  <si>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</si>
  <si>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3. Phát triển cảm xúc thẩm mỹ</t>
  </si>
  <si>
    <t>* Nghe hát, hát và vận động đơn giản theo nhạc</t>
  </si>
  <si>
    <t>Biết hát và vận động đơn giản theo một vài bài hát/bản nhạc quen thuộc</t>
  </si>
  <si>
    <t>Nghe hát, nghe nhạc, nghe âm thanh của các loại dụng cụ
Hát theo và tập vận động đơn giản theo nhạc về chủ đề " Động vật"</t>
  </si>
  <si>
    <t>https://www.youtube.com/watch?v=Xaye9C44ig4</t>
  </si>
  <si>
    <t>* Vẽ, nặn, xé dán, xếp hình, xem tranh</t>
  </si>
  <si>
    <t>Xé vụn, vo, vò, dán trang trí hình chủ đề: "Động vật"</t>
  </si>
  <si>
    <t>Làm quen với màu nước</t>
  </si>
  <si>
    <t>Lớp học+ sân chơi</t>
  </si>
  <si>
    <t>Trò choi vận động</t>
  </si>
  <si>
    <t>Phòng chức năng</t>
  </si>
  <si>
    <t>Có khả năng xé vụn giấy, vo, vò, dán trang trí hình, xếp hình.</t>
  </si>
  <si>
    <t>TN
học
liệu</t>
  </si>
  <si>
    <t>Thích chơi các trò chơi vận động. Biết luật chơi, cách chơi, phối hợp chơi với bạn vui vẻ</t>
  </si>
  <si>
    <t>https://drive.google.com/file/d/11o-Lva6_B3bYXmw8atOv15i9FOPQTbLZ/view?usp=sharing</t>
  </si>
  <si>
    <t>https://drive.google.com/file/d/10GV-vGKHvX3tF_zn5PXml0eX89SOxGPp/view</t>
  </si>
  <si>
    <t>Lớp học</t>
  </si>
  <si>
    <t>1. Thực hiện các động tác phát triển các nhóm cơ và hô hấp (TDS)</t>
  </si>
  <si>
    <t>Đi trong đường hẹp (dài 3m, rộng 25cm) có mang vật trên tay</t>
  </si>
  <si>
    <t>Tên và một số đặc điểm nổi bật của con vật quen thuộc (Con mèo; Con gà; Con thỏ; Con voi; Con cá; Con cua)</t>
  </si>
  <si>
    <t>Tên và một số đặc điểm nổi bật của một số loại hoa, quả  quen thuộc (Hoa hồng; Qủa cam; Qủa chuối; Rau bắp cải; Bắp ngô; Củ cà rốt)</t>
  </si>
  <si>
    <t>Nghe các bài thơ, đồng dao, ca dao, truyện kể đơn giản về chủ đề "Động vật"</t>
  </si>
  <si>
    <t xml:space="preserve"> SHHN: Trẻ biết đề nghị người khác, cho trẻ nghe và mở sách cho trẻ xem.</t>
  </si>
  <si>
    <t>TDS: Bài 7:
- Hô hấp: Gà gáy
- ĐT 1: Tay : 2 tay đưa đưa sang ngang, hạ xuống
-  ĐT 2:  Lưng, bụng: Cúi người xuống, đứng thẳng người lên
 - ĐT 3: Chân : Bật nhảy tại chỗ</t>
  </si>
  <si>
    <t>HĐCĐ: Bò trườn qua vật cản (cao 10-15cm, rộng khoảng 20-25cm) bò tiếp khoảng 2m.</t>
  </si>
  <si>
    <t>HĐCĐ: Đi trong đường hẹp (dài 3m, rộng 25cm) có mang vật trên tay</t>
  </si>
  <si>
    <t>HĐCĐ: Chạy theo hướng thẳng (khoảng 5-7m)</t>
  </si>
  <si>
    <t>HĐG: Vo giấy  thành quả
Tập rót nước
Tập nấu ăn (Khuấy, đảo)
Lắc tay đưa bóng vào lỗ</t>
  </si>
  <si>
    <t>HĐCĐ: Ném xa lên phía trước bằng một tay (tối thiểu 1,5m)</t>
  </si>
  <si>
    <t xml:space="preserve">HĐCĐ: Ném bóng vào đích xa ở phía trước với khoảng cách 1 - 1,2m </t>
  </si>
  <si>
    <t>Thực hiện vận động nhào đất nặn; vẽ tổ chim….</t>
  </si>
  <si>
    <t>HĐG: Trò chơi:  Vẽ tổ chim, nặn quả trứng.</t>
  </si>
  <si>
    <t>HĐG: Xâu dây các con vật</t>
  </si>
  <si>
    <t>HĐG: Chắp ghép hình</t>
  </si>
  <si>
    <t>HĐG: Chơi với bút sáp màu, chơi với phấn</t>
  </si>
  <si>
    <t>VS-AN: Trò chuyện với trẻ về thói quen uống nước sau khi ăn.</t>
  </si>
  <si>
    <t>VS-AN: Trẻ bất chước các thao tác rủa tay theo cô.</t>
  </si>
  <si>
    <t xml:space="preserve"> ĐTT: Giáo dục trẻ không chạy ta khỏi nhà, cổng trường.</t>
  </si>
  <si>
    <t>ĐTT: Nghe âm thanh đoán tên con vật, đồ vật; Tiếng kêu ở đâu? Tạo dáng, bắt chước tiếng kêu, Tai ai tinh?</t>
  </si>
  <si>
    <t>*Nhận biết một số con vật quen thuộc</t>
  </si>
  <si>
    <t>*Nhận biết một số loại hoa, quả quen thuộc</t>
  </si>
  <si>
    <t>SHHN: Trẻ nhắc lại các từ chỉ con vật, đặc điểm, hành động quen thuộc trong giao tiếp</t>
  </si>
  <si>
    <t>ĐTT: Cô cho trẻ xem tranh, ảnh, video và trò chuyện với trẻ về các con vật với các câu hỏi "Cái gì?", "Làm gì?", " Ở đâu?", " Thế nào?" "Để làm gì?", " Tại sao?"</t>
  </si>
  <si>
    <t xml:space="preserve">Tô màu nước, in bằng màu nước </t>
  </si>
  <si>
    <t xml:space="preserve">Nặn sản phẩm đơn giản về chủ đề </t>
  </si>
  <si>
    <t>Ghi chú về các điều chỉnh trong năm học (nếu có)</t>
  </si>
  <si>
    <t>CỘNG TỔNG SỐ NỘI DUNG  PHÂN BỔ VÀO TỪNG HĐ</t>
  </si>
  <si>
    <t>Trong đó:   - Đón trả trẻ (ĐTT)</t>
  </si>
  <si>
    <t xml:space="preserve">                 - Thể dục sáng (TDS)</t>
  </si>
  <si>
    <t xml:space="preserve">                 - Hoạt động chơi tập (HĐG)</t>
  </si>
  <si>
    <t xml:space="preserve">  Hoạt động chơi tập có chủ đích (HĐCĐ)</t>
  </si>
  <si>
    <t>TDS</t>
  </si>
  <si>
    <t>HĐCĐ+HĐC</t>
  </si>
  <si>
    <t>HĐCĐ</t>
  </si>
  <si>
    <t>HĐNT</t>
  </si>
  <si>
    <t>HĐG</t>
  </si>
  <si>
    <t>VS-AN</t>
  </si>
  <si>
    <t>SHHN</t>
  </si>
  <si>
    <t>ĐTT</t>
  </si>
  <si>
    <t>HĐC</t>
  </si>
  <si>
    <t>HĐNT+HĐG</t>
  </si>
  <si>
    <t>Con mèo</t>
  </si>
  <si>
    <t>Con gà</t>
  </si>
  <si>
    <t>Con thỏ</t>
  </si>
  <si>
    <t>Con voi</t>
  </si>
  <si>
    <t>Con cua</t>
  </si>
  <si>
    <t>Con cá</t>
  </si>
  <si>
    <t>HĐCĐ+HĐNT</t>
  </si>
  <si>
    <t>HĐC+HĐG</t>
  </si>
  <si>
    <t xml:space="preserve">CỘNG TỔNG SỐ NỘI DUNG PHÂN BỔ THEO LĨNH VỰC									</t>
  </si>
  <si>
    <t>Trong đó:  - Lĩnh vực thể chất</t>
  </si>
  <si>
    <t xml:space="preserve">                - Lĩnh vực nhận thức</t>
  </si>
  <si>
    <t xml:space="preserve">                - Lĩnh vực ngôn ngữ</t>
  </si>
  <si>
    <t xml:space="preserve">                - Lĩnh vực tình cảm kỹ năng xã hội</t>
  </si>
  <si>
    <t xml:space="preserve">                 - Hoạt động ngoài trời (HĐNT)</t>
  </si>
  <si>
    <t xml:space="preserve">                 - Vệ sinh - ăn ngủ (VS - AN)</t>
  </si>
  <si>
    <t xml:space="preserve">                 - Hoạt động chiều (HĐC)</t>
  </si>
  <si>
    <t xml:space="preserve">                 - Sinh hoạt hàng ngày (SHHN)</t>
  </si>
  <si>
    <t xml:space="preserve">                 - Thăm quan dã ngoại (TQDN)</t>
  </si>
  <si>
    <t xml:space="preserve">                -  Lễ hội (LH)</t>
  </si>
  <si>
    <t xml:space="preserve">HĐG: Chọn các con vật theo màu.
HĐG: - TC tư duy màu
- Tháp xếp chồng
- Chơi bộ luồn hạt xoắn
- Lắp ghép hình
</t>
  </si>
  <si>
    <t>HĐG:  Dán vây cá
- Xé thức ăn cho gà
- Xếp bể cá. 
- Xếp chuồng gà</t>
  </si>
  <si>
    <t>Tô màu con mèo</t>
  </si>
  <si>
    <t>HĐCĐ: Xé thức ăn cho gà</t>
  </si>
  <si>
    <t>Tô màu con cua</t>
  </si>
  <si>
    <t>CHỦ ĐỀ: ĐỘNG VẬT</t>
  </si>
  <si>
    <t>HĐG: Trò chơi đóng cọc bàn gỗ
TC: Búa bi 2 tầng.</t>
  </si>
  <si>
    <t>HĐCĐ: Voi  con đáng yêu</t>
  </si>
  <si>
    <t>HĐG: Tạo tình huống và cho trẻ thực hành nói chuyện với người khác.
TC: Nghe điện thoại
- Bế em, ru em ngủ, cho em ăn, rót nước cho em.
- Chọn thực phẩm, chế biến thực phẩm;
- Cho em búp bê đi chơi</t>
  </si>
  <si>
    <t>HĐCĐ: Dán tai thỏ</t>
  </si>
  <si>
    <t>HĐCĐ:  Xếp bể cá</t>
  </si>
  <si>
    <t xml:space="preserve">
- HĐG:Tô tranh màu nước các con vật (mèo, thỏ, voi, cá..)
 </t>
  </si>
  <si>
    <t>HĐNT: Tập xoay cuộn cổ tay.
Tập VĐ múa kết hợp lời bài hát Con gà trống…..</t>
  </si>
  <si>
    <t xml:space="preserve">   Chia ra:  + Giờ thể chất</t>
  </si>
  <si>
    <t xml:space="preserve">                 + Giờ nhận thức</t>
  </si>
  <si>
    <t xml:space="preserve">                  + Giờ TCKNXH - TM</t>
  </si>
  <si>
    <t xml:space="preserve">                  + Giờ ngôn ngữ</t>
  </si>
  <si>
    <t>HĐNT: Quan sát lá sấu non, chồi non cây mít, cây vú sữa, hoa khế, hoa bưởi, quả bưởi, quả mít, hoa sam, hoa giấy…</t>
  </si>
  <si>
    <t xml:space="preserve"> HĐNT: Thực hành cách chăm sóc vật nuôi trong trường: Cho thỏ, gà ăn, mèo ăn.
</t>
  </si>
  <si>
    <t xml:space="preserve">HĐC: + Nghe hát: 
- Chú voi con ở Bản Đôn; Chú mèo con; Nhà em có con mèo; Gà trống mèo con và cún con; Thỏ con không ngoan, Trời nắng trời mưa, Tôm cua cá thi tài; Đàn gà trong sân, con cua con còng.
- VĐ múa con gà trống
- Vỗ tay theo nhịp"Nhà em có con mèo",
</t>
  </si>
  <si>
    <t>HĐG: Trò chơi: Xoáy mở nắp chai</t>
  </si>
  <si>
    <t>HĐG: Nặn những sản phẩm đơn giản về chủ đề động vật</t>
  </si>
  <si>
    <t>PTTC</t>
  </si>
  <si>
    <t>Bò trườn qua vật cản (cao 10-15cm, rộng khoảng 20-25cm) bò tiếp khoảng 2m,.</t>
  </si>
  <si>
    <t>Biết bò đến vật cản và trườn qua vật cản (cao 10-15cm, rộng khoảng 20-25cm) bò tiếp khoảng 2m, đứng dậy đi về chỗ hoặc lấy đồ chơi</t>
  </si>
  <si>
    <t>TLHD</t>
  </si>
  <si>
    <t>Đi/chạy theo hướng thẳng có thay đổi tốc độ nhanh/chậm theo hiệu lệnh của cô</t>
  </si>
  <si>
    <t>Giữ được thăng bằng trong vận động đi/chạy có thay đổi tốc độ nhanh/chậm theo hiệu lệnh của cô</t>
  </si>
  <si>
    <t>Thích chơi với đất nặn tạo ra sản phẩm đơn giản theo sự hướng dẫn của cô</t>
  </si>
  <si>
    <t xml:space="preserve"> I. MỤC TIÊU - NỘI DUNG - HOẠT ĐỘNG CHỦ ĐỀ</t>
  </si>
  <si>
    <t xml:space="preserve"> Tập múa dẻo</t>
  </si>
  <si>
    <t>Chồng, xếp được 6 - 8 khối không đổ</t>
  </si>
  <si>
    <t>Chồng, xếp 6 - 8 khối</t>
  </si>
  <si>
    <t>HĐG: - Xếp chồng đường đi
- Xếp chồng (xếp chuồng trại, bồn cây)</t>
  </si>
  <si>
    <t>HĐC: QS 1 số  con vật: Con mèo, gà, con thỏ….
HĐG; Ghép thẻ các con vật; Bé xâu các con vật;  Ghép tranh con cua, mèo, cá, thỏ, voi…; So hình; Phân biệt con vật to-nhỏ;...</t>
  </si>
  <si>
    <t>HĐG: TC, xem tranh ảnh, xem video và gọi tên  các nhân vật, sự vật, hành động có trong tranh, sách
TC: Bắt chước tạo dáng; Chơi với sách</t>
  </si>
  <si>
    <t xml:space="preserve">HĐC: Nghe thơ: Chú mèo con, Con mèo, Bé và mèo; Đàn gà con; Gà gáy; Voi và cá voi; Cá vàng; Rong và cá, Con cua
- Đồng dao: Con voi, con cua, Chi vi chi vít, 5 ngón tay, Trời nắng trời mưa, ....
Truyện: Thỏ con ăn gì? Cá và chim; Mèo con và đàn cá; </t>
  </si>
  <si>
    <t>KẾ HOẠCH CHĂM SÓC GIÁO DỤC CHỦ ĐỀ:  BẢN THÂN (Thời gian thực hiện 6 tuần. Từ ngày 02/12 - 11/01/2024)</t>
  </si>
  <si>
    <t>HĐG:  Kéo chun tay
- Chơi với túi cát
- Trò chơi xe đẩy
- Chơi với gậy , vòng
- Đập bóng lốc xoáy
- Đập chuột con voi.</t>
  </si>
  <si>
    <t>HĐCĐ+HĐC: Ôn nhận biết phía (Trước-sau)so với bản thân trẻ</t>
  </si>
  <si>
    <t>HĐCĐ+HĐNT: Chạy trong đường hẹp</t>
  </si>
  <si>
    <t>HĐCĐ+HĐC: Kể chuyện Thỏ con không vâng lời</t>
  </si>
  <si>
    <t>HĐCĐ+HĐC:
+ Bài hát: Chú thỏ con</t>
  </si>
  <si>
    <t xml:space="preserve">  HĐNT+HĐG: Hát,vận động và sử dụng dụng cụ âm nhạc đơn giản
- Nghe âm thanh của gáo dừa, xắc xô, trống.</t>
  </si>
  <si>
    <t>HĐCĐ: Tô màu con voi</t>
  </si>
  <si>
    <t xml:space="preserve"> HĐNT: - Gà tìm chuồng
- Con gì biến mất 
- Gà trong vườn rau
- Gà mẹ và gà con
- Cắp cua bỏ giỏ
- Cáo và thỏ, Tạo dáng con vật, Con vỏi con voi
- Mèo đuổi chuột, bắt chước tiếng kêu con vật.</t>
  </si>
  <si>
    <t>HĐCĐ+HĐC: Nhận biết con mèo</t>
  </si>
  <si>
    <t>HĐCĐ+HĐC: Nhận biết con cua</t>
  </si>
  <si>
    <t>HĐCĐ+HĐC: Nhận biết con cá</t>
  </si>
  <si>
    <t>HĐCĐ+HĐC: Nhận biết phía trước phía sau so với bản thân trẻ.</t>
  </si>
  <si>
    <t>HĐCĐ+HĐC: Bé và mèo</t>
  </si>
  <si>
    <t>HĐCĐ+HĐC: Gà gáy</t>
  </si>
  <si>
    <t>HĐCĐ+HĐC: Con voi</t>
  </si>
  <si>
    <t>HĐCĐ+HĐC: Con cá vàng</t>
  </si>
  <si>
    <t>HĐCĐ+HĐC: Con cua.</t>
  </si>
  <si>
    <t>HĐCĐ+HĐC:  Bài hát:
- Là con mèo</t>
  </si>
  <si>
    <t>HĐCĐ+HĐC: + Bài hát:
- Con gà trống.</t>
  </si>
  <si>
    <t>HĐCĐ+HĐC: + Bài hát: Con voi</t>
  </si>
  <si>
    <t>HĐCĐ+HĐC: + Bài hát: Con cua</t>
  </si>
  <si>
    <t>HĐCĐ+HĐC: + Bài hát: Cá vàng bơi</t>
  </si>
  <si>
    <t xml:space="preserve">              NGƯỜI THỰC HIỆN.                                      TỔ TRƯỞNG CM DUYỆT.                                            HIỆU PHÓ CHUYÊN MÔN DUYỆT.         </t>
  </si>
  <si>
    <t xml:space="preserve">                Nguyễn Thị Thảo                                                    Trần Thị Linh                                                                              Lưu Thị Thắm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</si>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</sst>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22">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b/>
      <sz val="11"/>
      <color theme="1"/>
      <name val="Times New Roman"/>
      <family val="1"/>
    </font>
    <font>
      <sz val="11"/>
      <color theme="1"/>
      <name val="Times New Roman"/>
      <family val="1"/>
    </font>
    <font>
      <b/>
      <i/>
      <sz val="11"/>
      <color theme="1"/>
      <name val="Times New Roman"/>
      <family val="1"/>
    </font>
    <font>
      <sz val="11"/>
      <name val="Times New Roman"/>
      <family val="1"/>
    </font>
    <font>
      <b/>
      <sz val="11"/>
      <name val="Times New Roman"/>
      <family val="1"/>
    </font>
    <font>
      <sz val="11"/>
      <name val="Calibri"/>
      <family val="2"/>
      <scheme val="minor"/>
    </font>
    <font>
      <b/>
      <sz val="12"/>
      <name val="Times New Roman"/>
      <family val="1"/>
    </font>
    <font>
      <b/>
      <sz val="14"/>
      <name val="Times New Roman"/>
      <family val="1"/>
    </font>
    <font>
      <b/>
      <i/>
      <sz val="11"/>
      <name val="Times New Roman"/>
      <family val="1"/>
    </font>
    <font>
      <sz val="10"/>
      <name val="Times New Roman"/>
      <family val="1"/>
    </font>
    <font>
      <b/>
      <i/>
      <sz val="10"/>
      <name val="Times New Roman"/>
      <family val="1"/>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5" fontId="7"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2" fillId="0" borderId="0"/>
  </cellStyleXfs>
  <cellXfs count="111">
    <xf numFmtId="0" fontId="0" fillId="0" borderId="0" xfId="0"/>
    <xf numFmtId="1" fontId="13" fillId="2" borderId="3" xfId="0" applyNumberFormat="1" applyFont="1" applyFill="1" applyBorder="1" applyAlignment="1">
      <alignment horizontal="center" vertical="center"/>
    </xf>
    <xf numFmtId="0" fontId="0" fillId="2" borderId="0" xfId="0" applyFill="1"/>
    <xf numFmtId="0" fontId="0" fillId="2" borderId="0" xfId="0" applyFont="1" applyFill="1"/>
    <xf numFmtId="0" fontId="14" fillId="2" borderId="3" xfId="0" applyNumberFormat="1" applyFont="1" applyFill="1" applyBorder="1" applyAlignment="1">
      <alignment horizontal="center" vertical="center" wrapText="1"/>
    </xf>
    <xf numFmtId="0" fontId="12" fillId="2" borderId="0" xfId="0" applyNumberFormat="1" applyFont="1" applyFill="1" applyBorder="1" applyAlignment="1">
      <alignment horizontal="center" vertical="center" wrapText="1"/>
    </xf>
    <xf numFmtId="0" fontId="11" fillId="2" borderId="0" xfId="0" applyNumberFormat="1" applyFont="1" applyFill="1" applyBorder="1" applyAlignment="1">
      <alignment horizontal="left" vertical="center" wrapText="1"/>
    </xf>
    <xf numFmtId="0" fontId="13" fillId="2" borderId="0" xfId="0" applyFont="1" applyFill="1" applyBorder="1" applyAlignment="1">
      <alignment horizontal="center" vertical="center"/>
    </xf>
    <xf numFmtId="1" fontId="13" fillId="2" borderId="0" xfId="0" applyNumberFormat="1" applyFont="1" applyFill="1" applyBorder="1" applyAlignment="1">
      <alignment horizontal="center" vertical="center"/>
    </xf>
    <xf numFmtId="0" fontId="12" fillId="2" borderId="0" xfId="0" applyFont="1" applyFill="1" applyBorder="1" applyAlignment="1">
      <alignment vertical="center"/>
    </xf>
    <xf numFmtId="1" fontId="13" fillId="2" borderId="0" xfId="0" applyNumberFormat="1" applyFont="1" applyFill="1" applyBorder="1" applyAlignment="1">
      <alignment horizontal="left" vertical="center"/>
    </xf>
    <xf numFmtId="0" fontId="12" fillId="2" borderId="3" xfId="0" applyFont="1" applyFill="1" applyBorder="1" applyAlignment="1" applyProtection="1">
      <alignment horizontal="center" vertical="center" wrapText="1"/>
    </xf>
    <xf numFmtId="0" fontId="16" fillId="3" borderId="0" xfId="0" applyFont="1" applyFill="1"/>
    <xf numFmtId="0" fontId="16" fillId="2" borderId="0" xfId="0" applyFont="1" applyFill="1"/>
    <xf numFmtId="0" fontId="14" fillId="2" borderId="3" xfId="0" applyNumberFormat="1" applyFont="1" applyFill="1" applyBorder="1" applyAlignment="1">
      <alignment horizontal="left" vertical="top" wrapText="1"/>
    </xf>
    <xf numFmtId="0" fontId="12" fillId="2" borderId="3" xfId="0" applyNumberFormat="1" applyFont="1" applyFill="1" applyBorder="1" applyAlignment="1">
      <alignment horizontal="center" vertical="center" wrapText="1"/>
    </xf>
    <xf numFmtId="0"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wrapText="1"/>
    </xf>
    <xf numFmtId="0" fontId="12" fillId="2" borderId="7" xfId="0" applyFont="1" applyFill="1" applyBorder="1" applyAlignment="1">
      <alignment vertical="center"/>
    </xf>
    <xf numFmtId="0" fontId="12" fillId="2" borderId="2" xfId="0" applyFont="1" applyFill="1" applyBorder="1" applyAlignment="1">
      <alignment vertical="center"/>
    </xf>
    <xf numFmtId="0" fontId="12" fillId="2" borderId="8" xfId="0" applyFont="1" applyFill="1" applyBorder="1" applyAlignment="1">
      <alignment vertical="center"/>
    </xf>
    <xf numFmtId="0" fontId="11" fillId="2" borderId="7" xfId="0" applyFont="1" applyFill="1" applyBorder="1" applyAlignment="1">
      <alignment vertical="center"/>
    </xf>
    <xf numFmtId="0" fontId="11" fillId="2" borderId="2" xfId="0" applyFont="1" applyFill="1" applyBorder="1" applyAlignment="1">
      <alignment vertical="center"/>
    </xf>
    <xf numFmtId="0" fontId="11" fillId="2" borderId="8" xfId="0" applyFont="1" applyFill="1" applyBorder="1" applyAlignment="1">
      <alignment vertical="center"/>
    </xf>
    <xf numFmtId="0" fontId="18" fillId="2" borderId="0" xfId="0" applyFont="1" applyFill="1"/>
    <xf numFmtId="1" fontId="15"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center" vertical="center" wrapText="1"/>
    </xf>
    <xf numFmtId="1" fontId="15" fillId="2" borderId="3" xfId="0" applyNumberFormat="1" applyFont="1" applyFill="1" applyBorder="1" applyAlignment="1">
      <alignment horizontal="center" vertical="center" wrapText="1"/>
    </xf>
    <xf numFmtId="0" fontId="15" fillId="2" borderId="6" xfId="0" applyNumberFormat="1" applyFont="1" applyFill="1" applyBorder="1" applyAlignment="1">
      <alignment horizontal="center" vertical="center"/>
    </xf>
    <xf numFmtId="49" fontId="14" fillId="2" borderId="6" xfId="0" applyNumberFormat="1" applyFont="1" applyFill="1" applyBorder="1" applyAlignment="1">
      <alignment horizontal="left" vertical="center" wrapText="1"/>
    </xf>
    <xf numFmtId="49" fontId="14" fillId="2" borderId="6" xfId="0" applyNumberFormat="1" applyFont="1" applyFill="1" applyBorder="1" applyAlignment="1">
      <alignment horizontal="center" vertical="center"/>
    </xf>
    <xf numFmtId="49" fontId="14" fillId="2" borderId="3" xfId="0" applyNumberFormat="1" applyFont="1" applyFill="1" applyBorder="1" applyAlignment="1">
      <alignment vertical="center" wrapText="1"/>
    </xf>
    <xf numFmtId="0" fontId="14" fillId="2" borderId="3" xfId="0" applyNumberFormat="1" applyFont="1" applyFill="1" applyBorder="1" applyAlignment="1">
      <alignment horizontal="left" vertical="center" wrapText="1"/>
    </xf>
    <xf numFmtId="1" fontId="14" fillId="2" borderId="3" xfId="0" applyNumberFormat="1" applyFont="1" applyFill="1" applyBorder="1" applyAlignment="1">
      <alignment horizontal="center" vertical="center" wrapText="1"/>
    </xf>
    <xf numFmtId="0" fontId="14" fillId="2" borderId="3" xfId="0" applyNumberFormat="1" applyFont="1" applyFill="1" applyBorder="1" applyAlignment="1">
      <alignment horizontal="center" vertical="center"/>
    </xf>
    <xf numFmtId="49" fontId="14" fillId="2" borderId="3" xfId="0" applyNumberFormat="1" applyFont="1" applyFill="1" applyBorder="1" applyAlignment="1">
      <alignment vertical="center"/>
    </xf>
    <xf numFmtId="0" fontId="15" fillId="2" borderId="3" xfId="0" applyNumberFormat="1" applyFont="1" applyFill="1" applyBorder="1" applyAlignment="1">
      <alignment horizontal="center" vertical="center"/>
    </xf>
    <xf numFmtId="49" fontId="19" fillId="2" borderId="3" xfId="0" applyNumberFormat="1" applyFont="1" applyFill="1" applyBorder="1" applyAlignment="1">
      <alignment horizontal="left" vertical="center" wrapText="1"/>
    </xf>
    <xf numFmtId="49" fontId="19" fillId="2" borderId="3" xfId="0" applyNumberFormat="1" applyFont="1" applyFill="1" applyBorder="1" applyAlignment="1">
      <alignment horizontal="center" vertical="center"/>
    </xf>
    <xf numFmtId="1" fontId="15" fillId="2" borderId="3" xfId="0" applyNumberFormat="1" applyFont="1" applyFill="1" applyBorder="1" applyAlignment="1">
      <alignment vertical="center" wrapText="1"/>
    </xf>
    <xf numFmtId="1" fontId="14" fillId="2" borderId="3" xfId="0" applyNumberFormat="1" applyFont="1" applyFill="1" applyBorder="1" applyAlignment="1">
      <alignment horizontal="left" vertical="center" wrapText="1"/>
    </xf>
    <xf numFmtId="49" fontId="19" fillId="2" borderId="3" xfId="0" applyNumberFormat="1" applyFont="1" applyFill="1" applyBorder="1" applyAlignment="1" applyProtection="1">
      <alignment horizontal="left" vertical="center" wrapText="1"/>
      <protection locked="0"/>
    </xf>
    <xf numFmtId="0" fontId="15" fillId="2" borderId="7"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xf>
    <xf numFmtId="0" fontId="14" fillId="2" borderId="5" xfId="0" applyNumberFormat="1" applyFont="1" applyFill="1" applyBorder="1" applyAlignment="1">
      <alignment horizontal="left" vertical="top" wrapText="1"/>
    </xf>
    <xf numFmtId="0" fontId="14" fillId="2" borderId="5" xfId="0" applyNumberFormat="1" applyFont="1" applyFill="1" applyBorder="1" applyAlignment="1">
      <alignment horizontal="center" vertical="center" wrapText="1"/>
    </xf>
    <xf numFmtId="0" fontId="14" fillId="2" borderId="6" xfId="0" applyNumberFormat="1" applyFont="1" applyFill="1" applyBorder="1" applyAlignment="1">
      <alignment horizontal="center" vertical="center" wrapText="1"/>
    </xf>
    <xf numFmtId="0" fontId="14" fillId="2" borderId="7" xfId="0" applyNumberFormat="1" applyFont="1" applyFill="1" applyBorder="1" applyAlignment="1">
      <alignment horizontal="center" vertical="center" wrapText="1"/>
    </xf>
    <xf numFmtId="0" fontId="11" fillId="2" borderId="3" xfId="0" applyNumberFormat="1" applyFont="1" applyFill="1" applyBorder="1" applyAlignment="1" applyProtection="1">
      <alignment horizontal="center" vertical="center" wrapText="1"/>
    </xf>
    <xf numFmtId="0" fontId="14" fillId="2" borderId="0"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9" fillId="2" borderId="0" xfId="0" applyFont="1" applyFill="1" applyBorder="1" applyAlignment="1">
      <alignment horizontal="center" vertical="center"/>
    </xf>
    <xf numFmtId="1" fontId="19" fillId="2" borderId="0" xfId="0" applyNumberFormat="1" applyFont="1" applyFill="1" applyBorder="1" applyAlignment="1">
      <alignment horizontal="left" vertical="center"/>
    </xf>
    <xf numFmtId="1" fontId="21" fillId="2" borderId="0" xfId="0" applyNumberFormat="1" applyFont="1" applyFill="1" applyBorder="1" applyAlignment="1">
      <alignment horizontal="center" vertical="center"/>
    </xf>
    <xf numFmtId="1" fontId="19" fillId="2" borderId="0" xfId="0" applyNumberFormat="1" applyFont="1" applyFill="1" applyBorder="1" applyAlignment="1">
      <alignment horizontal="center" vertical="center"/>
    </xf>
    <xf numFmtId="0" fontId="14" fillId="2" borderId="0" xfId="0" applyFont="1" applyFill="1" applyBorder="1" applyAlignment="1">
      <alignment horizontal="center" vertical="center"/>
    </xf>
    <xf numFmtId="0" fontId="15" fillId="2" borderId="0" xfId="0" applyNumberFormat="1" applyFont="1" applyFill="1" applyBorder="1" applyAlignment="1">
      <alignment horizontal="left" vertical="center" wrapText="1"/>
    </xf>
    <xf numFmtId="49" fontId="14" fillId="2" borderId="3" xfId="0" applyNumberFormat="1" applyFont="1" applyFill="1" applyBorder="1" applyAlignment="1">
      <alignment horizontal="center" vertical="center" wrapText="1"/>
    </xf>
    <xf numFmtId="0" fontId="15" fillId="2" borderId="6" xfId="0" applyNumberFormat="1"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49" fontId="14" fillId="2" borderId="4" xfId="0" applyNumberFormat="1"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left" vertical="center" wrapText="1"/>
    </xf>
    <xf numFmtId="49" fontId="14" fillId="2" borderId="3" xfId="0" quotePrefix="1" applyNumberFormat="1" applyFont="1" applyFill="1" applyBorder="1" applyAlignment="1">
      <alignment horizontal="left" vertical="center" wrapText="1"/>
    </xf>
    <xf numFmtId="49" fontId="15" fillId="2" borderId="3" xfId="0" applyNumberFormat="1" applyFont="1" applyFill="1" applyBorder="1" applyAlignment="1">
      <alignment horizontal="left" vertical="center"/>
    </xf>
    <xf numFmtId="0" fontId="15" fillId="2" borderId="3" xfId="0" applyNumberFormat="1" applyFont="1" applyFill="1" applyBorder="1" applyAlignment="1">
      <alignment horizontal="center" vertical="center" wrapText="1"/>
    </xf>
    <xf numFmtId="0" fontId="17" fillId="2" borderId="6" xfId="0" applyNumberFormat="1" applyFont="1" applyFill="1" applyBorder="1" applyAlignment="1" applyProtection="1">
      <alignment horizontal="center" vertical="center" textRotation="90"/>
      <protection locked="0"/>
    </xf>
    <xf numFmtId="0" fontId="17" fillId="2" borderId="4" xfId="0" applyNumberFormat="1" applyFont="1" applyFill="1" applyBorder="1" applyAlignment="1" applyProtection="1">
      <alignment horizontal="center" vertical="center" textRotation="90"/>
      <protection locked="0"/>
    </xf>
    <xf numFmtId="0" fontId="17" fillId="2" borderId="5" xfId="0" applyNumberFormat="1" applyFont="1" applyFill="1" applyBorder="1" applyAlignment="1" applyProtection="1">
      <alignment horizontal="center" vertical="center" textRotation="90"/>
      <protection locked="0"/>
    </xf>
    <xf numFmtId="0" fontId="17" fillId="2" borderId="6" xfId="0" applyFont="1" applyFill="1" applyBorder="1" applyAlignment="1" applyProtection="1">
      <alignment horizontal="center" vertical="center" textRotation="90"/>
      <protection locked="0"/>
    </xf>
    <xf numFmtId="0" fontId="17" fillId="2" borderId="4" xfId="0" applyFont="1" applyFill="1" applyBorder="1" applyAlignment="1" applyProtection="1">
      <alignment horizontal="center" vertical="center" textRotation="90"/>
      <protection locked="0"/>
    </xf>
    <xf numFmtId="0" fontId="17" fillId="2" borderId="5" xfId="0" applyFont="1" applyFill="1" applyBorder="1" applyAlignment="1" applyProtection="1">
      <alignment horizontal="center" vertical="center" textRotation="90"/>
      <protection locked="0"/>
    </xf>
    <xf numFmtId="0" fontId="18" fillId="2" borderId="0" xfId="0" applyFont="1" applyFill="1" applyAlignment="1">
      <alignment horizontal="center"/>
    </xf>
    <xf numFmtId="0" fontId="18" fillId="2" borderId="9" xfId="0" applyFont="1" applyFill="1" applyBorder="1" applyAlignment="1">
      <alignment horizontal="center" vertical="center" wrapText="1"/>
    </xf>
    <xf numFmtId="0" fontId="17" fillId="2" borderId="3" xfId="0" applyNumberFormat="1" applyFont="1" applyFill="1" applyBorder="1" applyAlignment="1">
      <alignment horizontal="center" vertical="center" wrapText="1"/>
    </xf>
    <xf numFmtId="0" fontId="17" fillId="2" borderId="6" xfId="0" applyNumberFormat="1" applyFont="1" applyFill="1" applyBorder="1" applyAlignment="1">
      <alignment horizontal="center" vertical="center" wrapText="1"/>
    </xf>
    <xf numFmtId="0" fontId="17" fillId="2" borderId="4" xfId="0" applyNumberFormat="1" applyFont="1" applyFill="1" applyBorder="1" applyAlignment="1">
      <alignment horizontal="center" vertical="center" wrapText="1"/>
    </xf>
    <xf numFmtId="0" fontId="17" fillId="2" borderId="5" xfId="0" applyNumberFormat="1" applyFont="1" applyFill="1" applyBorder="1" applyAlignment="1">
      <alignment horizontal="center" vertical="center" wrapText="1"/>
    </xf>
    <xf numFmtId="49" fontId="15" fillId="2" borderId="3" xfId="0" applyNumberFormat="1" applyFont="1" applyFill="1" applyBorder="1" applyAlignment="1">
      <alignment horizontal="left" vertical="center" wrapText="1"/>
    </xf>
    <xf numFmtId="49" fontId="15" fillId="2" borderId="3" xfId="0" applyNumberFormat="1" applyFont="1" applyFill="1" applyBorder="1" applyAlignment="1">
      <alignment horizontal="left" vertical="center"/>
    </xf>
    <xf numFmtId="0" fontId="17" fillId="2" borderId="3" xfId="0" applyFont="1" applyFill="1" applyBorder="1" applyAlignment="1" applyProtection="1">
      <alignment horizontal="center" vertical="center"/>
      <protection locked="0"/>
    </xf>
    <xf numFmtId="49" fontId="14" fillId="2" borderId="3" xfId="0" applyNumberFormat="1" applyFont="1" applyFill="1" applyBorder="1" applyAlignment="1">
      <alignment horizontal="left" vertical="center" wrapText="1"/>
    </xf>
    <xf numFmtId="49" fontId="14" fillId="2" borderId="3" xfId="0" applyNumberFormat="1" applyFont="1" applyFill="1" applyBorder="1" applyAlignment="1">
      <alignment horizontal="center" vertical="center" wrapText="1"/>
    </xf>
    <xf numFmtId="49" fontId="14" fillId="2" borderId="6" xfId="0" applyNumberFormat="1" applyFont="1" applyFill="1" applyBorder="1" applyAlignment="1">
      <alignment horizontal="center" vertical="center" wrapText="1"/>
    </xf>
    <xf numFmtId="49" fontId="14" fillId="2" borderId="4" xfId="0" applyNumberFormat="1"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49" fontId="14" fillId="2" borderId="3" xfId="0" quotePrefix="1" applyNumberFormat="1" applyFont="1" applyFill="1" applyBorder="1" applyAlignment="1">
      <alignment horizontal="left" vertical="center" wrapText="1"/>
    </xf>
    <xf numFmtId="0" fontId="15" fillId="2" borderId="6" xfId="0" applyNumberFormat="1" applyFont="1" applyFill="1" applyBorder="1" applyAlignment="1">
      <alignment horizontal="center" vertical="center" wrapText="1"/>
    </xf>
    <xf numFmtId="0" fontId="15" fillId="2" borderId="5" xfId="0" applyNumberFormat="1" applyFont="1" applyFill="1" applyBorder="1" applyAlignment="1">
      <alignment horizontal="center" vertical="center" wrapText="1"/>
    </xf>
    <xf numFmtId="0" fontId="15" fillId="3" borderId="3" xfId="0" applyNumberFormat="1" applyFont="1" applyFill="1" applyBorder="1" applyAlignment="1">
      <alignment horizontal="center" vertical="center" wrapText="1"/>
    </xf>
    <xf numFmtId="49" fontId="14" fillId="3" borderId="3" xfId="0" applyNumberFormat="1" applyFont="1" applyFill="1" applyBorder="1" applyAlignment="1">
      <alignment horizontal="center" vertical="center" wrapText="1"/>
    </xf>
    <xf numFmtId="0" fontId="16" fillId="0" borderId="6"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15" fillId="2" borderId="4" xfId="0" applyNumberFormat="1" applyFont="1" applyFill="1" applyBorder="1" applyAlignment="1">
      <alignment horizontal="center" vertical="center" wrapText="1"/>
    </xf>
    <xf numFmtId="0" fontId="11" fillId="2" borderId="7" xfId="0" applyFont="1" applyFill="1" applyBorder="1" applyAlignment="1">
      <alignment horizontal="left" vertical="center"/>
    </xf>
    <xf numFmtId="0" fontId="11" fillId="2" borderId="2" xfId="0" applyFont="1" applyFill="1" applyBorder="1" applyAlignment="1">
      <alignment horizontal="left" vertical="center"/>
    </xf>
    <xf numFmtId="0" fontId="11" fillId="2" borderId="8" xfId="0" applyFont="1" applyFill="1" applyBorder="1" applyAlignment="1">
      <alignment horizontal="left" vertical="center"/>
    </xf>
    <xf numFmtId="0" fontId="12" fillId="2" borderId="7"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0" xfId="0" applyNumberFormat="1" applyFont="1" applyFill="1" applyBorder="1" applyAlignment="1">
      <alignment horizontal="left" vertical="center" wrapText="1"/>
    </xf>
    <xf numFmtId="49" fontId="19" fillId="2" borderId="3" xfId="0" applyNumberFormat="1" applyFont="1" applyFill="1" applyBorder="1" applyAlignment="1">
      <alignment horizontal="center" vertical="center" wrapText="1"/>
    </xf>
    <xf numFmtId="49" fontId="19" fillId="2" borderId="6" xfId="0" applyNumberFormat="1" applyFont="1" applyFill="1" applyBorder="1" applyAlignment="1">
      <alignment horizontal="center" vertical="center" wrapText="1"/>
    </xf>
    <xf numFmtId="49" fontId="19" fillId="2" borderId="4" xfId="0" applyNumberFormat="1" applyFont="1" applyFill="1" applyBorder="1" applyAlignment="1">
      <alignment horizontal="center" vertical="center" wrapText="1"/>
    </xf>
    <xf numFmtId="49" fontId="19" fillId="2" borderId="5" xfId="0" applyNumberFormat="1" applyFont="1" applyFill="1" applyBorder="1" applyAlignment="1">
      <alignment horizontal="center" vertical="center" wrapText="1"/>
    </xf>
  </cellXfs>
  <cellStyles count="31">
    <cellStyle name="Currency 3" xfId="1" xr:uid="{00000000-0005-0000-0000-000000000000}"/>
    <cellStyle name="Header1" xfId="2" xr:uid="{00000000-0005-0000-0000-000001000000}"/>
    <cellStyle name="Header2" xfId="3" xr:uid="{00000000-0005-0000-0000-000002000000}"/>
    <cellStyle name="Normal" xfId="0" builtinId="0"/>
    <cellStyle name="Normal 2" xfId="4" xr:uid="{00000000-0005-0000-0000-000004000000}"/>
    <cellStyle name="Normal 2 2" xfId="30" xr:uid="{00000000-0005-0000-0000-000005000000}"/>
    <cellStyle name="Normal 3" xfId="5" xr:uid="{00000000-0005-0000-0000-000006000000}"/>
    <cellStyle name="Normal 4" xfId="6" xr:uid="{00000000-0005-0000-0000-000007000000}"/>
    <cellStyle name="Normal 4 2" xfId="7" xr:uid="{00000000-0005-0000-0000-000008000000}"/>
    <cellStyle name="Normal 4 3" xfId="8" xr:uid="{00000000-0005-0000-0000-000009000000}"/>
    <cellStyle name="Normal 6" xfId="9" xr:uid="{00000000-0005-0000-0000-00000A000000}"/>
    <cellStyle name="Percent 2" xfId="11" xr:uid="{00000000-0005-0000-0000-00000B000000}"/>
    <cellStyle name="Percent 3" xfId="12" xr:uid="{00000000-0005-0000-0000-00000C000000}"/>
    <cellStyle name="Percent 4" xfId="13" xr:uid="{00000000-0005-0000-0000-00000D000000}"/>
    <cellStyle name="Percent 5" xfId="10" xr:uid="{00000000-0005-0000-0000-00000E000000}"/>
    <cellStyle name="똿뗦먛귟 [0.00]_PRODUCT DETAIL Q1" xfId="14" xr:uid="{00000000-0005-0000-0000-00000F000000}"/>
    <cellStyle name="똿뗦먛귟_PRODUCT DETAIL Q1" xfId="15" xr:uid="{00000000-0005-0000-0000-000010000000}"/>
    <cellStyle name="믅됞 [0.00]_PRODUCT DETAIL Q1" xfId="16" xr:uid="{00000000-0005-0000-0000-000011000000}"/>
    <cellStyle name="믅됞_PRODUCT DETAIL Q1" xfId="17" xr:uid="{00000000-0005-0000-0000-000012000000}"/>
    <cellStyle name="백분율_95" xfId="18" xr:uid="{00000000-0005-0000-0000-000013000000}"/>
    <cellStyle name="뷭?_BOOKSHIP" xfId="19" xr:uid="{00000000-0005-0000-0000-000014000000}"/>
    <cellStyle name="콤마 [0]_1202" xfId="23" xr:uid="{00000000-0005-0000-0000-000015000000}"/>
    <cellStyle name="콤마_1202" xfId="24" xr:uid="{00000000-0005-0000-0000-000016000000}"/>
    <cellStyle name="통화 [0]_1202" xfId="25" xr:uid="{00000000-0005-0000-0000-000017000000}"/>
    <cellStyle name="통화_1202" xfId="26" xr:uid="{00000000-0005-0000-0000-000018000000}"/>
    <cellStyle name="표준_(정보부문)월별인원계획" xfId="27" xr:uid="{00000000-0005-0000-0000-000019000000}"/>
    <cellStyle name="一般_Book1" xfId="20" xr:uid="{00000000-0005-0000-0000-00001A000000}"/>
    <cellStyle name="千分位[0]_Book1" xfId="21" xr:uid="{00000000-0005-0000-0000-00001B000000}"/>
    <cellStyle name="千分位_Book1" xfId="22" xr:uid="{00000000-0005-0000-0000-00001C000000}"/>
    <cellStyle name="貨幣 [0]_Book1" xfId="28" xr:uid="{00000000-0005-0000-0000-00001D000000}"/>
    <cellStyle name="貨幣_Book1" xfId="29" xr:uid="{00000000-0005-0000-0000-00001E000000}"/>
  </cellStyles>
  <dxfs count="0"/>
  <tableStyles count="0" defaultTableStyle="TableStyleMedium2" defaultPivotStyle="PivotStyleLight16"/>
  <colors>
    <mruColors>
      <color rgb="FF66FFFF"/>
      <color rgb="FFFF9900"/>
      <color rgb="FF00FF00"/>
      <color rgb="FFFFFF00"/>
      <color rgb="FFFFCCCC"/>
      <color rgb="FFFFFF99"/>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E7A6D-C96F-4500-B086-282FA4236646}">
  <dimension ref="A1:AQ122"/>
  <sheetViews>
    <sheetView tabSelected="1" view="pageBreakPreview" topLeftCell="B1" zoomScale="69" zoomScaleNormal="48" zoomScaleSheetLayoutView="69" workbookViewId="0">
      <pane ySplit="6" topLeftCell="A89" activePane="bottomLeft" state="frozen"/>
      <selection activeCell="B5" sqref="B5"/>
      <selection pane="bottomLeft" activeCell="I90" sqref="I90:J91"/>
    </sheetView>
  </sheetViews>
  <sheetFormatPr defaultColWidth="9.140625" defaultRowHeight="15"/>
  <cols>
    <col min="1" max="1" width="3.7109375" style="2" hidden="1" customWidth="1"/>
    <col min="2" max="2" width="4.5703125" style="3" customWidth="1"/>
    <col min="3" max="3" width="23.7109375" style="3" customWidth="1"/>
    <col min="4" max="4" width="5.7109375" style="3" customWidth="1"/>
    <col min="5" max="5" width="5" style="3" customWidth="1"/>
    <col min="6" max="6" width="19.85546875" style="3" customWidth="1"/>
    <col min="7" max="7" width="23.42578125" style="3" customWidth="1"/>
    <col min="8" max="8" width="6.42578125" style="3" customWidth="1"/>
    <col min="9" max="10" width="5.5703125" style="3" customWidth="1"/>
    <col min="11" max="16" width="5.28515625" style="3" customWidth="1"/>
    <col min="17" max="17" width="5.85546875" style="9" customWidth="1"/>
    <col min="18" max="16384" width="9.140625" style="3"/>
  </cols>
  <sheetData>
    <row r="1" spans="1:17" ht="30.75" customHeight="1">
      <c r="A1" s="24"/>
      <c r="B1" s="24"/>
      <c r="C1" s="76" t="s">
        <v>207</v>
      </c>
      <c r="D1" s="76"/>
      <c r="E1" s="76"/>
      <c r="F1" s="76"/>
      <c r="G1" s="76"/>
      <c r="H1" s="76"/>
      <c r="I1" s="76"/>
      <c r="J1" s="76"/>
      <c r="K1" s="76"/>
      <c r="L1" s="76"/>
      <c r="M1" s="76"/>
      <c r="N1" s="76"/>
      <c r="O1" s="76"/>
      <c r="P1" s="76"/>
      <c r="Q1" s="76"/>
    </row>
    <row r="2" spans="1:17" ht="33.75" customHeight="1">
      <c r="A2" s="77" t="s">
        <v>199</v>
      </c>
      <c r="B2" s="77"/>
      <c r="C2" s="77"/>
      <c r="D2" s="77"/>
      <c r="E2" s="77"/>
      <c r="F2" s="77"/>
      <c r="G2" s="77"/>
      <c r="H2" s="77"/>
      <c r="I2" s="77"/>
      <c r="J2" s="77"/>
      <c r="K2" s="77"/>
      <c r="L2" s="77"/>
      <c r="M2" s="77"/>
      <c r="N2" s="77"/>
      <c r="O2" s="77"/>
      <c r="P2" s="77"/>
      <c r="Q2" s="77"/>
    </row>
    <row r="3" spans="1:17" ht="24" customHeight="1">
      <c r="A3" s="78" t="s">
        <v>16</v>
      </c>
      <c r="B3" s="78" t="s">
        <v>17</v>
      </c>
      <c r="C3" s="78" t="s">
        <v>9</v>
      </c>
      <c r="D3" s="78" t="s">
        <v>10</v>
      </c>
      <c r="E3" s="79" t="s">
        <v>192</v>
      </c>
      <c r="F3" s="78" t="s">
        <v>13</v>
      </c>
      <c r="G3" s="78" t="s">
        <v>11</v>
      </c>
      <c r="H3" s="78" t="s">
        <v>102</v>
      </c>
      <c r="I3" s="78" t="s">
        <v>14</v>
      </c>
      <c r="J3" s="78" t="s">
        <v>12</v>
      </c>
      <c r="K3" s="84" t="s">
        <v>175</v>
      </c>
      <c r="L3" s="84"/>
      <c r="M3" s="84"/>
      <c r="N3" s="84"/>
      <c r="O3" s="84"/>
      <c r="P3" s="84"/>
      <c r="Q3" s="69" t="s">
        <v>135</v>
      </c>
    </row>
    <row r="4" spans="1:17" ht="19.5" customHeight="1">
      <c r="A4" s="78"/>
      <c r="B4" s="78"/>
      <c r="C4" s="78"/>
      <c r="D4" s="78"/>
      <c r="E4" s="80"/>
      <c r="F4" s="78"/>
      <c r="G4" s="78"/>
      <c r="H4" s="78"/>
      <c r="I4" s="78"/>
      <c r="J4" s="78"/>
      <c r="K4" s="70" t="s">
        <v>151</v>
      </c>
      <c r="L4" s="73" t="s">
        <v>152</v>
      </c>
      <c r="M4" s="73" t="s">
        <v>153</v>
      </c>
      <c r="N4" s="73" t="s">
        <v>154</v>
      </c>
      <c r="O4" s="73" t="s">
        <v>155</v>
      </c>
      <c r="P4" s="73" t="s">
        <v>156</v>
      </c>
      <c r="Q4" s="69"/>
    </row>
    <row r="5" spans="1:17" ht="19.5" customHeight="1">
      <c r="A5" s="78"/>
      <c r="B5" s="78"/>
      <c r="C5" s="78"/>
      <c r="D5" s="78"/>
      <c r="E5" s="80"/>
      <c r="F5" s="78"/>
      <c r="G5" s="78"/>
      <c r="H5" s="78"/>
      <c r="I5" s="78"/>
      <c r="J5" s="78"/>
      <c r="K5" s="71"/>
      <c r="L5" s="74"/>
      <c r="M5" s="74"/>
      <c r="N5" s="74"/>
      <c r="O5" s="74"/>
      <c r="P5" s="74"/>
      <c r="Q5" s="69"/>
    </row>
    <row r="6" spans="1:17" ht="24" customHeight="1">
      <c r="A6" s="78"/>
      <c r="B6" s="78"/>
      <c r="C6" s="78"/>
      <c r="D6" s="78"/>
      <c r="E6" s="81"/>
      <c r="F6" s="78"/>
      <c r="G6" s="78"/>
      <c r="H6" s="78"/>
      <c r="I6" s="78"/>
      <c r="J6" s="78"/>
      <c r="K6" s="72"/>
      <c r="L6" s="75"/>
      <c r="M6" s="75"/>
      <c r="N6" s="75"/>
      <c r="O6" s="75"/>
      <c r="P6" s="75"/>
      <c r="Q6" s="69"/>
    </row>
    <row r="7" spans="1:17" ht="34.5" customHeight="1">
      <c r="A7" s="4"/>
      <c r="B7" s="4"/>
      <c r="C7" s="82" t="s">
        <v>3</v>
      </c>
      <c r="D7" s="82"/>
      <c r="E7" s="66"/>
      <c r="F7" s="25"/>
      <c r="G7" s="25"/>
      <c r="H7" s="26"/>
      <c r="I7" s="26"/>
      <c r="J7" s="26"/>
      <c r="K7" s="27"/>
      <c r="L7" s="27"/>
      <c r="M7" s="27"/>
      <c r="N7" s="27"/>
      <c r="O7" s="27"/>
      <c r="P7" s="27"/>
      <c r="Q7" s="4"/>
    </row>
    <row r="8" spans="1:17" ht="28.5" customHeight="1">
      <c r="A8" s="4"/>
      <c r="B8" s="4"/>
      <c r="C8" s="82" t="s">
        <v>6</v>
      </c>
      <c r="D8" s="82"/>
      <c r="E8" s="66"/>
      <c r="F8" s="25"/>
      <c r="G8" s="25"/>
      <c r="H8" s="26"/>
      <c r="I8" s="26"/>
      <c r="J8" s="26"/>
      <c r="K8" s="27"/>
      <c r="L8" s="27"/>
      <c r="M8" s="27"/>
      <c r="N8" s="27"/>
      <c r="O8" s="27"/>
      <c r="P8" s="27"/>
      <c r="Q8" s="4"/>
    </row>
    <row r="9" spans="1:17" ht="51" customHeight="1">
      <c r="A9" s="4"/>
      <c r="B9" s="4"/>
      <c r="C9" s="82" t="s">
        <v>107</v>
      </c>
      <c r="D9" s="82"/>
      <c r="E9" s="66"/>
      <c r="F9" s="25"/>
      <c r="G9" s="25"/>
      <c r="H9" s="26"/>
      <c r="I9" s="26"/>
      <c r="J9" s="26"/>
      <c r="K9" s="27"/>
      <c r="L9" s="27"/>
      <c r="M9" s="27"/>
      <c r="N9" s="27"/>
      <c r="O9" s="27"/>
      <c r="P9" s="27"/>
      <c r="Q9" s="4"/>
    </row>
    <row r="10" spans="1:17" ht="171" customHeight="1">
      <c r="A10" s="28">
        <v>1</v>
      </c>
      <c r="B10" s="28">
        <v>1</v>
      </c>
      <c r="C10" s="29" t="s">
        <v>18</v>
      </c>
      <c r="D10" s="30" t="s">
        <v>1</v>
      </c>
      <c r="E10" s="44"/>
      <c r="F10" s="31" t="s">
        <v>18</v>
      </c>
      <c r="G10" s="32" t="s">
        <v>113</v>
      </c>
      <c r="H10" s="58"/>
      <c r="I10" s="58" t="s">
        <v>15</v>
      </c>
      <c r="J10" s="58" t="s">
        <v>106</v>
      </c>
      <c r="K10" s="4" t="s">
        <v>141</v>
      </c>
      <c r="L10" s="4" t="s">
        <v>141</v>
      </c>
      <c r="M10" s="4" t="s">
        <v>141</v>
      </c>
      <c r="N10" s="4" t="s">
        <v>141</v>
      </c>
      <c r="O10" s="4" t="s">
        <v>141</v>
      </c>
      <c r="P10" s="4" t="s">
        <v>141</v>
      </c>
      <c r="Q10" s="4"/>
    </row>
    <row r="11" spans="1:17" ht="54.75" customHeight="1">
      <c r="A11" s="62"/>
      <c r="B11" s="62"/>
      <c r="C11" s="82" t="s">
        <v>19</v>
      </c>
      <c r="D11" s="82"/>
      <c r="E11" s="66"/>
      <c r="F11" s="25"/>
      <c r="G11" s="25"/>
      <c r="H11" s="26"/>
      <c r="I11" s="26"/>
      <c r="J11" s="26"/>
      <c r="K11" s="27"/>
      <c r="L11" s="27"/>
      <c r="M11" s="27"/>
      <c r="N11" s="27"/>
      <c r="O11" s="27"/>
      <c r="P11" s="27"/>
      <c r="Q11" s="4"/>
    </row>
    <row r="12" spans="1:17" ht="28.5" customHeight="1">
      <c r="A12" s="62"/>
      <c r="B12" s="62"/>
      <c r="C12" s="82" t="s">
        <v>20</v>
      </c>
      <c r="D12" s="82"/>
      <c r="E12" s="66"/>
      <c r="F12" s="25"/>
      <c r="G12" s="25"/>
      <c r="H12" s="26"/>
      <c r="I12" s="26"/>
      <c r="J12" s="26"/>
      <c r="K12" s="27"/>
      <c r="L12" s="27"/>
      <c r="M12" s="27"/>
      <c r="N12" s="27"/>
      <c r="O12" s="27"/>
      <c r="P12" s="27"/>
      <c r="Q12" s="4"/>
    </row>
    <row r="13" spans="1:17" ht="73.5" customHeight="1">
      <c r="A13" s="62"/>
      <c r="B13" s="62">
        <v>5</v>
      </c>
      <c r="C13" s="65" t="s">
        <v>194</v>
      </c>
      <c r="D13" s="58" t="s">
        <v>195</v>
      </c>
      <c r="E13" s="58"/>
      <c r="F13" s="32" t="s">
        <v>193</v>
      </c>
      <c r="G13" s="32" t="s">
        <v>114</v>
      </c>
      <c r="H13" s="58"/>
      <c r="I13" s="58" t="s">
        <v>15</v>
      </c>
      <c r="J13" s="58" t="s">
        <v>106</v>
      </c>
      <c r="K13" s="4" t="s">
        <v>143</v>
      </c>
      <c r="L13" s="4"/>
      <c r="M13" s="4"/>
      <c r="N13" s="4"/>
      <c r="O13" s="4"/>
      <c r="P13" s="4"/>
      <c r="Q13" s="4"/>
    </row>
    <row r="14" spans="1:17" ht="21.75" customHeight="1">
      <c r="A14" s="62"/>
      <c r="B14" s="62"/>
      <c r="C14" s="83" t="s">
        <v>21</v>
      </c>
      <c r="D14" s="83"/>
      <c r="E14" s="68"/>
      <c r="F14" s="25"/>
      <c r="G14" s="25"/>
      <c r="H14" s="26"/>
      <c r="I14" s="26"/>
      <c r="J14" s="26"/>
      <c r="K14" s="27"/>
      <c r="L14" s="27"/>
      <c r="M14" s="27"/>
      <c r="N14" s="27"/>
      <c r="O14" s="27"/>
      <c r="P14" s="27"/>
      <c r="Q14" s="4"/>
    </row>
    <row r="15" spans="1:17" ht="78" customHeight="1">
      <c r="A15" s="62"/>
      <c r="B15" s="62">
        <v>6</v>
      </c>
      <c r="C15" s="65" t="s">
        <v>197</v>
      </c>
      <c r="D15" s="58" t="s">
        <v>0</v>
      </c>
      <c r="E15" s="58"/>
      <c r="F15" s="65" t="s">
        <v>196</v>
      </c>
      <c r="G15" s="65" t="s">
        <v>210</v>
      </c>
      <c r="H15" s="58"/>
      <c r="I15" s="58" t="s">
        <v>15</v>
      </c>
      <c r="J15" s="58" t="s">
        <v>106</v>
      </c>
      <c r="K15" s="4"/>
      <c r="L15" s="4"/>
      <c r="M15" s="4" t="s">
        <v>143</v>
      </c>
      <c r="N15" s="4"/>
      <c r="O15" s="4"/>
      <c r="P15" s="4"/>
      <c r="Q15" s="4"/>
    </row>
    <row r="16" spans="1:17" ht="55.5" customHeight="1">
      <c r="A16" s="62">
        <v>9</v>
      </c>
      <c r="B16" s="62">
        <v>9</v>
      </c>
      <c r="C16" s="65" t="s">
        <v>22</v>
      </c>
      <c r="D16" s="58" t="s">
        <v>0</v>
      </c>
      <c r="E16" s="58"/>
      <c r="F16" s="65" t="s">
        <v>108</v>
      </c>
      <c r="G16" s="65" t="s">
        <v>115</v>
      </c>
      <c r="H16" s="58" t="s">
        <v>104</v>
      </c>
      <c r="I16" s="58" t="s">
        <v>15</v>
      </c>
      <c r="J16" s="58" t="s">
        <v>98</v>
      </c>
      <c r="K16" s="4"/>
      <c r="L16" s="4" t="s">
        <v>143</v>
      </c>
      <c r="M16" s="4"/>
      <c r="N16" s="4"/>
      <c r="O16" s="4"/>
      <c r="P16" s="4"/>
      <c r="Q16" s="4"/>
    </row>
    <row r="17" spans="1:17" ht="44.25" customHeight="1">
      <c r="A17" s="62">
        <v>10</v>
      </c>
      <c r="B17" s="62">
        <v>10</v>
      </c>
      <c r="C17" s="65" t="s">
        <v>23</v>
      </c>
      <c r="D17" s="58" t="s">
        <v>1</v>
      </c>
      <c r="E17" s="58"/>
      <c r="F17" s="65" t="s">
        <v>24</v>
      </c>
      <c r="G17" s="65" t="s">
        <v>116</v>
      </c>
      <c r="H17" s="58"/>
      <c r="I17" s="58" t="s">
        <v>15</v>
      </c>
      <c r="J17" s="58" t="s">
        <v>98</v>
      </c>
      <c r="K17" s="4"/>
      <c r="L17" s="4"/>
      <c r="M17" s="4"/>
      <c r="N17" s="4" t="s">
        <v>157</v>
      </c>
      <c r="O17" s="4"/>
      <c r="P17" s="4"/>
      <c r="Q17" s="4"/>
    </row>
    <row r="18" spans="1:17" ht="23.25" customHeight="1">
      <c r="A18" s="62"/>
      <c r="B18" s="62"/>
      <c r="C18" s="82" t="s">
        <v>8</v>
      </c>
      <c r="D18" s="82"/>
      <c r="E18" s="66"/>
      <c r="F18" s="25"/>
      <c r="G18" s="25"/>
      <c r="H18" s="26"/>
      <c r="I18" s="26"/>
      <c r="J18" s="26"/>
      <c r="K18" s="27"/>
      <c r="L18" s="27"/>
      <c r="M18" s="27"/>
      <c r="N18" s="27"/>
      <c r="O18" s="27"/>
      <c r="P18" s="27"/>
      <c r="Q18" s="4"/>
    </row>
    <row r="19" spans="1:17" ht="69" customHeight="1">
      <c r="A19" s="62">
        <v>17</v>
      </c>
      <c r="B19" s="62">
        <v>17</v>
      </c>
      <c r="C19" s="65" t="s">
        <v>25</v>
      </c>
      <c r="D19" s="58" t="s">
        <v>0</v>
      </c>
      <c r="E19" s="58"/>
      <c r="F19" s="65" t="s">
        <v>26</v>
      </c>
      <c r="G19" s="65" t="s">
        <v>119</v>
      </c>
      <c r="H19" s="58"/>
      <c r="I19" s="58" t="s">
        <v>15</v>
      </c>
      <c r="J19" s="58" t="s">
        <v>98</v>
      </c>
      <c r="K19" s="4"/>
      <c r="L19" s="4"/>
      <c r="M19" s="4"/>
      <c r="N19" s="4"/>
      <c r="O19" s="4" t="s">
        <v>143</v>
      </c>
      <c r="P19" s="4"/>
      <c r="Q19" s="4"/>
    </row>
    <row r="20" spans="1:17" ht="65.25" customHeight="1">
      <c r="A20" s="62">
        <v>18</v>
      </c>
      <c r="B20" s="62">
        <v>18</v>
      </c>
      <c r="C20" s="65" t="s">
        <v>27</v>
      </c>
      <c r="D20" s="58" t="s">
        <v>0</v>
      </c>
      <c r="E20" s="58"/>
      <c r="F20" s="65" t="s">
        <v>28</v>
      </c>
      <c r="G20" s="65" t="s">
        <v>118</v>
      </c>
      <c r="H20" s="58"/>
      <c r="I20" s="58" t="s">
        <v>15</v>
      </c>
      <c r="J20" s="58" t="s">
        <v>98</v>
      </c>
      <c r="K20" s="4"/>
      <c r="L20" s="4"/>
      <c r="M20" s="4"/>
      <c r="N20" s="4"/>
      <c r="O20" s="4"/>
      <c r="P20" s="4" t="s">
        <v>143</v>
      </c>
      <c r="Q20" s="4"/>
    </row>
    <row r="21" spans="1:17" ht="21" customHeight="1">
      <c r="A21" s="62"/>
      <c r="B21" s="62"/>
      <c r="C21" s="82" t="s">
        <v>29</v>
      </c>
      <c r="D21" s="82"/>
      <c r="E21" s="66"/>
      <c r="F21" s="25"/>
      <c r="G21" s="25"/>
      <c r="H21" s="27"/>
      <c r="I21" s="27"/>
      <c r="J21" s="27"/>
      <c r="K21" s="27"/>
      <c r="L21" s="27"/>
      <c r="M21" s="27"/>
      <c r="N21" s="27"/>
      <c r="O21" s="27"/>
      <c r="P21" s="27"/>
      <c r="Q21" s="4"/>
    </row>
    <row r="22" spans="1:17" s="2" customFormat="1" ht="129.75" customHeight="1">
      <c r="A22" s="62">
        <v>19</v>
      </c>
      <c r="B22" s="62">
        <v>19</v>
      </c>
      <c r="C22" s="65" t="s">
        <v>103</v>
      </c>
      <c r="D22" s="58" t="s">
        <v>2</v>
      </c>
      <c r="E22" s="58" t="s">
        <v>232</v>
      </c>
      <c r="F22" s="65" t="s">
        <v>99</v>
      </c>
      <c r="G22" s="67" t="s">
        <v>215</v>
      </c>
      <c r="H22" s="26"/>
      <c r="I22" s="58" t="s">
        <v>15</v>
      </c>
      <c r="J22" s="58" t="s">
        <v>98</v>
      </c>
      <c r="K22" s="4" t="s">
        <v>144</v>
      </c>
      <c r="L22" s="4" t="s">
        <v>144</v>
      </c>
      <c r="M22" s="4" t="s">
        <v>144</v>
      </c>
      <c r="N22" s="4" t="s">
        <v>144</v>
      </c>
      <c r="O22" s="4" t="s">
        <v>144</v>
      </c>
      <c r="P22" s="4" t="s">
        <v>144</v>
      </c>
      <c r="Q22" s="4"/>
    </row>
    <row r="23" spans="1:17" ht="30.75" customHeight="1">
      <c r="A23" s="62"/>
      <c r="B23" s="62"/>
      <c r="C23" s="82" t="s">
        <v>30</v>
      </c>
      <c r="D23" s="82"/>
      <c r="E23" s="66"/>
      <c r="F23" s="25"/>
      <c r="G23" s="25"/>
      <c r="H23" s="27"/>
      <c r="I23" s="27"/>
      <c r="J23" s="27"/>
      <c r="K23" s="27"/>
      <c r="L23" s="27"/>
      <c r="M23" s="27"/>
      <c r="N23" s="27"/>
      <c r="O23" s="27"/>
      <c r="P23" s="27"/>
      <c r="Q23" s="4"/>
    </row>
    <row r="24" spans="1:17" s="2" customFormat="1" ht="72" customHeight="1">
      <c r="A24" s="62">
        <v>20</v>
      </c>
      <c r="B24" s="62">
        <v>20</v>
      </c>
      <c r="C24" s="65" t="s">
        <v>31</v>
      </c>
      <c r="D24" s="58" t="s">
        <v>1</v>
      </c>
      <c r="E24" s="58"/>
      <c r="F24" s="65" t="s">
        <v>32</v>
      </c>
      <c r="G24" s="32" t="s">
        <v>117</v>
      </c>
      <c r="H24" s="33"/>
      <c r="I24" s="58" t="s">
        <v>15</v>
      </c>
      <c r="J24" s="58" t="s">
        <v>106</v>
      </c>
      <c r="K24" s="4" t="s">
        <v>145</v>
      </c>
      <c r="L24" s="4" t="s">
        <v>145</v>
      </c>
      <c r="M24" s="4" t="s">
        <v>145</v>
      </c>
      <c r="N24" s="4" t="s">
        <v>145</v>
      </c>
      <c r="O24" s="4" t="s">
        <v>145</v>
      </c>
      <c r="P24" s="4" t="s">
        <v>145</v>
      </c>
      <c r="Q24" s="4"/>
    </row>
    <row r="25" spans="1:17" s="2" customFormat="1" ht="41.25" customHeight="1">
      <c r="A25" s="62">
        <v>21</v>
      </c>
      <c r="B25" s="62">
        <v>21</v>
      </c>
      <c r="C25" s="65" t="s">
        <v>33</v>
      </c>
      <c r="D25" s="58" t="s">
        <v>1</v>
      </c>
      <c r="E25" s="58"/>
      <c r="F25" s="65" t="s">
        <v>34</v>
      </c>
      <c r="G25" s="65" t="s">
        <v>176</v>
      </c>
      <c r="H25" s="58"/>
      <c r="I25" s="58" t="s">
        <v>15</v>
      </c>
      <c r="J25" s="58" t="s">
        <v>106</v>
      </c>
      <c r="K25" s="4"/>
      <c r="L25" s="4" t="s">
        <v>145</v>
      </c>
      <c r="M25" s="4"/>
      <c r="N25" s="4" t="s">
        <v>145</v>
      </c>
      <c r="O25" s="4"/>
      <c r="P25" s="4"/>
      <c r="Q25" s="4"/>
    </row>
    <row r="26" spans="1:17" s="2" customFormat="1" ht="59.25" customHeight="1">
      <c r="A26" s="62">
        <v>23</v>
      </c>
      <c r="B26" s="62">
        <v>23</v>
      </c>
      <c r="C26" s="65" t="s">
        <v>35</v>
      </c>
      <c r="D26" s="58" t="s">
        <v>0</v>
      </c>
      <c r="E26" s="58"/>
      <c r="F26" s="65" t="s">
        <v>200</v>
      </c>
      <c r="G26" s="65" t="s">
        <v>182</v>
      </c>
      <c r="H26" s="58"/>
      <c r="I26" s="58" t="s">
        <v>15</v>
      </c>
      <c r="J26" s="58" t="s">
        <v>106</v>
      </c>
      <c r="K26" s="4"/>
      <c r="L26" s="4" t="s">
        <v>144</v>
      </c>
      <c r="M26" s="4"/>
      <c r="N26" s="4"/>
      <c r="O26" s="4" t="s">
        <v>144</v>
      </c>
      <c r="P26" s="4"/>
      <c r="Q26" s="4"/>
    </row>
    <row r="27" spans="1:17" ht="84.75" customHeight="1">
      <c r="A27" s="34">
        <v>24</v>
      </c>
      <c r="B27" s="34">
        <v>24</v>
      </c>
      <c r="C27" s="65" t="s">
        <v>36</v>
      </c>
      <c r="D27" s="58" t="s">
        <v>2</v>
      </c>
      <c r="E27" s="58" t="s">
        <v>232</v>
      </c>
      <c r="F27" s="65" t="s">
        <v>36</v>
      </c>
      <c r="G27" s="65" t="s">
        <v>208</v>
      </c>
      <c r="H27" s="35"/>
      <c r="I27" s="44" t="s">
        <v>15</v>
      </c>
      <c r="J27" s="58" t="s">
        <v>106</v>
      </c>
      <c r="K27" s="4" t="s">
        <v>145</v>
      </c>
      <c r="L27" s="4" t="s">
        <v>145</v>
      </c>
      <c r="M27" s="4" t="s">
        <v>145</v>
      </c>
      <c r="N27" s="4" t="s">
        <v>145</v>
      </c>
      <c r="O27" s="4" t="s">
        <v>145</v>
      </c>
      <c r="P27" s="4" t="s">
        <v>145</v>
      </c>
      <c r="Q27" s="4"/>
    </row>
    <row r="28" spans="1:17" s="2" customFormat="1" ht="39.75" customHeight="1">
      <c r="A28" s="36">
        <v>25</v>
      </c>
      <c r="B28" s="36">
        <v>25</v>
      </c>
      <c r="C28" s="65" t="s">
        <v>37</v>
      </c>
      <c r="D28" s="44" t="s">
        <v>2</v>
      </c>
      <c r="E28" s="44"/>
      <c r="F28" s="65" t="s">
        <v>37</v>
      </c>
      <c r="G28" s="65" t="s">
        <v>190</v>
      </c>
      <c r="H28" s="58"/>
      <c r="I28" s="58" t="s">
        <v>15</v>
      </c>
      <c r="J28" s="58" t="s">
        <v>106</v>
      </c>
      <c r="K28" s="4"/>
      <c r="L28" s="4" t="s">
        <v>145</v>
      </c>
      <c r="M28" s="4"/>
      <c r="N28" s="4"/>
      <c r="O28" s="4" t="s">
        <v>145</v>
      </c>
      <c r="P28" s="4" t="s">
        <v>145</v>
      </c>
      <c r="Q28" s="4"/>
    </row>
    <row r="29" spans="1:17" s="2" customFormat="1" ht="78" customHeight="1">
      <c r="A29" s="62">
        <v>26</v>
      </c>
      <c r="B29" s="62">
        <v>26</v>
      </c>
      <c r="C29" s="65" t="s">
        <v>38</v>
      </c>
      <c r="D29" s="58" t="s">
        <v>0</v>
      </c>
      <c r="E29" s="58"/>
      <c r="F29" s="65" t="s">
        <v>120</v>
      </c>
      <c r="G29" s="32" t="s">
        <v>121</v>
      </c>
      <c r="H29" s="58"/>
      <c r="I29" s="58" t="s">
        <v>15</v>
      </c>
      <c r="J29" s="58" t="s">
        <v>106</v>
      </c>
      <c r="K29" s="4"/>
      <c r="L29" s="4" t="s">
        <v>145</v>
      </c>
      <c r="M29" s="4"/>
      <c r="N29" s="4" t="s">
        <v>145</v>
      </c>
      <c r="O29" s="4"/>
      <c r="P29" s="4" t="s">
        <v>145</v>
      </c>
      <c r="Q29" s="4"/>
    </row>
    <row r="30" spans="1:17" s="2" customFormat="1" ht="78.75" customHeight="1">
      <c r="A30" s="62">
        <v>27</v>
      </c>
      <c r="B30" s="62">
        <v>27</v>
      </c>
      <c r="C30" s="65" t="s">
        <v>39</v>
      </c>
      <c r="D30" s="58" t="s">
        <v>0</v>
      </c>
      <c r="E30" s="58"/>
      <c r="F30" s="65" t="s">
        <v>40</v>
      </c>
      <c r="G30" s="65" t="s">
        <v>122</v>
      </c>
      <c r="H30" s="58"/>
      <c r="I30" s="58" t="s">
        <v>15</v>
      </c>
      <c r="J30" s="58" t="s">
        <v>106</v>
      </c>
      <c r="K30" s="4" t="s">
        <v>145</v>
      </c>
      <c r="L30" s="4"/>
      <c r="M30" s="4" t="s">
        <v>145</v>
      </c>
      <c r="N30" s="4"/>
      <c r="O30" s="4" t="s">
        <v>145</v>
      </c>
      <c r="P30" s="4" t="s">
        <v>145</v>
      </c>
      <c r="Q30" s="4"/>
    </row>
    <row r="31" spans="1:17" s="2" customFormat="1" ht="49.5" customHeight="1">
      <c r="A31" s="62">
        <v>29</v>
      </c>
      <c r="B31" s="62">
        <v>29</v>
      </c>
      <c r="C31" s="65" t="s">
        <v>41</v>
      </c>
      <c r="D31" s="44" t="s">
        <v>1</v>
      </c>
      <c r="E31" s="44"/>
      <c r="F31" s="65" t="s">
        <v>42</v>
      </c>
      <c r="G31" s="65" t="s">
        <v>123</v>
      </c>
      <c r="H31" s="58"/>
      <c r="I31" s="58" t="s">
        <v>15</v>
      </c>
      <c r="J31" s="58" t="s">
        <v>106</v>
      </c>
      <c r="K31" s="4"/>
      <c r="L31" s="4" t="s">
        <v>145</v>
      </c>
      <c r="M31" s="4"/>
      <c r="N31" s="4" t="s">
        <v>145</v>
      </c>
      <c r="O31" s="4"/>
      <c r="P31" s="4" t="s">
        <v>145</v>
      </c>
      <c r="Q31" s="4"/>
    </row>
    <row r="32" spans="1:17" ht="60" customHeight="1">
      <c r="A32" s="62"/>
      <c r="B32" s="62">
        <v>30</v>
      </c>
      <c r="C32" s="65" t="s">
        <v>201</v>
      </c>
      <c r="D32" s="58" t="s">
        <v>1</v>
      </c>
      <c r="E32" s="58"/>
      <c r="F32" s="65" t="s">
        <v>202</v>
      </c>
      <c r="G32" s="65" t="s">
        <v>203</v>
      </c>
      <c r="H32" s="58"/>
      <c r="I32" s="58" t="s">
        <v>15</v>
      </c>
      <c r="J32" s="58" t="s">
        <v>106</v>
      </c>
      <c r="K32" s="4" t="s">
        <v>145</v>
      </c>
      <c r="L32" s="4"/>
      <c r="M32" s="4" t="s">
        <v>145</v>
      </c>
      <c r="N32" s="4"/>
      <c r="O32" s="4" t="s">
        <v>145</v>
      </c>
      <c r="P32" s="4"/>
      <c r="Q32" s="4"/>
    </row>
    <row r="33" spans="1:17" s="2" customFormat="1" ht="62.25" customHeight="1">
      <c r="A33" s="62">
        <v>31</v>
      </c>
      <c r="B33" s="62">
        <v>31</v>
      </c>
      <c r="C33" s="65" t="s">
        <v>43</v>
      </c>
      <c r="D33" s="58" t="s">
        <v>1</v>
      </c>
      <c r="E33" s="58"/>
      <c r="F33" s="65" t="s">
        <v>44</v>
      </c>
      <c r="G33" s="32" t="s">
        <v>124</v>
      </c>
      <c r="H33" s="58"/>
      <c r="I33" s="58" t="s">
        <v>15</v>
      </c>
      <c r="J33" s="58" t="s">
        <v>106</v>
      </c>
      <c r="K33" s="4" t="s">
        <v>145</v>
      </c>
      <c r="L33" s="4"/>
      <c r="M33" s="4"/>
      <c r="N33" s="4" t="s">
        <v>145</v>
      </c>
      <c r="O33" s="4" t="s">
        <v>145</v>
      </c>
      <c r="P33" s="4" t="s">
        <v>145</v>
      </c>
      <c r="Q33" s="4"/>
    </row>
    <row r="34" spans="1:17" ht="33" customHeight="1">
      <c r="A34" s="62"/>
      <c r="B34" s="62"/>
      <c r="C34" s="82" t="s">
        <v>7</v>
      </c>
      <c r="D34" s="82"/>
      <c r="E34" s="66"/>
      <c r="F34" s="25"/>
      <c r="G34" s="25"/>
      <c r="H34" s="27"/>
      <c r="I34" s="27"/>
      <c r="J34" s="27"/>
      <c r="K34" s="27"/>
      <c r="L34" s="27"/>
      <c r="M34" s="27"/>
      <c r="N34" s="27"/>
      <c r="O34" s="27"/>
      <c r="P34" s="27"/>
      <c r="Q34" s="4"/>
    </row>
    <row r="35" spans="1:17" ht="34.5" customHeight="1">
      <c r="A35" s="62"/>
      <c r="B35" s="62"/>
      <c r="C35" s="82" t="s">
        <v>45</v>
      </c>
      <c r="D35" s="82"/>
      <c r="E35" s="66"/>
      <c r="F35" s="25"/>
      <c r="G35" s="25"/>
      <c r="H35" s="27"/>
      <c r="I35" s="27"/>
      <c r="J35" s="27"/>
      <c r="K35" s="27"/>
      <c r="L35" s="27"/>
      <c r="M35" s="27"/>
      <c r="N35" s="27"/>
      <c r="O35" s="27"/>
      <c r="P35" s="27"/>
      <c r="Q35" s="4"/>
    </row>
    <row r="36" spans="1:17" s="2" customFormat="1" ht="86.25" customHeight="1">
      <c r="A36" s="62">
        <v>36</v>
      </c>
      <c r="B36" s="62">
        <v>36</v>
      </c>
      <c r="C36" s="65" t="s">
        <v>46</v>
      </c>
      <c r="D36" s="58" t="s">
        <v>1</v>
      </c>
      <c r="E36" s="58"/>
      <c r="F36" s="65" t="s">
        <v>47</v>
      </c>
      <c r="G36" s="65" t="s">
        <v>125</v>
      </c>
      <c r="H36" s="58"/>
      <c r="I36" s="58" t="s">
        <v>15</v>
      </c>
      <c r="J36" s="58" t="s">
        <v>106</v>
      </c>
      <c r="K36" s="4" t="s">
        <v>146</v>
      </c>
      <c r="L36" s="4" t="s">
        <v>146</v>
      </c>
      <c r="M36" s="4" t="s">
        <v>146</v>
      </c>
      <c r="N36" s="4" t="s">
        <v>146</v>
      </c>
      <c r="O36" s="4" t="s">
        <v>146</v>
      </c>
      <c r="P36" s="4" t="s">
        <v>146</v>
      </c>
      <c r="Q36" s="4"/>
    </row>
    <row r="37" spans="1:17" ht="33.75" customHeight="1">
      <c r="A37" s="62"/>
      <c r="B37" s="62"/>
      <c r="C37" s="82" t="s">
        <v>48</v>
      </c>
      <c r="D37" s="82"/>
      <c r="E37" s="66"/>
      <c r="F37" s="25"/>
      <c r="G37" s="25"/>
      <c r="H37" s="27"/>
      <c r="I37" s="27"/>
      <c r="J37" s="27"/>
      <c r="K37" s="27"/>
      <c r="L37" s="27"/>
      <c r="M37" s="27"/>
      <c r="N37" s="27"/>
      <c r="O37" s="27"/>
      <c r="P37" s="27"/>
      <c r="Q37" s="4"/>
    </row>
    <row r="38" spans="1:17" s="2" customFormat="1" ht="69.75" customHeight="1">
      <c r="A38" s="62">
        <v>46</v>
      </c>
      <c r="B38" s="62">
        <v>46</v>
      </c>
      <c r="C38" s="65" t="s">
        <v>49</v>
      </c>
      <c r="D38" s="58" t="s">
        <v>1</v>
      </c>
      <c r="E38" s="58"/>
      <c r="F38" s="65" t="s">
        <v>50</v>
      </c>
      <c r="G38" s="65" t="s">
        <v>126</v>
      </c>
      <c r="H38" s="58" t="s">
        <v>51</v>
      </c>
      <c r="I38" s="58" t="s">
        <v>15</v>
      </c>
      <c r="J38" s="58" t="s">
        <v>106</v>
      </c>
      <c r="K38" s="4" t="s">
        <v>146</v>
      </c>
      <c r="L38" s="4" t="s">
        <v>146</v>
      </c>
      <c r="M38" s="4" t="s">
        <v>146</v>
      </c>
      <c r="N38" s="4" t="s">
        <v>146</v>
      </c>
      <c r="O38" s="4" t="s">
        <v>146</v>
      </c>
      <c r="P38" s="4" t="s">
        <v>146</v>
      </c>
      <c r="Q38" s="4"/>
    </row>
    <row r="39" spans="1:17" ht="35.25" customHeight="1">
      <c r="A39" s="62"/>
      <c r="B39" s="62"/>
      <c r="C39" s="82" t="s">
        <v>52</v>
      </c>
      <c r="D39" s="82"/>
      <c r="E39" s="66"/>
      <c r="F39" s="25"/>
      <c r="G39" s="25"/>
      <c r="H39" s="27"/>
      <c r="I39" s="27"/>
      <c r="J39" s="27"/>
      <c r="K39" s="27"/>
      <c r="L39" s="27"/>
      <c r="M39" s="27"/>
      <c r="N39" s="27"/>
      <c r="O39" s="27"/>
      <c r="P39" s="27"/>
      <c r="Q39" s="4"/>
    </row>
    <row r="40" spans="1:17" s="2" customFormat="1" ht="48.75" customHeight="1">
      <c r="A40" s="62">
        <v>49</v>
      </c>
      <c r="B40" s="62">
        <v>49</v>
      </c>
      <c r="C40" s="37" t="s">
        <v>53</v>
      </c>
      <c r="D40" s="38" t="s">
        <v>2</v>
      </c>
      <c r="E40" s="38" t="s">
        <v>232</v>
      </c>
      <c r="F40" s="37" t="s">
        <v>54</v>
      </c>
      <c r="G40" s="37" t="s">
        <v>127</v>
      </c>
      <c r="H40" s="58"/>
      <c r="I40" s="58" t="s">
        <v>15</v>
      </c>
      <c r="J40" s="58" t="s">
        <v>98</v>
      </c>
      <c r="K40" s="4" t="s">
        <v>148</v>
      </c>
      <c r="L40" s="4" t="s">
        <v>148</v>
      </c>
      <c r="M40" s="4" t="s">
        <v>148</v>
      </c>
      <c r="N40" s="4" t="s">
        <v>148</v>
      </c>
      <c r="O40" s="4" t="s">
        <v>148</v>
      </c>
      <c r="P40" s="4" t="s">
        <v>148</v>
      </c>
      <c r="Q40" s="4"/>
    </row>
    <row r="41" spans="1:17" ht="30.75" customHeight="1">
      <c r="A41" s="62"/>
      <c r="B41" s="62"/>
      <c r="C41" s="82" t="s">
        <v>4</v>
      </c>
      <c r="D41" s="82"/>
      <c r="E41" s="66"/>
      <c r="F41" s="25"/>
      <c r="G41" s="25"/>
      <c r="H41" s="39"/>
      <c r="I41" s="27"/>
      <c r="J41" s="27"/>
      <c r="K41" s="27"/>
      <c r="L41" s="27"/>
      <c r="M41" s="27"/>
      <c r="N41" s="27"/>
      <c r="O41" s="27"/>
      <c r="P41" s="27"/>
      <c r="Q41" s="4"/>
    </row>
    <row r="42" spans="1:17" ht="30.75" customHeight="1">
      <c r="A42" s="62"/>
      <c r="B42" s="62"/>
      <c r="C42" s="82" t="s">
        <v>55</v>
      </c>
      <c r="D42" s="82"/>
      <c r="E42" s="66"/>
      <c r="F42" s="25"/>
      <c r="G42" s="25"/>
      <c r="H42" s="39"/>
      <c r="I42" s="27"/>
      <c r="J42" s="27"/>
      <c r="K42" s="27"/>
      <c r="L42" s="27"/>
      <c r="M42" s="27"/>
      <c r="N42" s="27"/>
      <c r="O42" s="27"/>
      <c r="P42" s="27"/>
      <c r="Q42" s="4"/>
    </row>
    <row r="43" spans="1:17" ht="68.25" customHeight="1">
      <c r="A43" s="62">
        <v>53</v>
      </c>
      <c r="B43" s="62">
        <v>53</v>
      </c>
      <c r="C43" s="65" t="s">
        <v>56</v>
      </c>
      <c r="D43" s="58" t="s">
        <v>1</v>
      </c>
      <c r="E43" s="58"/>
      <c r="F43" s="65" t="s">
        <v>57</v>
      </c>
      <c r="G43" s="32" t="s">
        <v>128</v>
      </c>
      <c r="H43" s="58" t="s">
        <v>58</v>
      </c>
      <c r="I43" s="58" t="s">
        <v>15</v>
      </c>
      <c r="J43" s="58" t="s">
        <v>98</v>
      </c>
      <c r="K43" s="4" t="s">
        <v>148</v>
      </c>
      <c r="L43" s="4" t="s">
        <v>148</v>
      </c>
      <c r="M43" s="4" t="s">
        <v>148</v>
      </c>
      <c r="N43" s="4" t="s">
        <v>148</v>
      </c>
      <c r="O43" s="4" t="s">
        <v>148</v>
      </c>
      <c r="P43" s="4" t="s">
        <v>148</v>
      </c>
      <c r="Q43" s="4"/>
    </row>
    <row r="44" spans="1:17" ht="30.75" customHeight="1">
      <c r="A44" s="62"/>
      <c r="B44" s="62"/>
      <c r="C44" s="82" t="s">
        <v>59</v>
      </c>
      <c r="D44" s="82"/>
      <c r="E44" s="66"/>
      <c r="F44" s="25"/>
      <c r="G44" s="25"/>
      <c r="H44" s="27"/>
      <c r="I44" s="27"/>
      <c r="J44" s="27"/>
      <c r="K44" s="27"/>
      <c r="L44" s="27"/>
      <c r="M44" s="27"/>
      <c r="N44" s="27"/>
      <c r="O44" s="27"/>
      <c r="P44" s="27"/>
      <c r="Q44" s="4"/>
    </row>
    <row r="45" spans="1:17" ht="31.5" customHeight="1">
      <c r="A45" s="62"/>
      <c r="B45" s="62"/>
      <c r="C45" s="82" t="s">
        <v>129</v>
      </c>
      <c r="D45" s="82"/>
      <c r="E45" s="66"/>
      <c r="F45" s="25"/>
      <c r="G45" s="25"/>
      <c r="H45" s="27"/>
      <c r="I45" s="27"/>
      <c r="J45" s="27"/>
      <c r="K45" s="27"/>
      <c r="L45" s="27"/>
      <c r="M45" s="27"/>
      <c r="N45" s="27"/>
      <c r="O45" s="27"/>
      <c r="P45" s="27"/>
      <c r="Q45" s="4"/>
    </row>
    <row r="46" spans="1:17" ht="42.75" customHeight="1">
      <c r="A46" s="69">
        <v>61</v>
      </c>
      <c r="B46" s="69">
        <v>61</v>
      </c>
      <c r="C46" s="85" t="s">
        <v>60</v>
      </c>
      <c r="D46" s="86" t="s">
        <v>0</v>
      </c>
      <c r="E46" s="87"/>
      <c r="F46" s="90" t="s">
        <v>109</v>
      </c>
      <c r="G46" s="32" t="s">
        <v>216</v>
      </c>
      <c r="H46" s="27"/>
      <c r="I46" s="58" t="s">
        <v>15</v>
      </c>
      <c r="J46" s="58" t="s">
        <v>106</v>
      </c>
      <c r="K46" s="43" t="s">
        <v>142</v>
      </c>
      <c r="L46" s="43"/>
      <c r="M46" s="43"/>
      <c r="N46" s="43"/>
      <c r="O46" s="43"/>
      <c r="P46" s="43"/>
      <c r="Q46" s="4"/>
    </row>
    <row r="47" spans="1:17" ht="42.75" customHeight="1">
      <c r="A47" s="69"/>
      <c r="B47" s="69"/>
      <c r="C47" s="85"/>
      <c r="D47" s="86"/>
      <c r="E47" s="88"/>
      <c r="F47" s="90"/>
      <c r="G47" s="32" t="s">
        <v>217</v>
      </c>
      <c r="H47" s="58" t="s">
        <v>61</v>
      </c>
      <c r="I47" s="58" t="s">
        <v>15</v>
      </c>
      <c r="J47" s="58" t="s">
        <v>106</v>
      </c>
      <c r="K47" s="43"/>
      <c r="L47" s="43"/>
      <c r="M47" s="43"/>
      <c r="N47" s="43"/>
      <c r="O47" s="43" t="s">
        <v>142</v>
      </c>
      <c r="P47" s="43"/>
      <c r="Q47" s="4"/>
    </row>
    <row r="48" spans="1:17" ht="39" customHeight="1">
      <c r="A48" s="69"/>
      <c r="B48" s="69"/>
      <c r="C48" s="85"/>
      <c r="D48" s="86"/>
      <c r="E48" s="88"/>
      <c r="F48" s="90"/>
      <c r="G48" s="32" t="s">
        <v>218</v>
      </c>
      <c r="H48" s="27"/>
      <c r="I48" s="58" t="s">
        <v>15</v>
      </c>
      <c r="J48" s="58" t="s">
        <v>106</v>
      </c>
      <c r="K48" s="43"/>
      <c r="L48" s="43"/>
      <c r="M48" s="43"/>
      <c r="N48" s="43"/>
      <c r="O48" s="43"/>
      <c r="P48" s="43" t="s">
        <v>142</v>
      </c>
      <c r="Q48" s="4"/>
    </row>
    <row r="49" spans="1:17" ht="105.75" customHeight="1">
      <c r="A49" s="69"/>
      <c r="B49" s="69"/>
      <c r="C49" s="85"/>
      <c r="D49" s="86"/>
      <c r="E49" s="89"/>
      <c r="F49" s="90"/>
      <c r="G49" s="32" t="s">
        <v>204</v>
      </c>
      <c r="H49" s="58"/>
      <c r="I49" s="58" t="s">
        <v>15</v>
      </c>
      <c r="J49" s="58" t="s">
        <v>98</v>
      </c>
      <c r="K49" s="4" t="s">
        <v>158</v>
      </c>
      <c r="L49" s="4" t="s">
        <v>158</v>
      </c>
      <c r="M49" s="4" t="s">
        <v>158</v>
      </c>
      <c r="N49" s="4" t="s">
        <v>145</v>
      </c>
      <c r="O49" s="4" t="s">
        <v>158</v>
      </c>
      <c r="P49" s="4" t="s">
        <v>145</v>
      </c>
      <c r="Q49" s="4"/>
    </row>
    <row r="50" spans="1:17" ht="25.5" customHeight="1">
      <c r="A50" s="62"/>
      <c r="B50" s="62"/>
      <c r="C50" s="82" t="s">
        <v>130</v>
      </c>
      <c r="D50" s="82"/>
      <c r="E50" s="66"/>
      <c r="F50" s="25"/>
      <c r="G50" s="25"/>
      <c r="H50" s="27"/>
      <c r="I50" s="27"/>
      <c r="J50" s="27"/>
      <c r="K50" s="27"/>
      <c r="L50" s="27"/>
      <c r="M50" s="27"/>
      <c r="N50" s="27"/>
      <c r="O50" s="27"/>
      <c r="P50" s="27"/>
      <c r="Q50" s="4"/>
    </row>
    <row r="51" spans="1:17" s="2" customFormat="1" ht="105" customHeight="1">
      <c r="A51" s="59">
        <v>62</v>
      </c>
      <c r="B51" s="62">
        <v>62</v>
      </c>
      <c r="C51" s="65" t="s">
        <v>62</v>
      </c>
      <c r="D51" s="58" t="s">
        <v>0</v>
      </c>
      <c r="E51" s="58"/>
      <c r="F51" s="65" t="s">
        <v>110</v>
      </c>
      <c r="G51" s="32" t="s">
        <v>187</v>
      </c>
      <c r="H51" s="58"/>
      <c r="I51" s="58" t="s">
        <v>15</v>
      </c>
      <c r="J51" s="58" t="s">
        <v>106</v>
      </c>
      <c r="K51" s="4" t="s">
        <v>144</v>
      </c>
      <c r="L51" s="4" t="s">
        <v>144</v>
      </c>
      <c r="M51" s="4" t="s">
        <v>144</v>
      </c>
      <c r="N51" s="4" t="s">
        <v>144</v>
      </c>
      <c r="O51" s="4" t="s">
        <v>144</v>
      </c>
      <c r="P51" s="4" t="s">
        <v>144</v>
      </c>
      <c r="Q51" s="4"/>
    </row>
    <row r="52" spans="1:17" ht="42.75" customHeight="1">
      <c r="A52" s="62"/>
      <c r="B52" s="62"/>
      <c r="C52" s="82" t="s">
        <v>63</v>
      </c>
      <c r="D52" s="82"/>
      <c r="E52" s="66"/>
      <c r="F52" s="25"/>
      <c r="G52" s="25"/>
      <c r="H52" s="27"/>
      <c r="I52" s="27"/>
      <c r="J52" s="27"/>
      <c r="K52" s="27"/>
      <c r="L52" s="27"/>
      <c r="M52" s="27"/>
      <c r="N52" s="27"/>
      <c r="O52" s="27"/>
      <c r="P52" s="27"/>
      <c r="Q52" s="4"/>
    </row>
    <row r="53" spans="1:17" s="2" customFormat="1" ht="89.25" customHeight="1">
      <c r="A53" s="62">
        <v>68</v>
      </c>
      <c r="B53" s="62">
        <v>68</v>
      </c>
      <c r="C53" s="65" t="s">
        <v>64</v>
      </c>
      <c r="D53" s="58" t="s">
        <v>0</v>
      </c>
      <c r="E53" s="58"/>
      <c r="F53" s="65" t="s">
        <v>65</v>
      </c>
      <c r="G53" s="14" t="s">
        <v>170</v>
      </c>
      <c r="H53" s="58"/>
      <c r="I53" s="58" t="s">
        <v>15</v>
      </c>
      <c r="J53" s="58" t="s">
        <v>106</v>
      </c>
      <c r="K53" s="4" t="s">
        <v>145</v>
      </c>
      <c r="L53" s="4"/>
      <c r="M53" s="4" t="s">
        <v>145</v>
      </c>
      <c r="N53" s="4" t="s">
        <v>145</v>
      </c>
      <c r="O53" s="4"/>
      <c r="P53" s="4" t="s">
        <v>145</v>
      </c>
      <c r="Q53" s="4"/>
    </row>
    <row r="54" spans="1:17" ht="46.5" customHeight="1">
      <c r="A54" s="62"/>
      <c r="B54" s="91">
        <v>70</v>
      </c>
      <c r="C54" s="87" t="s">
        <v>66</v>
      </c>
      <c r="D54" s="87" t="s">
        <v>1</v>
      </c>
      <c r="E54" s="60"/>
      <c r="F54" s="87" t="s">
        <v>67</v>
      </c>
      <c r="G54" s="32" t="s">
        <v>219</v>
      </c>
      <c r="H54" s="87" t="s">
        <v>68</v>
      </c>
      <c r="I54" s="87" t="s">
        <v>15</v>
      </c>
      <c r="J54" s="58"/>
      <c r="K54" s="4"/>
      <c r="L54" s="4" t="s">
        <v>142</v>
      </c>
      <c r="M54" s="4"/>
      <c r="N54" s="4"/>
      <c r="O54" s="4"/>
      <c r="P54" s="4"/>
      <c r="Q54" s="4"/>
    </row>
    <row r="55" spans="1:17" ht="46.5" customHeight="1">
      <c r="A55" s="62">
        <v>70</v>
      </c>
      <c r="B55" s="92"/>
      <c r="C55" s="89"/>
      <c r="D55" s="89"/>
      <c r="E55" s="64"/>
      <c r="F55" s="89"/>
      <c r="G55" s="32" t="s">
        <v>209</v>
      </c>
      <c r="H55" s="89"/>
      <c r="I55" s="89"/>
      <c r="J55" s="58" t="s">
        <v>106</v>
      </c>
      <c r="K55" s="4"/>
      <c r="L55" s="4"/>
      <c r="M55" s="4" t="s">
        <v>142</v>
      </c>
      <c r="N55" s="4"/>
      <c r="O55" s="4"/>
      <c r="P55" s="4"/>
      <c r="Q55" s="4"/>
    </row>
    <row r="56" spans="1:17" ht="25.5" customHeight="1">
      <c r="A56" s="62"/>
      <c r="B56" s="62"/>
      <c r="C56" s="82" t="s">
        <v>5</v>
      </c>
      <c r="D56" s="82"/>
      <c r="E56" s="66"/>
      <c r="F56" s="25"/>
      <c r="G56" s="25"/>
      <c r="H56" s="27"/>
      <c r="I56" s="27"/>
      <c r="J56" s="27"/>
      <c r="K56" s="27"/>
      <c r="L56" s="27"/>
      <c r="M56" s="27"/>
      <c r="N56" s="27"/>
      <c r="O56" s="27"/>
      <c r="P56" s="27"/>
      <c r="Q56" s="4"/>
    </row>
    <row r="57" spans="1:17" ht="21.75" customHeight="1">
      <c r="A57" s="62"/>
      <c r="B57" s="62"/>
      <c r="C57" s="82" t="s">
        <v>69</v>
      </c>
      <c r="D57" s="82"/>
      <c r="E57" s="66"/>
      <c r="F57" s="25"/>
      <c r="G57" s="25"/>
      <c r="H57" s="27"/>
      <c r="I57" s="27"/>
      <c r="J57" s="27"/>
      <c r="K57" s="27"/>
      <c r="L57" s="27"/>
      <c r="M57" s="27"/>
      <c r="N57" s="27"/>
      <c r="O57" s="27"/>
      <c r="P57" s="27"/>
      <c r="Q57" s="4"/>
    </row>
    <row r="58" spans="1:17" ht="42.75" customHeight="1">
      <c r="A58" s="62"/>
      <c r="B58" s="91">
        <v>83</v>
      </c>
      <c r="C58" s="87" t="s">
        <v>70</v>
      </c>
      <c r="D58" s="87" t="s">
        <v>0</v>
      </c>
      <c r="E58" s="60"/>
      <c r="F58" s="87" t="s">
        <v>111</v>
      </c>
      <c r="G58" s="40" t="s">
        <v>211</v>
      </c>
      <c r="H58" s="27"/>
      <c r="I58" s="87" t="s">
        <v>15</v>
      </c>
      <c r="J58" s="87" t="s">
        <v>106</v>
      </c>
      <c r="K58" s="27"/>
      <c r="L58" s="27"/>
      <c r="M58" s="4" t="s">
        <v>142</v>
      </c>
      <c r="N58" s="27"/>
      <c r="O58" s="27"/>
      <c r="P58" s="27"/>
      <c r="Q58" s="4"/>
    </row>
    <row r="59" spans="1:17" ht="167.25" customHeight="1">
      <c r="A59" s="62">
        <v>83</v>
      </c>
      <c r="B59" s="92"/>
      <c r="C59" s="89"/>
      <c r="D59" s="89"/>
      <c r="E59" s="64"/>
      <c r="F59" s="89"/>
      <c r="G59" s="32" t="s">
        <v>206</v>
      </c>
      <c r="H59" s="58" t="s">
        <v>71</v>
      </c>
      <c r="I59" s="89"/>
      <c r="J59" s="89"/>
      <c r="K59" s="4" t="s">
        <v>149</v>
      </c>
      <c r="L59" s="4" t="s">
        <v>149</v>
      </c>
      <c r="M59" s="4" t="s">
        <v>149</v>
      </c>
      <c r="N59" s="4" t="s">
        <v>149</v>
      </c>
      <c r="O59" s="4" t="s">
        <v>149</v>
      </c>
      <c r="P59" s="4" t="s">
        <v>149</v>
      </c>
      <c r="Q59" s="4"/>
    </row>
    <row r="60" spans="1:17" ht="33" customHeight="1">
      <c r="A60" s="62"/>
      <c r="B60" s="62"/>
      <c r="C60" s="82" t="s">
        <v>72</v>
      </c>
      <c r="D60" s="82"/>
      <c r="E60" s="66"/>
      <c r="F60" s="25"/>
      <c r="G60" s="25"/>
      <c r="H60" s="27"/>
      <c r="I60" s="27"/>
      <c r="J60" s="27"/>
      <c r="K60" s="27"/>
      <c r="L60" s="27"/>
      <c r="M60" s="27"/>
      <c r="N60" s="27"/>
      <c r="O60" s="27"/>
      <c r="P60" s="27"/>
      <c r="Q60" s="4"/>
    </row>
    <row r="61" spans="1:17" ht="76.5" customHeight="1">
      <c r="A61" s="62">
        <v>90</v>
      </c>
      <c r="B61" s="62">
        <v>90</v>
      </c>
      <c r="C61" s="65" t="s">
        <v>73</v>
      </c>
      <c r="D61" s="58" t="s">
        <v>1</v>
      </c>
      <c r="E61" s="58"/>
      <c r="F61" s="65" t="s">
        <v>74</v>
      </c>
      <c r="G61" s="32" t="s">
        <v>131</v>
      </c>
      <c r="H61" s="58"/>
      <c r="I61" s="58" t="s">
        <v>15</v>
      </c>
      <c r="J61" s="58" t="s">
        <v>106</v>
      </c>
      <c r="K61" s="4" t="s">
        <v>147</v>
      </c>
      <c r="L61" s="4" t="s">
        <v>147</v>
      </c>
      <c r="M61" s="4" t="s">
        <v>147</v>
      </c>
      <c r="N61" s="4" t="s">
        <v>147</v>
      </c>
      <c r="O61" s="4" t="s">
        <v>147</v>
      </c>
      <c r="P61" s="4" t="s">
        <v>147</v>
      </c>
      <c r="Q61" s="4"/>
    </row>
    <row r="62" spans="1:17" s="2" customFormat="1" ht="114" customHeight="1">
      <c r="A62" s="36">
        <v>91</v>
      </c>
      <c r="B62" s="36">
        <v>91</v>
      </c>
      <c r="C62" s="65" t="s">
        <v>75</v>
      </c>
      <c r="D62" s="58" t="s">
        <v>1</v>
      </c>
      <c r="E62" s="58"/>
      <c r="F62" s="65" t="s">
        <v>76</v>
      </c>
      <c r="G62" s="32" t="s">
        <v>132</v>
      </c>
      <c r="H62" s="31"/>
      <c r="I62" s="44"/>
      <c r="J62" s="58" t="s">
        <v>106</v>
      </c>
      <c r="K62" s="4" t="s">
        <v>148</v>
      </c>
      <c r="L62" s="4" t="s">
        <v>148</v>
      </c>
      <c r="M62" s="4" t="s">
        <v>148</v>
      </c>
      <c r="N62" s="4" t="s">
        <v>148</v>
      </c>
      <c r="O62" s="4" t="s">
        <v>148</v>
      </c>
      <c r="P62" s="4" t="s">
        <v>148</v>
      </c>
      <c r="Q62" s="4"/>
    </row>
    <row r="63" spans="1:17" ht="42.75" customHeight="1">
      <c r="A63" s="62">
        <v>95</v>
      </c>
      <c r="B63" s="69">
        <v>95</v>
      </c>
      <c r="C63" s="86" t="s">
        <v>77</v>
      </c>
      <c r="D63" s="86" t="s">
        <v>0</v>
      </c>
      <c r="E63" s="87"/>
      <c r="F63" s="86" t="s">
        <v>78</v>
      </c>
      <c r="G63" s="32" t="s">
        <v>220</v>
      </c>
      <c r="H63" s="86" t="s">
        <v>79</v>
      </c>
      <c r="I63" s="86" t="s">
        <v>15</v>
      </c>
      <c r="J63" s="31" t="s">
        <v>106</v>
      </c>
      <c r="K63" s="4" t="s">
        <v>142</v>
      </c>
      <c r="L63" s="4"/>
      <c r="M63" s="4"/>
      <c r="N63" s="4"/>
      <c r="O63" s="4"/>
      <c r="P63" s="4"/>
      <c r="Q63" s="4"/>
    </row>
    <row r="64" spans="1:17" ht="42.75" customHeight="1">
      <c r="A64" s="62">
        <v>96</v>
      </c>
      <c r="B64" s="69"/>
      <c r="C64" s="86"/>
      <c r="D64" s="86"/>
      <c r="E64" s="88"/>
      <c r="F64" s="86"/>
      <c r="G64" s="32" t="s">
        <v>221</v>
      </c>
      <c r="H64" s="86"/>
      <c r="I64" s="86"/>
      <c r="J64" s="31" t="s">
        <v>106</v>
      </c>
      <c r="K64" s="4"/>
      <c r="L64" s="4" t="s">
        <v>142</v>
      </c>
      <c r="M64" s="4"/>
      <c r="N64" s="4"/>
      <c r="O64" s="4"/>
      <c r="P64" s="4"/>
      <c r="Q64" s="4"/>
    </row>
    <row r="65" spans="1:23" ht="42.75" customHeight="1">
      <c r="A65" s="62">
        <v>97</v>
      </c>
      <c r="B65" s="69"/>
      <c r="C65" s="86"/>
      <c r="D65" s="86"/>
      <c r="E65" s="88"/>
      <c r="F65" s="86"/>
      <c r="G65" s="32" t="s">
        <v>222</v>
      </c>
      <c r="H65" s="86"/>
      <c r="I65" s="86"/>
      <c r="J65" s="31" t="s">
        <v>106</v>
      </c>
      <c r="K65" s="4"/>
      <c r="L65" s="4"/>
      <c r="M65" s="4"/>
      <c r="N65" s="4" t="s">
        <v>142</v>
      </c>
      <c r="O65" s="4"/>
      <c r="P65" s="4"/>
      <c r="Q65" s="4"/>
    </row>
    <row r="66" spans="1:23" ht="42.75" customHeight="1">
      <c r="A66" s="62"/>
      <c r="B66" s="69"/>
      <c r="C66" s="86"/>
      <c r="D66" s="86"/>
      <c r="E66" s="88"/>
      <c r="F66" s="86"/>
      <c r="G66" s="32" t="s">
        <v>223</v>
      </c>
      <c r="H66" s="86"/>
      <c r="I66" s="86"/>
      <c r="J66" s="31" t="s">
        <v>106</v>
      </c>
      <c r="K66" s="4"/>
      <c r="L66" s="4"/>
      <c r="M66" s="4"/>
      <c r="N66" s="4"/>
      <c r="O66" s="4"/>
      <c r="P66" s="4" t="s">
        <v>142</v>
      </c>
      <c r="Q66" s="4"/>
    </row>
    <row r="67" spans="1:23" ht="42.75" customHeight="1">
      <c r="A67" s="62"/>
      <c r="B67" s="69"/>
      <c r="C67" s="86"/>
      <c r="D67" s="86"/>
      <c r="E67" s="89"/>
      <c r="F67" s="86"/>
      <c r="G67" s="32" t="s">
        <v>224</v>
      </c>
      <c r="H67" s="86"/>
      <c r="I67" s="86"/>
      <c r="J67" s="31" t="s">
        <v>106</v>
      </c>
      <c r="K67" s="4"/>
      <c r="L67" s="4"/>
      <c r="M67" s="4"/>
      <c r="N67" s="4"/>
      <c r="O67" s="4" t="s">
        <v>142</v>
      </c>
      <c r="P67" s="4"/>
      <c r="Q67" s="4"/>
    </row>
    <row r="68" spans="1:23" ht="21" customHeight="1">
      <c r="A68" s="62"/>
      <c r="B68" s="62"/>
      <c r="C68" s="82" t="s">
        <v>80</v>
      </c>
      <c r="D68" s="82"/>
      <c r="E68" s="66"/>
      <c r="F68" s="25"/>
      <c r="G68" s="25"/>
      <c r="H68" s="39"/>
      <c r="I68" s="27"/>
      <c r="J68" s="27"/>
      <c r="K68" s="27"/>
      <c r="L68" s="27"/>
      <c r="M68" s="27"/>
      <c r="N68" s="27"/>
      <c r="O68" s="27"/>
      <c r="P68" s="27"/>
      <c r="Q68" s="4"/>
    </row>
    <row r="69" spans="1:23" ht="45" customHeight="1">
      <c r="A69" s="62">
        <v>106</v>
      </c>
      <c r="B69" s="62">
        <v>106</v>
      </c>
      <c r="C69" s="41" t="s">
        <v>82</v>
      </c>
      <c r="D69" s="63" t="s">
        <v>2</v>
      </c>
      <c r="E69" s="63" t="s">
        <v>232</v>
      </c>
      <c r="F69" s="65" t="s">
        <v>81</v>
      </c>
      <c r="G69" s="32" t="s">
        <v>112</v>
      </c>
      <c r="H69" s="31"/>
      <c r="I69" s="58" t="s">
        <v>15</v>
      </c>
      <c r="J69" s="58" t="s">
        <v>106</v>
      </c>
      <c r="K69" s="4" t="s">
        <v>147</v>
      </c>
      <c r="L69" s="4" t="s">
        <v>147</v>
      </c>
      <c r="M69" s="4" t="s">
        <v>147</v>
      </c>
      <c r="N69" s="4" t="s">
        <v>147</v>
      </c>
      <c r="O69" s="4" t="s">
        <v>147</v>
      </c>
      <c r="P69" s="4" t="s">
        <v>147</v>
      </c>
      <c r="Q69" s="4"/>
    </row>
    <row r="70" spans="1:23" s="2" customFormat="1" ht="84.75" customHeight="1">
      <c r="A70" s="62">
        <v>107</v>
      </c>
      <c r="B70" s="62">
        <v>107</v>
      </c>
      <c r="C70" s="65" t="s">
        <v>83</v>
      </c>
      <c r="D70" s="58" t="s">
        <v>1</v>
      </c>
      <c r="E70" s="58"/>
      <c r="F70" s="65" t="s">
        <v>84</v>
      </c>
      <c r="G70" s="32" t="s">
        <v>205</v>
      </c>
      <c r="H70" s="31"/>
      <c r="I70" s="58" t="s">
        <v>15</v>
      </c>
      <c r="J70" s="58" t="s">
        <v>106</v>
      </c>
      <c r="K70" s="4" t="s">
        <v>145</v>
      </c>
      <c r="L70" s="4"/>
      <c r="M70" s="4"/>
      <c r="N70" s="4" t="s">
        <v>145</v>
      </c>
      <c r="O70" s="4" t="s">
        <v>145</v>
      </c>
      <c r="P70" s="4"/>
      <c r="Q70" s="4"/>
    </row>
    <row r="71" spans="1:23" ht="32.25" customHeight="1">
      <c r="A71" s="62"/>
      <c r="B71" s="62"/>
      <c r="C71" s="82" t="s">
        <v>85</v>
      </c>
      <c r="D71" s="82"/>
      <c r="E71" s="66"/>
      <c r="F71" s="25"/>
      <c r="G71" s="25"/>
      <c r="H71" s="27"/>
      <c r="I71" s="27"/>
      <c r="J71" s="27"/>
      <c r="K71" s="27"/>
      <c r="L71" s="27"/>
      <c r="M71" s="27"/>
      <c r="N71" s="27"/>
      <c r="O71" s="27"/>
      <c r="P71" s="27"/>
      <c r="Q71" s="4"/>
    </row>
    <row r="72" spans="1:23" ht="19.5" customHeight="1">
      <c r="A72" s="62"/>
      <c r="B72" s="62"/>
      <c r="C72" s="82" t="s">
        <v>86</v>
      </c>
      <c r="D72" s="82"/>
      <c r="E72" s="66"/>
      <c r="F72" s="25"/>
      <c r="G72" s="25"/>
      <c r="H72" s="27"/>
      <c r="I72" s="27"/>
      <c r="J72" s="27"/>
      <c r="K72" s="27"/>
      <c r="L72" s="27"/>
      <c r="M72" s="27"/>
      <c r="N72" s="27"/>
      <c r="O72" s="27"/>
      <c r="P72" s="27"/>
      <c r="Q72" s="4"/>
    </row>
    <row r="73" spans="1:23" ht="30" customHeight="1">
      <c r="A73" s="62"/>
      <c r="B73" s="62"/>
      <c r="C73" s="82" t="s">
        <v>87</v>
      </c>
      <c r="D73" s="82"/>
      <c r="E73" s="66"/>
      <c r="F73" s="25"/>
      <c r="G73" s="25"/>
      <c r="H73" s="27"/>
      <c r="I73" s="27"/>
      <c r="J73" s="27"/>
      <c r="K73" s="27"/>
      <c r="L73" s="27"/>
      <c r="M73" s="27"/>
      <c r="N73" s="27"/>
      <c r="O73" s="27"/>
      <c r="P73" s="27"/>
      <c r="Q73" s="4"/>
    </row>
    <row r="74" spans="1:23" ht="133.5" customHeight="1">
      <c r="A74" s="42">
        <v>113</v>
      </c>
      <c r="B74" s="69">
        <v>113</v>
      </c>
      <c r="C74" s="86" t="s">
        <v>88</v>
      </c>
      <c r="D74" s="86" t="s">
        <v>0</v>
      </c>
      <c r="E74" s="87"/>
      <c r="F74" s="31" t="s">
        <v>89</v>
      </c>
      <c r="G74" s="32" t="s">
        <v>178</v>
      </c>
      <c r="H74" s="31" t="s">
        <v>105</v>
      </c>
      <c r="I74" s="95"/>
      <c r="J74" s="86" t="s">
        <v>106</v>
      </c>
      <c r="K74" s="4" t="s">
        <v>145</v>
      </c>
      <c r="L74" s="4" t="s">
        <v>145</v>
      </c>
      <c r="M74" s="4" t="s">
        <v>145</v>
      </c>
      <c r="N74" s="4" t="s">
        <v>145</v>
      </c>
      <c r="O74" s="4" t="s">
        <v>145</v>
      </c>
      <c r="P74" s="4" t="s">
        <v>145</v>
      </c>
      <c r="Q74" s="4"/>
    </row>
    <row r="75" spans="1:23" s="2" customFormat="1" ht="25.5" customHeight="1">
      <c r="A75" s="42"/>
      <c r="B75" s="69"/>
      <c r="C75" s="86"/>
      <c r="D75" s="86"/>
      <c r="E75" s="88"/>
      <c r="F75" s="86" t="s">
        <v>89</v>
      </c>
      <c r="G75" s="32" t="s">
        <v>177</v>
      </c>
      <c r="H75" s="58"/>
      <c r="I75" s="96"/>
      <c r="J75" s="86"/>
      <c r="K75" s="4"/>
      <c r="L75" s="4"/>
      <c r="M75" s="4"/>
      <c r="N75" s="4" t="s">
        <v>143</v>
      </c>
      <c r="O75" s="4"/>
      <c r="P75" s="4"/>
      <c r="Q75" s="4"/>
    </row>
    <row r="76" spans="1:23" s="12" customFormat="1" ht="47.25" customHeight="1">
      <c r="A76" s="42">
        <v>115</v>
      </c>
      <c r="B76" s="93"/>
      <c r="C76" s="94"/>
      <c r="D76" s="94"/>
      <c r="E76" s="89"/>
      <c r="F76" s="94"/>
      <c r="G76" s="14" t="s">
        <v>188</v>
      </c>
      <c r="H76" s="58"/>
      <c r="I76" s="97"/>
      <c r="J76" s="86"/>
      <c r="K76" s="4" t="s">
        <v>144</v>
      </c>
      <c r="L76" s="4" t="s">
        <v>144</v>
      </c>
      <c r="M76" s="4" t="s">
        <v>144</v>
      </c>
      <c r="N76" s="4"/>
      <c r="O76" s="4"/>
      <c r="P76" s="4"/>
      <c r="Q76" s="4"/>
      <c r="R76" s="13"/>
      <c r="S76" s="13"/>
      <c r="T76" s="13"/>
      <c r="U76" s="13"/>
      <c r="V76" s="13"/>
      <c r="W76" s="13"/>
    </row>
    <row r="77" spans="1:23" ht="37.5" customHeight="1">
      <c r="A77" s="62"/>
      <c r="B77" s="62"/>
      <c r="C77" s="82" t="s">
        <v>90</v>
      </c>
      <c r="D77" s="82"/>
      <c r="E77" s="66"/>
      <c r="F77" s="25"/>
      <c r="G77" s="25"/>
      <c r="H77" s="27"/>
      <c r="I77" s="27"/>
      <c r="J77" s="27"/>
      <c r="K77" s="27"/>
      <c r="L77" s="27"/>
      <c r="M77" s="27"/>
      <c r="N77" s="27"/>
      <c r="O77" s="27"/>
      <c r="P77" s="27"/>
      <c r="Q77" s="4"/>
    </row>
    <row r="78" spans="1:23" ht="36.75" customHeight="1">
      <c r="A78" s="62"/>
      <c r="B78" s="62"/>
      <c r="C78" s="82" t="s">
        <v>91</v>
      </c>
      <c r="D78" s="82"/>
      <c r="E78" s="66"/>
      <c r="F78" s="25"/>
      <c r="G78" s="25"/>
      <c r="H78" s="27"/>
      <c r="I78" s="27"/>
      <c r="J78" s="27"/>
      <c r="K78" s="27"/>
      <c r="L78" s="27"/>
      <c r="M78" s="27"/>
      <c r="N78" s="27"/>
      <c r="O78" s="27"/>
      <c r="P78" s="27"/>
      <c r="Q78" s="4"/>
    </row>
    <row r="79" spans="1:23" ht="58.5" customHeight="1">
      <c r="A79" s="62">
        <v>126</v>
      </c>
      <c r="B79" s="69">
        <v>126</v>
      </c>
      <c r="C79" s="86" t="s">
        <v>92</v>
      </c>
      <c r="D79" s="86" t="s">
        <v>0</v>
      </c>
      <c r="E79" s="86"/>
      <c r="F79" s="86" t="s">
        <v>93</v>
      </c>
      <c r="G79" s="32" t="s">
        <v>225</v>
      </c>
      <c r="H79" s="58" t="s">
        <v>94</v>
      </c>
      <c r="I79" s="58" t="s">
        <v>15</v>
      </c>
      <c r="J79" s="58" t="s">
        <v>100</v>
      </c>
      <c r="K79" s="4" t="s">
        <v>142</v>
      </c>
      <c r="L79" s="4"/>
      <c r="M79" s="4"/>
      <c r="N79" s="4"/>
      <c r="O79" s="4"/>
      <c r="P79" s="4"/>
      <c r="Q79" s="4"/>
    </row>
    <row r="80" spans="1:23" ht="58.5" customHeight="1">
      <c r="A80" s="62"/>
      <c r="B80" s="69"/>
      <c r="C80" s="86"/>
      <c r="D80" s="86"/>
      <c r="E80" s="86"/>
      <c r="F80" s="86"/>
      <c r="G80" s="32" t="s">
        <v>226</v>
      </c>
      <c r="H80" s="58"/>
      <c r="I80" s="58" t="s">
        <v>15</v>
      </c>
      <c r="J80" s="58" t="s">
        <v>100</v>
      </c>
      <c r="K80" s="4"/>
      <c r="L80" s="4" t="s">
        <v>142</v>
      </c>
      <c r="M80" s="4"/>
      <c r="N80" s="4"/>
      <c r="O80" s="4"/>
      <c r="P80" s="4"/>
      <c r="Q80" s="4"/>
    </row>
    <row r="81" spans="1:17" ht="58.5" customHeight="1">
      <c r="A81" s="62"/>
      <c r="B81" s="69"/>
      <c r="C81" s="86"/>
      <c r="D81" s="86"/>
      <c r="E81" s="86"/>
      <c r="F81" s="86"/>
      <c r="G81" s="32" t="s">
        <v>212</v>
      </c>
      <c r="H81" s="58"/>
      <c r="I81" s="58" t="s">
        <v>15</v>
      </c>
      <c r="J81" s="58" t="s">
        <v>100</v>
      </c>
      <c r="K81" s="4"/>
      <c r="L81" s="4"/>
      <c r="M81" s="4" t="s">
        <v>142</v>
      </c>
      <c r="N81" s="4"/>
      <c r="O81" s="4"/>
      <c r="P81" s="4"/>
      <c r="Q81" s="4"/>
    </row>
    <row r="82" spans="1:17" ht="58.5" customHeight="1">
      <c r="A82" s="62"/>
      <c r="B82" s="69"/>
      <c r="C82" s="86"/>
      <c r="D82" s="86"/>
      <c r="E82" s="86"/>
      <c r="F82" s="86"/>
      <c r="G82" s="32" t="s">
        <v>227</v>
      </c>
      <c r="H82" s="58"/>
      <c r="I82" s="58" t="s">
        <v>15</v>
      </c>
      <c r="J82" s="58" t="s">
        <v>100</v>
      </c>
      <c r="K82" s="4"/>
      <c r="L82" s="4"/>
      <c r="M82" s="4"/>
      <c r="N82" s="4" t="s">
        <v>142</v>
      </c>
      <c r="O82" s="4"/>
      <c r="P82" s="4"/>
      <c r="Q82" s="4"/>
    </row>
    <row r="83" spans="1:17" ht="58.5" customHeight="1">
      <c r="A83" s="62"/>
      <c r="B83" s="69"/>
      <c r="C83" s="86"/>
      <c r="D83" s="86"/>
      <c r="E83" s="86"/>
      <c r="F83" s="86"/>
      <c r="G83" s="32" t="s">
        <v>228</v>
      </c>
      <c r="H83" s="58"/>
      <c r="I83" s="58" t="s">
        <v>15</v>
      </c>
      <c r="J83" s="58" t="s">
        <v>100</v>
      </c>
      <c r="K83" s="4"/>
      <c r="L83" s="4"/>
      <c r="M83" s="4"/>
      <c r="N83" s="4"/>
      <c r="O83" s="4" t="s">
        <v>142</v>
      </c>
      <c r="P83" s="4"/>
      <c r="Q83" s="4"/>
    </row>
    <row r="84" spans="1:17" ht="58.5" customHeight="1">
      <c r="A84" s="62"/>
      <c r="B84" s="69"/>
      <c r="C84" s="86"/>
      <c r="D84" s="86"/>
      <c r="E84" s="86"/>
      <c r="F84" s="86"/>
      <c r="G84" s="32" t="s">
        <v>229</v>
      </c>
      <c r="H84" s="58"/>
      <c r="I84" s="58" t="s">
        <v>15</v>
      </c>
      <c r="J84" s="58" t="s">
        <v>100</v>
      </c>
      <c r="K84" s="4"/>
      <c r="L84" s="4"/>
      <c r="M84" s="4"/>
      <c r="N84" s="4"/>
      <c r="O84" s="4"/>
      <c r="P84" s="4" t="s">
        <v>142</v>
      </c>
      <c r="Q84" s="4"/>
    </row>
    <row r="85" spans="1:17" ht="190.5" customHeight="1">
      <c r="A85" s="62"/>
      <c r="B85" s="98">
        <v>126</v>
      </c>
      <c r="C85" s="88" t="s">
        <v>92</v>
      </c>
      <c r="D85" s="88" t="s">
        <v>0</v>
      </c>
      <c r="E85" s="88"/>
      <c r="F85" s="88" t="s">
        <v>93</v>
      </c>
      <c r="G85" s="45" t="s">
        <v>189</v>
      </c>
      <c r="H85" s="64"/>
      <c r="I85" s="64" t="s">
        <v>15</v>
      </c>
      <c r="J85" s="64" t="s">
        <v>106</v>
      </c>
      <c r="K85" s="46" t="s">
        <v>149</v>
      </c>
      <c r="L85" s="46" t="s">
        <v>149</v>
      </c>
      <c r="M85" s="46" t="s">
        <v>149</v>
      </c>
      <c r="N85" s="46" t="s">
        <v>149</v>
      </c>
      <c r="O85" s="46" t="s">
        <v>149</v>
      </c>
      <c r="P85" s="46" t="s">
        <v>149</v>
      </c>
      <c r="Q85" s="46"/>
    </row>
    <row r="86" spans="1:17" ht="74.25" customHeight="1">
      <c r="A86" s="62"/>
      <c r="B86" s="92"/>
      <c r="C86" s="89"/>
      <c r="D86" s="89"/>
      <c r="E86" s="89"/>
      <c r="F86" s="89"/>
      <c r="G86" s="32" t="s">
        <v>213</v>
      </c>
      <c r="H86" s="58"/>
      <c r="I86" s="64" t="s">
        <v>15</v>
      </c>
      <c r="J86" s="64" t="s">
        <v>106</v>
      </c>
      <c r="K86" s="4" t="s">
        <v>150</v>
      </c>
      <c r="L86" s="4" t="s">
        <v>150</v>
      </c>
      <c r="M86" s="4" t="s">
        <v>150</v>
      </c>
      <c r="N86" s="4" t="s">
        <v>150</v>
      </c>
      <c r="O86" s="4" t="s">
        <v>150</v>
      </c>
      <c r="P86" s="4" t="s">
        <v>150</v>
      </c>
      <c r="Q86" s="4"/>
    </row>
    <row r="87" spans="1:17" ht="30.75" customHeight="1">
      <c r="A87" s="62"/>
      <c r="B87" s="62"/>
      <c r="C87" s="66" t="s">
        <v>95</v>
      </c>
      <c r="D87" s="66"/>
      <c r="E87" s="66"/>
      <c r="F87" s="25"/>
      <c r="G87" s="25"/>
      <c r="H87" s="27"/>
      <c r="I87" s="27"/>
      <c r="J87" s="27"/>
      <c r="K87" s="27"/>
      <c r="L87" s="27"/>
      <c r="M87" s="27"/>
      <c r="N87" s="27"/>
      <c r="O87" s="27"/>
      <c r="P87" s="27"/>
      <c r="Q87" s="4"/>
    </row>
    <row r="88" spans="1:17" ht="27.75" customHeight="1">
      <c r="A88" s="62">
        <v>136</v>
      </c>
      <c r="B88" s="91">
        <v>136</v>
      </c>
      <c r="C88" s="87" t="s">
        <v>101</v>
      </c>
      <c r="D88" s="87" t="s">
        <v>0</v>
      </c>
      <c r="E88" s="60"/>
      <c r="F88" s="87" t="s">
        <v>96</v>
      </c>
      <c r="G88" s="14" t="s">
        <v>179</v>
      </c>
      <c r="H88" s="58"/>
      <c r="I88" s="58" t="s">
        <v>15</v>
      </c>
      <c r="J88" s="58" t="s">
        <v>106</v>
      </c>
      <c r="K88" s="4"/>
      <c r="L88" s="4"/>
      <c r="M88" s="4" t="s">
        <v>143</v>
      </c>
      <c r="N88" s="4"/>
      <c r="O88" s="4"/>
      <c r="P88" s="4"/>
      <c r="Q88" s="4"/>
    </row>
    <row r="89" spans="1:17" ht="27.75" customHeight="1">
      <c r="A89" s="62"/>
      <c r="B89" s="98"/>
      <c r="C89" s="88"/>
      <c r="D89" s="88"/>
      <c r="E89" s="61"/>
      <c r="F89" s="88"/>
      <c r="G89" s="32" t="s">
        <v>173</v>
      </c>
      <c r="H89" s="58"/>
      <c r="I89" s="58" t="s">
        <v>15</v>
      </c>
      <c r="J89" s="58" t="s">
        <v>106</v>
      </c>
      <c r="K89" s="4"/>
      <c r="L89" s="4" t="s">
        <v>143</v>
      </c>
      <c r="M89" s="4"/>
      <c r="N89" s="4"/>
      <c r="O89" s="4"/>
      <c r="P89" s="4"/>
      <c r="Q89" s="4"/>
    </row>
    <row r="90" spans="1:17" ht="27.75" customHeight="1">
      <c r="A90" s="62"/>
      <c r="B90" s="98"/>
      <c r="C90" s="88"/>
      <c r="D90" s="88"/>
      <c r="E90" s="61"/>
      <c r="F90" s="88"/>
      <c r="G90" s="32" t="s">
        <v>180</v>
      </c>
      <c r="H90" s="58"/>
      <c r="I90" s="58" t="s">
        <v>15</v>
      </c>
      <c r="J90" s="58" t="s">
        <v>106</v>
      </c>
      <c r="K90" s="4"/>
      <c r="L90" s="4"/>
      <c r="M90" s="4"/>
      <c r="N90" s="4"/>
      <c r="O90" s="4"/>
      <c r="P90" s="4" t="s">
        <v>143</v>
      </c>
      <c r="Q90" s="4"/>
    </row>
    <row r="91" spans="1:17" ht="60.75" customHeight="1">
      <c r="A91" s="62"/>
      <c r="B91" s="98"/>
      <c r="C91" s="88"/>
      <c r="D91" s="88"/>
      <c r="E91" s="61"/>
      <c r="F91" s="88"/>
      <c r="G91" s="32" t="s">
        <v>171</v>
      </c>
      <c r="H91" s="58"/>
      <c r="I91" s="58" t="s">
        <v>15</v>
      </c>
      <c r="J91" s="58" t="s">
        <v>106</v>
      </c>
      <c r="K91" s="4" t="s">
        <v>145</v>
      </c>
      <c r="L91" s="4" t="s">
        <v>145</v>
      </c>
      <c r="M91" s="4" t="s">
        <v>145</v>
      </c>
      <c r="N91" s="4" t="s">
        <v>145</v>
      </c>
      <c r="O91" s="4" t="s">
        <v>145</v>
      </c>
      <c r="P91" s="4" t="s">
        <v>145</v>
      </c>
      <c r="Q91" s="4"/>
    </row>
    <row r="92" spans="1:17" ht="51" customHeight="1">
      <c r="A92" s="62"/>
      <c r="B92" s="62">
        <v>141</v>
      </c>
      <c r="C92" s="65" t="s">
        <v>198</v>
      </c>
      <c r="D92" s="58" t="s">
        <v>0</v>
      </c>
      <c r="E92" s="58"/>
      <c r="F92" s="65" t="s">
        <v>134</v>
      </c>
      <c r="G92" s="32" t="s">
        <v>191</v>
      </c>
      <c r="H92" s="58"/>
      <c r="I92" s="58" t="s">
        <v>15</v>
      </c>
      <c r="J92" s="58" t="s">
        <v>106</v>
      </c>
      <c r="K92" s="4"/>
      <c r="L92" s="4" t="s">
        <v>145</v>
      </c>
      <c r="M92" s="4" t="s">
        <v>145</v>
      </c>
      <c r="N92" s="4"/>
      <c r="O92" s="4" t="s">
        <v>145</v>
      </c>
      <c r="P92" s="4"/>
      <c r="Q92" s="4"/>
    </row>
    <row r="93" spans="1:17" ht="29.25" customHeight="1">
      <c r="A93" s="62"/>
      <c r="B93" s="69">
        <v>142</v>
      </c>
      <c r="C93" s="107" t="s">
        <v>97</v>
      </c>
      <c r="D93" s="107" t="s">
        <v>2</v>
      </c>
      <c r="E93" s="108" t="s">
        <v>232</v>
      </c>
      <c r="F93" s="107" t="s">
        <v>133</v>
      </c>
      <c r="G93" s="32" t="s">
        <v>172</v>
      </c>
      <c r="H93" s="58"/>
      <c r="I93" s="58" t="s">
        <v>15</v>
      </c>
      <c r="J93" s="58" t="s">
        <v>106</v>
      </c>
      <c r="K93" s="4" t="s">
        <v>143</v>
      </c>
      <c r="L93" s="4"/>
      <c r="M93" s="4"/>
      <c r="N93" s="4"/>
      <c r="O93" s="4"/>
      <c r="P93" s="4"/>
      <c r="Q93" s="4"/>
    </row>
    <row r="94" spans="1:17" ht="29.25" customHeight="1">
      <c r="A94" s="62"/>
      <c r="B94" s="69"/>
      <c r="C94" s="107"/>
      <c r="D94" s="107"/>
      <c r="E94" s="109"/>
      <c r="F94" s="107"/>
      <c r="G94" s="32" t="s">
        <v>174</v>
      </c>
      <c r="H94" s="58"/>
      <c r="I94" s="58" t="s">
        <v>15</v>
      </c>
      <c r="J94" s="58" t="s">
        <v>106</v>
      </c>
      <c r="K94" s="4"/>
      <c r="L94" s="4"/>
      <c r="M94" s="4"/>
      <c r="N94" s="4"/>
      <c r="O94" s="4" t="s">
        <v>143</v>
      </c>
      <c r="P94" s="4"/>
      <c r="Q94" s="4"/>
    </row>
    <row r="95" spans="1:17" ht="29.25" customHeight="1">
      <c r="A95" s="62"/>
      <c r="B95" s="69"/>
      <c r="C95" s="107"/>
      <c r="D95" s="107"/>
      <c r="E95" s="109"/>
      <c r="F95" s="107"/>
      <c r="G95" s="32" t="s">
        <v>214</v>
      </c>
      <c r="H95" s="58"/>
      <c r="I95" s="58" t="s">
        <v>15</v>
      </c>
      <c r="J95" s="58" t="s">
        <v>106</v>
      </c>
      <c r="K95" s="4"/>
      <c r="L95" s="4"/>
      <c r="M95" s="4"/>
      <c r="N95" s="4" t="s">
        <v>143</v>
      </c>
      <c r="O95" s="47"/>
      <c r="P95" s="47"/>
      <c r="Q95" s="47"/>
    </row>
    <row r="96" spans="1:17" ht="55.5" customHeight="1">
      <c r="A96" s="62">
        <v>142</v>
      </c>
      <c r="B96" s="69"/>
      <c r="C96" s="107"/>
      <c r="D96" s="107"/>
      <c r="E96" s="110"/>
      <c r="F96" s="107"/>
      <c r="G96" s="32" t="s">
        <v>181</v>
      </c>
      <c r="H96" s="58"/>
      <c r="I96" s="58" t="s">
        <v>15</v>
      </c>
      <c r="J96" s="58" t="s">
        <v>106</v>
      </c>
      <c r="K96" s="4" t="s">
        <v>145</v>
      </c>
      <c r="L96" s="4" t="s">
        <v>145</v>
      </c>
      <c r="M96" s="4" t="s">
        <v>145</v>
      </c>
      <c r="N96" s="48" t="s">
        <v>145</v>
      </c>
      <c r="O96" s="4" t="s">
        <v>145</v>
      </c>
      <c r="P96" s="4" t="s">
        <v>145</v>
      </c>
      <c r="Q96" s="4"/>
    </row>
    <row r="97" spans="1:17" ht="21.75" customHeight="1">
      <c r="A97" s="5"/>
      <c r="B97" s="5"/>
      <c r="C97" s="6"/>
      <c r="D97" s="6"/>
      <c r="E97" s="6"/>
      <c r="F97" s="10"/>
      <c r="G97" s="10"/>
      <c r="H97" s="8"/>
      <c r="I97" s="8"/>
      <c r="J97" s="8"/>
      <c r="K97" s="7"/>
      <c r="L97" s="7"/>
      <c r="M97" s="7"/>
      <c r="N97" s="7"/>
      <c r="O97" s="7"/>
      <c r="P97" s="7"/>
      <c r="Q97" s="5"/>
    </row>
    <row r="98" spans="1:17" ht="23.25" customHeight="1">
      <c r="A98" s="5"/>
      <c r="B98" s="15"/>
      <c r="C98" s="99" t="s">
        <v>159</v>
      </c>
      <c r="D98" s="100"/>
      <c r="E98" s="100"/>
      <c r="F98" s="100"/>
      <c r="G98" s="101"/>
      <c r="H98" s="1"/>
      <c r="I98" s="1"/>
      <c r="J98" s="1"/>
      <c r="K98" s="17">
        <f t="shared" ref="K98:P98" si="0">SUM(K99:K102)</f>
        <v>30</v>
      </c>
      <c r="L98" s="17">
        <f t="shared" si="0"/>
        <v>31</v>
      </c>
      <c r="M98" s="17">
        <f t="shared" si="0"/>
        <v>28</v>
      </c>
      <c r="N98" s="17">
        <f t="shared" si="0"/>
        <v>30</v>
      </c>
      <c r="O98" s="17">
        <f t="shared" si="0"/>
        <v>31</v>
      </c>
      <c r="P98" s="17">
        <f t="shared" si="0"/>
        <v>31</v>
      </c>
      <c r="Q98" s="15"/>
    </row>
    <row r="99" spans="1:17" ht="23.25" customHeight="1">
      <c r="A99" s="5"/>
      <c r="B99" s="15"/>
      <c r="C99" s="102" t="s">
        <v>160</v>
      </c>
      <c r="D99" s="103"/>
      <c r="E99" s="103"/>
      <c r="F99" s="103"/>
      <c r="G99" s="104"/>
      <c r="H99" s="1"/>
      <c r="I99" s="1"/>
      <c r="J99" s="1"/>
      <c r="K99" s="11">
        <f>SUM(COUNTIFS(K$10:K$44,{"ĐTT","TDS","HĐCĐ","HĐG","HĐNT","VS-AN","HĐC","TQDN","LH","SHHN","ĐTT+SHHN","ĐTT+HĐC","HĐCĐ+HĐG","ĐTT+HĐG","HĐG+HĐC","SHHN+VS-AN","HĐCĐ+HĐC","HĐNT+HĐG"}))</f>
        <v>12</v>
      </c>
      <c r="L99" s="11">
        <f>SUM(COUNTIFS(L$10:L$44,{"ĐTT","TDS","HĐCĐ","HĐG","HĐNT","VS-AN","HĐC","TQDN","LH","SHHN","ĐTT+SHHN","ĐTT+HĐC","HĐCĐ+HĐG","ĐTT+HĐG","HĐG+HĐC","SHHN+VS-AN","HĐCĐ+HĐC","HĐNT+HĐG"}))</f>
        <v>14</v>
      </c>
      <c r="M99" s="11">
        <f>SUM(COUNTIFS(M$10:M$44,{"ĐTT","TDS","HĐCĐ","HĐG","HĐNT","VS-AN","HĐC","TQDN","LH","SHHN","ĐTT+SHHN","ĐTT+HĐC","HĐCĐ+HĐG","ĐTT+HĐG","HĐG+HĐC","SHHN+VS-AN","HĐCĐ+HĐC","HĐNT+HĐG"}))</f>
        <v>11</v>
      </c>
      <c r="N99" s="11">
        <f>SUM(COUNTIFS(N$10:N$44,{"ĐTT","TDS","HĐCĐ","HĐG","HĐNT","VS-AN","HĐC","TQDN","LH","SHHN","ĐTT+SHHN","ĐTT+HĐC","HĐCĐ+HĐG","ĐTT+HĐG","HĐG+HĐC","SHHN+VS-AN","HĐCĐ+HĐC","HĐNT+HĐG"}))</f>
        <v>12</v>
      </c>
      <c r="O99" s="11">
        <f>SUM(COUNTIFS(O$10:O$44,{"ĐTT","TDS","HĐCĐ","HĐG","HĐNT","VS-AN","HĐC","TQDN","LH","SHHN","ĐTT+SHHN","ĐTT+HĐC","HĐCĐ+HĐG","ĐTT+HĐG","HĐG+HĐC","SHHN+VS-AN","HĐCĐ+HĐC","HĐNT+HĐG"}))</f>
        <v>14</v>
      </c>
      <c r="P99" s="11">
        <f>SUM(COUNTIFS(P$10:P$44,{"ĐTT","TDS","HĐCĐ","HĐG","HĐNT","VS-AN","HĐC","TQDN","LH","SHHN","ĐTT+SHHN","ĐTT+HĐC","HĐCĐ+HĐG","ĐTT+HĐG","HĐG+HĐC","SHHN+VS-AN","HĐCĐ+HĐC","HĐNT+HĐG"}))</f>
        <v>14</v>
      </c>
      <c r="Q99" s="15"/>
    </row>
    <row r="100" spans="1:17" ht="23.25" customHeight="1">
      <c r="A100" s="5"/>
      <c r="B100" s="15"/>
      <c r="C100" s="18" t="s">
        <v>161</v>
      </c>
      <c r="D100" s="19"/>
      <c r="E100" s="19"/>
      <c r="F100" s="19"/>
      <c r="G100" s="20"/>
      <c r="H100" s="1"/>
      <c r="I100" s="1"/>
      <c r="J100" s="1"/>
      <c r="K100" s="11">
        <f>SUM(COUNTIFS(K$43:K$55,{"ĐTT","TDS","HĐCĐ","HĐG","HĐNT","VS-AN","HĐC","TQDN","LH","SHHN","ĐTT+SHHN","ĐTT+HĐC","HĐCĐ+HĐG","ĐTT+HĐG","HĐG+HĐC","SHHN+VS-AN","HĐCĐ+HĐC","HĐNT+HĐG"}))</f>
        <v>4</v>
      </c>
      <c r="L100" s="11">
        <f>SUM(COUNTIFS(L$43:L$55,{"ĐTT","TDS","HĐCĐ","HĐG","HĐNT","VS-AN","HĐC","TQDN","LH","SHHN","ĐTT+SHHN","ĐTT+HĐC","HĐCĐ+HĐG","ĐTT+HĐG","HĐG+HĐC","SHHN+VS-AN","HĐCĐ+HĐC","HĐNT+HĐG"}))</f>
        <v>3</v>
      </c>
      <c r="M100" s="11">
        <f>SUM(COUNTIFS(M$43:M$55,{"ĐTT","TDS","HĐCĐ","HĐG","HĐNT","VS-AN","HĐC","TQDN","LH","SHHN","ĐTT+SHHN","ĐTT+HĐC","HĐCĐ+HĐG","ĐTT+HĐG","HĐG+HĐC","SHHN+VS-AN","HĐCĐ+HĐC","HĐNT+HĐG"}))</f>
        <v>4</v>
      </c>
      <c r="N100" s="11">
        <f>SUM(COUNTIFS(N$43:N$55,{"ĐTT","TDS","HĐCĐ","HĐG","HĐNT","VS-AN","HĐC","TQDN","LH","SHHN","ĐTT+SHHN","ĐTT+HĐC","HĐCĐ+HĐG","ĐTT+HĐG","HĐG+HĐC","SHHN+VS-AN","HĐCĐ+HĐC","HĐNT+HĐG"}))</f>
        <v>4</v>
      </c>
      <c r="O100" s="11">
        <f>SUM(COUNTIFS(O$43:O$55,{"ĐTT","TDS","HĐCĐ","HĐG","HĐNT","VS-AN","HĐC","TQDN","LH","SHHN","ĐTT+SHHN","ĐTT+HĐC","HĐCĐ+HĐG","ĐTT+HĐG","HĐG+HĐC","SHHN+VS-AN","HĐCĐ+HĐC","HĐNT+HĐG"}))</f>
        <v>3</v>
      </c>
      <c r="P100" s="11">
        <f>SUM(COUNTIFS(P$43:P$55,{"ĐTT","TDS","HĐCĐ","HĐG","HĐNT","VS-AN","HĐC","TQDN","LH","SHHN","ĐTT+SHHN","ĐTT+HĐC","HĐCĐ+HĐG","ĐTT+HĐG","HĐG+HĐC","SHHN+VS-AN","HĐCĐ+HĐC","HĐNT+HĐG"}))</f>
        <v>5</v>
      </c>
      <c r="Q100" s="15"/>
    </row>
    <row r="101" spans="1:17" ht="23.25" customHeight="1">
      <c r="A101" s="5"/>
      <c r="B101" s="15"/>
      <c r="C101" s="18" t="s">
        <v>162</v>
      </c>
      <c r="D101" s="19"/>
      <c r="E101" s="19"/>
      <c r="F101" s="19"/>
      <c r="G101" s="20"/>
      <c r="H101" s="1"/>
      <c r="I101" s="1"/>
      <c r="J101" s="1"/>
      <c r="K101" s="11">
        <f>SUM(COUNTIFS(K$59:K$70,{"ĐTT","TDS","HĐCĐ","HĐG","HĐNT","VS-AN","HĐC","TQDN","LH","SHHN","ĐTT+SHHN","ĐTT+HĐC","HĐCĐ+HĐG","ĐTT+HĐG","HĐG+HĐC","SHHN+VS-AN","HĐCĐ+HĐC","HĐNT+HĐG"}))</f>
        <v>6</v>
      </c>
      <c r="L101" s="11">
        <f>SUM(COUNTIFS(L$59:L$70,{"ĐTT","TDS","HĐCĐ","HĐG","HĐNT","VS-AN","HĐC","TQDN","LH","SHHN","ĐTT+SHHN","ĐTT+HĐC","HĐCĐ+HĐG","ĐTT+HĐG","HĐG+HĐC","SHHN+VS-AN","HĐCĐ+HĐC","HĐNT+HĐG"}))</f>
        <v>5</v>
      </c>
      <c r="M101" s="11">
        <f>SUM(COUNTIFS(M$59:M$70,{"ĐTT","TDS","HĐCĐ","HĐG","HĐNT","VS-AN","HĐC","TQDN","LH","SHHN","ĐTT+SHHN","ĐTT+HĐC","HĐCĐ+HĐG","ĐTT+HĐG","HĐG+HĐC","SHHN+VS-AN","HĐCĐ+HĐC","HĐNT+HĐG"}))</f>
        <v>4</v>
      </c>
      <c r="N101" s="11">
        <f>SUM(COUNTIFS(N$59:N$70,{"ĐTT","TDS","HĐCĐ","HĐG","HĐNT","VS-AN","HĐC","TQDN","LH","SHHN","ĐTT+SHHN","ĐTT+HĐC","HĐCĐ+HĐG","ĐTT+HĐG","HĐG+HĐC","SHHN+VS-AN","HĐCĐ+HĐC","HĐNT+HĐG"}))</f>
        <v>6</v>
      </c>
      <c r="O101" s="11">
        <f>SUM(COUNTIFS(O$59:O$70,{"ĐTT","TDS","HĐCĐ","HĐG","HĐNT","VS-AN","HĐC","TQDN","LH","SHHN","ĐTT+SHHN","ĐTT+HĐC","HĐCĐ+HĐG","ĐTT+HĐG","HĐG+HĐC","SHHN+VS-AN","HĐCĐ+HĐC","HĐNT+HĐG"}))</f>
        <v>6</v>
      </c>
      <c r="P101" s="11">
        <f>SUM(COUNTIFS(P$59:P$70,{"ĐTT","TDS","HĐCĐ","HĐG","HĐNT","VS-AN","HĐC","TQDN","LH","SHHN","ĐTT+SHHN","ĐTT+HĐC","HĐCĐ+HĐG","ĐTT+HĐG","HĐG+HĐC","SHHN+VS-AN","HĐCĐ+HĐC","HĐNT+HĐG"}))</f>
        <v>5</v>
      </c>
      <c r="Q101" s="15"/>
    </row>
    <row r="102" spans="1:17" ht="23.25" customHeight="1">
      <c r="A102" s="5"/>
      <c r="B102" s="15"/>
      <c r="C102" s="18" t="s">
        <v>163</v>
      </c>
      <c r="D102" s="19"/>
      <c r="E102" s="19"/>
      <c r="F102" s="19"/>
      <c r="G102" s="20"/>
      <c r="H102" s="1"/>
      <c r="I102" s="1"/>
      <c r="J102" s="1"/>
      <c r="K102" s="11">
        <f>SUM(COUNTIFS(K$72:K$96,{"ĐTT","TDS","HĐCĐ","HĐG","HĐNT","VS-AN","HĐC","TQDN","LH","SHHN","ĐTT+SHHN","ĐTT+HĐC","HĐCĐ+HĐG","ĐTT+HĐG","HĐG+HĐC","SHHN+AK78VS-AN","HĐCĐ+HĐC","HĐNT+HĐG"}))</f>
        <v>8</v>
      </c>
      <c r="L102" s="11">
        <f>SUM(COUNTIFS(L$72:L$96,{"ĐTT","TDS","HĐCĐ","HĐG","HĐNT","VS-AN","HĐC","TQDN","LH","SHHN","ĐTT+SHHN","ĐTT+HĐC","HĐCĐ+HĐG","ĐTT+HĐG","HĐG+HĐC","SHHN+AK78VS-AN","HĐCĐ+HĐC","HĐNT+HĐG"}))</f>
        <v>9</v>
      </c>
      <c r="M102" s="11">
        <f>SUM(COUNTIFS(M$72:M$96,{"ĐTT","TDS","HĐCĐ","HĐG","HĐNT","VS-AN","HĐC","TQDN","LH","SHHN","ĐTT+SHHN","ĐTT+HĐC","HĐCĐ+HĐG","ĐTT+HĐG","HĐG+HĐC","SHHN+AK78VS-AN","HĐCĐ+HĐC","HĐNT+HĐG"}))</f>
        <v>9</v>
      </c>
      <c r="N102" s="11">
        <f>SUM(COUNTIFS(N$72:N$96,{"ĐTT","TDS","HĐCĐ","HĐG","HĐNT","VS-AN","HĐC","TQDN","LH","SHHN","ĐTT+SHHN","ĐTT+HĐC","HĐCĐ+HĐG","ĐTT+HĐG","HĐG+HĐC","SHHN+AK78VS-AN","HĐCĐ+HĐC","HĐNT+HĐG"}))</f>
        <v>8</v>
      </c>
      <c r="O102" s="11">
        <f>SUM(COUNTIFS(O$72:O$96,{"ĐTT","TDS","HĐCĐ","HĐG","HĐNT","VS-AN","HĐC","TQDN","LH","SHHN","ĐTT+SHHN","ĐTT+HĐC","HĐCĐ+HĐG","ĐTT+HĐG","HĐG+HĐC","SHHN+AK78VS-AN","HĐCĐ+HĐC","HĐNT+HĐG"}))</f>
        <v>8</v>
      </c>
      <c r="P102" s="11">
        <f>SUM(COUNTIFS(P$72:P$96,{"ĐTT","TDS","HĐCĐ","HĐG","HĐNT","VS-AN","HĐC","TQDN","LH","SHHN","ĐTT+SHHN","ĐTT+HĐC","HĐCĐ+HĐG","ĐTT+HĐG","HĐG+HĐC","SHHN+AK78VS-AN","HĐCĐ+HĐC","HĐNT+HĐG"}))</f>
        <v>7</v>
      </c>
      <c r="Q102" s="15"/>
    </row>
    <row r="103" spans="1:17" ht="23.25" customHeight="1">
      <c r="A103" s="5"/>
      <c r="B103" s="15"/>
      <c r="C103" s="21" t="s">
        <v>136</v>
      </c>
      <c r="D103" s="22"/>
      <c r="E103" s="22"/>
      <c r="F103" s="22"/>
      <c r="G103" s="23"/>
      <c r="H103" s="1"/>
      <c r="I103" s="1"/>
      <c r="J103" s="1"/>
      <c r="K103" s="16">
        <f>SUM(K104:K113)</f>
        <v>35</v>
      </c>
      <c r="L103" s="16">
        <f t="shared" ref="L103:P103" si="1">SUM(L104:L113)</f>
        <v>36</v>
      </c>
      <c r="M103" s="16">
        <f t="shared" si="1"/>
        <v>34</v>
      </c>
      <c r="N103" s="16">
        <f t="shared" si="1"/>
        <v>34</v>
      </c>
      <c r="O103" s="16">
        <f t="shared" si="1"/>
        <v>36</v>
      </c>
      <c r="P103" s="16">
        <f t="shared" si="1"/>
        <v>34</v>
      </c>
      <c r="Q103" s="15"/>
    </row>
    <row r="104" spans="1:17" ht="23.25" customHeight="1">
      <c r="A104" s="5"/>
      <c r="B104" s="15"/>
      <c r="C104" s="18" t="s">
        <v>137</v>
      </c>
      <c r="D104" s="19"/>
      <c r="E104" s="19"/>
      <c r="F104" s="19"/>
      <c r="G104" s="20"/>
      <c r="H104" s="1"/>
      <c r="I104" s="1"/>
      <c r="J104" s="1"/>
      <c r="K104" s="11">
        <f>SUM(COUNTIFS(K$9:K$96,{"ĐTT","ĐTT+SHHN","ĐTT+HĐG","ĐTT+HĐC"}))</f>
        <v>3</v>
      </c>
      <c r="L104" s="11">
        <f>SUM(COUNTIFS(L$9:L$96,{"ĐTT","ĐTT+SHHN","ĐTT+HĐG","ĐTT+HĐC"}))</f>
        <v>3</v>
      </c>
      <c r="M104" s="11">
        <f>SUM(COUNTIFS(M$9:M$96,{"ĐTT","ĐTT+SHHN","ĐTT+HĐG","ĐTT+HĐC"}))</f>
        <v>3</v>
      </c>
      <c r="N104" s="11">
        <f>SUM(COUNTIFS(N$9:N$96,{"ĐTT","ĐTT+SHHN","ĐTT+HĐG","ĐTT+HĐC"}))</f>
        <v>3</v>
      </c>
      <c r="O104" s="11">
        <f>SUM(COUNTIFS(O$9:O$96,{"ĐTT","ĐTT+SHHN","ĐTT+HĐG","ĐTT+HĐC"}))</f>
        <v>3</v>
      </c>
      <c r="P104" s="11">
        <f>SUM(COUNTIFS(P$9:P$96,{"ĐTT","ĐTT+SHHN","ĐTT+HĐG","ĐTT+HĐC"}))</f>
        <v>3</v>
      </c>
      <c r="Q104" s="15"/>
    </row>
    <row r="105" spans="1:17" ht="23.25" customHeight="1">
      <c r="A105" s="5"/>
      <c r="B105" s="15"/>
      <c r="C105" s="18" t="s">
        <v>138</v>
      </c>
      <c r="D105" s="19"/>
      <c r="E105" s="19"/>
      <c r="F105" s="19"/>
      <c r="G105" s="20"/>
      <c r="H105" s="1"/>
      <c r="I105" s="1"/>
      <c r="J105" s="1"/>
      <c r="K105" s="11">
        <f>SUM(COUNTIFS(K$9:K$96,{"TDS"}))</f>
        <v>1</v>
      </c>
      <c r="L105" s="11">
        <f>SUM(COUNTIFS(L$9:L$96,{"TDS"}))</f>
        <v>1</v>
      </c>
      <c r="M105" s="11">
        <f>SUM(COUNTIFS(M$9:M$96,{"TDS"}))</f>
        <v>1</v>
      </c>
      <c r="N105" s="11">
        <f>SUM(COUNTIFS(N$9:N$96,{"TDS"}))</f>
        <v>1</v>
      </c>
      <c r="O105" s="11">
        <f>SUM(COUNTIFS(O$9:O$96,{"TDS"}))</f>
        <v>1</v>
      </c>
      <c r="P105" s="11">
        <f>SUM(COUNTIFS(P$9:P$96,{"TDS"}))</f>
        <v>1</v>
      </c>
      <c r="Q105" s="15"/>
    </row>
    <row r="106" spans="1:17" ht="23.25" customHeight="1">
      <c r="A106" s="5"/>
      <c r="B106" s="15"/>
      <c r="C106" s="18" t="s">
        <v>139</v>
      </c>
      <c r="D106" s="19"/>
      <c r="E106" s="19"/>
      <c r="F106" s="19"/>
      <c r="G106" s="20"/>
      <c r="H106" s="1"/>
      <c r="I106" s="1"/>
      <c r="J106" s="1"/>
      <c r="K106" s="11">
        <f>SUM(COUNTIFS(K$9:K$96,{"HĐG","HĐCĐ+HĐG","ĐTT+HĐG","HĐC+HĐG","HĐNT+HĐG"}))</f>
        <v>12</v>
      </c>
      <c r="L106" s="11">
        <f>SUM(COUNTIFS(L$9:L$96,{"HĐG","HĐCĐ+HĐG","ĐTT+HĐG","HĐC+HĐG","HĐNT+HĐG"}))</f>
        <v>12</v>
      </c>
      <c r="M106" s="11">
        <f>SUM(COUNTIFS(M$9:M$96,{"HĐG","HĐCĐ+HĐG","ĐTT+HĐG","HĐC+HĐG","HĐNT+HĐG"}))</f>
        <v>11</v>
      </c>
      <c r="N106" s="11">
        <f>SUM(COUNTIFS(N$9:N$96,{"HĐG","HĐCĐ+HĐG","ĐTT+HĐG","HĐC+HĐG","HĐNT+HĐG"}))</f>
        <v>13</v>
      </c>
      <c r="O106" s="11">
        <f>SUM(COUNTIFS(O$9:O$96,{"HĐG","HĐCĐ+HĐG","ĐTT+HĐG","HĐC+HĐG","HĐNT+HĐG"}))</f>
        <v>13</v>
      </c>
      <c r="P106" s="11">
        <f>SUM(COUNTIFS(P$9:P$96,{"HĐG","HĐCĐ+HĐG","ĐTT+HĐG","HĐC+HĐG","HĐNT+HĐG"}))</f>
        <v>13</v>
      </c>
      <c r="Q106" s="15"/>
    </row>
    <row r="107" spans="1:17" ht="23.25" customHeight="1">
      <c r="A107" s="5"/>
      <c r="B107" s="15"/>
      <c r="C107" s="18" t="s">
        <v>164</v>
      </c>
      <c r="D107" s="19"/>
      <c r="E107" s="19"/>
      <c r="F107" s="19"/>
      <c r="G107" s="20"/>
      <c r="H107" s="1"/>
      <c r="I107" s="1"/>
      <c r="J107" s="1"/>
      <c r="K107" s="11">
        <f>SUM(COUNTIFS(K$9:K$96,{"HĐNT","HĐNT+HĐG","HĐNT+HĐC"}))</f>
        <v>4</v>
      </c>
      <c r="L107" s="11">
        <f>SUM(COUNTIFS(L$9:L$96,{"HĐNT","HĐNT+HĐG","HĐNT+HĐC"}))</f>
        <v>5</v>
      </c>
      <c r="M107" s="11">
        <f>SUM(COUNTIFS(M$9:M$96,{"HĐNT","HĐNT+HĐG","HĐNT+HĐC"}))</f>
        <v>4</v>
      </c>
      <c r="N107" s="11">
        <f>SUM(COUNTIFS(N$9:N$96,{"HĐNT","HĐNT+HĐG","HĐNT+HĐC","HĐCĐ+HĐNT"}))</f>
        <v>4</v>
      </c>
      <c r="O107" s="11">
        <f>SUM(COUNTIFS(O$9:O$96,{"HĐNT","HĐNT+HĐG","HĐNT+HĐC","HĐCĐ+HĐNT"}))</f>
        <v>4</v>
      </c>
      <c r="P107" s="11">
        <f>SUM(COUNTIFS(P$9:P$96,{"HĐNT","HĐNT+HĐG","HĐNT+HĐC","HĐCĐ+HĐNT"}))</f>
        <v>3</v>
      </c>
      <c r="Q107" s="15"/>
    </row>
    <row r="108" spans="1:17" ht="23.25" customHeight="1">
      <c r="A108" s="5"/>
      <c r="B108" s="15"/>
      <c r="C108" s="18" t="s">
        <v>165</v>
      </c>
      <c r="D108" s="19"/>
      <c r="E108" s="19"/>
      <c r="F108" s="19"/>
      <c r="G108" s="20"/>
      <c r="H108" s="1"/>
      <c r="I108" s="1"/>
      <c r="J108" s="1"/>
      <c r="K108" s="11">
        <f>SUM(COUNTIFS(K$9:K$96,{"VS-AN","SHHN+VS-AN"}))</f>
        <v>2</v>
      </c>
      <c r="L108" s="11">
        <f>SUM(COUNTIFS(L$9:L$96,{"VS-AN","SHHN+VS-AN"}))</f>
        <v>2</v>
      </c>
      <c r="M108" s="11">
        <f>SUM(COUNTIFS(M$9:M$96,{"VS-AN","SHHN+VS-AN"}))</f>
        <v>2</v>
      </c>
      <c r="N108" s="11">
        <f>SUM(COUNTIFS(N$9:N$96,{"VS-AN","SHHN+VS-AN"}))</f>
        <v>2</v>
      </c>
      <c r="O108" s="11">
        <f>SUM(COUNTIFS(O$9:O$96,{"VS-AN","SHHN+VS-AN"}))</f>
        <v>2</v>
      </c>
      <c r="P108" s="11">
        <f>SUM(COUNTIFS(P$9:P$96,{"VS-AN","SHHN+VS-AN"}))</f>
        <v>2</v>
      </c>
      <c r="Q108" s="15"/>
    </row>
    <row r="109" spans="1:17" ht="23.25" customHeight="1">
      <c r="A109" s="5"/>
      <c r="B109" s="15"/>
      <c r="C109" s="18" t="s">
        <v>166</v>
      </c>
      <c r="D109" s="19"/>
      <c r="E109" s="19"/>
      <c r="F109" s="19"/>
      <c r="G109" s="20"/>
      <c r="H109" s="1"/>
      <c r="I109" s="1"/>
      <c r="J109" s="1"/>
      <c r="K109" s="11">
        <f>SUM(COUNTIFS(K$9:K$96,{"HĐC","HĐC+HĐG","HĐCĐ+HĐC","ĐTT+HĐC","HĐNT+HĐC"}))</f>
        <v>6</v>
      </c>
      <c r="L109" s="11">
        <f>SUM(COUNTIFS(L$9:L$96,{"HĐC","HĐC+HĐG","HĐCĐ+HĐC","ĐTT+HĐC","HĐNT+HĐC"}))</f>
        <v>6</v>
      </c>
      <c r="M109" s="11">
        <f>SUM(COUNTIFS(M$9:M$96,{"HĐC","HĐC+HĐG","HĐCĐ+HĐC","ĐTT+HĐC","HĐNT+HĐC"}))</f>
        <v>6</v>
      </c>
      <c r="N109" s="11">
        <f>SUM(COUNTIFS(N$9:N$96,{"HĐC","HĐC+HĐG","HĐCĐ+HĐC","ĐTT+HĐC","HĐNT+HĐC"}))</f>
        <v>4</v>
      </c>
      <c r="O109" s="11">
        <f>SUM(COUNTIFS(O$9:O$96,{"HĐC","HĐC+HĐG","HĐCĐ+HĐC","ĐTT+HĐC","HĐNT+HĐC"}))</f>
        <v>6</v>
      </c>
      <c r="P109" s="11">
        <f>SUM(COUNTIFS(P$9:P$96,{"HĐC","HĐC+HĐG","HĐCĐ+HĐC","ĐTT+HĐC","HĐNT+HĐC"}))</f>
        <v>5</v>
      </c>
      <c r="Q109" s="15"/>
    </row>
    <row r="110" spans="1:17" ht="23.25" customHeight="1">
      <c r="A110" s="5"/>
      <c r="B110" s="15"/>
      <c r="C110" s="18" t="s">
        <v>167</v>
      </c>
      <c r="D110" s="19"/>
      <c r="E110" s="19"/>
      <c r="F110" s="19"/>
      <c r="G110" s="20"/>
      <c r="H110" s="1"/>
      <c r="I110" s="1"/>
      <c r="J110" s="1"/>
      <c r="K110" s="11">
        <f>SUM(COUNTIFS(K$9:K$96,{"SHHN","SHHN+HĐG","SHHN+VS-AN","ĐTT+SHHN"}))</f>
        <v>2</v>
      </c>
      <c r="L110" s="11">
        <f>SUM(COUNTIFS(L$9:L$96,{"SHHN","SHHN+HĐG","SHHN+VS-AN","ĐTT+SHHN"}))</f>
        <v>2</v>
      </c>
      <c r="M110" s="11">
        <f>SUM(COUNTIFS(M$9:M$96,{"SHHN","SHHN+HĐG","SHHN+VS-AN","ĐTT+SHHN"}))</f>
        <v>2</v>
      </c>
      <c r="N110" s="11">
        <f>SUM(COUNTIFS(N$9:N$96,{"SHHN","SHHN+HĐG","SHHN+VS-AN","ĐTT+SHHN"}))</f>
        <v>2</v>
      </c>
      <c r="O110" s="11">
        <f>SUM(COUNTIFS(O$9:O$96,{"SHHN","SHHN+HĐG","SHHN+VS-AN","ĐTT+SHHN"}))</f>
        <v>2</v>
      </c>
      <c r="P110" s="11">
        <f>SUM(COUNTIFS(P$9:P$96,{"SHHN","SHHN+HĐG","SHHN+VS-AN","ĐTT+SHHN"}))</f>
        <v>2</v>
      </c>
      <c r="Q110" s="15"/>
    </row>
    <row r="111" spans="1:17" ht="23.25" customHeight="1">
      <c r="A111" s="5"/>
      <c r="B111" s="15"/>
      <c r="C111" s="18" t="s">
        <v>168</v>
      </c>
      <c r="D111" s="19"/>
      <c r="E111" s="19"/>
      <c r="F111" s="19"/>
      <c r="G111" s="20"/>
      <c r="H111" s="1"/>
      <c r="I111" s="1"/>
      <c r="J111" s="1"/>
      <c r="K111" s="11">
        <f>SUM(COUNTIFS(K$8:K$96,{"TQDN"}))</f>
        <v>0</v>
      </c>
      <c r="L111" s="11">
        <f>SUM(COUNTIFS(L$8:L$96,{"TQDN"}))</f>
        <v>0</v>
      </c>
      <c r="M111" s="11">
        <f>SUM(COUNTIFS(M$8:M$96,{"TQDN"}))</f>
        <v>0</v>
      </c>
      <c r="N111" s="11">
        <f>SUM(COUNTIFS(N$8:N$96,{"TQDN"}))</f>
        <v>0</v>
      </c>
      <c r="O111" s="11">
        <f>SUM(COUNTIFS(O$8:O$96,{"TQDN"}))</f>
        <v>0</v>
      </c>
      <c r="P111" s="11">
        <f>SUM(COUNTIFS(P$8:P$96,{"TQDN"}))</f>
        <v>0</v>
      </c>
      <c r="Q111" s="15"/>
    </row>
    <row r="112" spans="1:17" ht="23.25" customHeight="1">
      <c r="A112" s="5"/>
      <c r="B112" s="15"/>
      <c r="C112" s="18" t="s">
        <v>169</v>
      </c>
      <c r="D112" s="19"/>
      <c r="E112" s="19"/>
      <c r="F112" s="19"/>
      <c r="G112" s="20"/>
      <c r="H112" s="1"/>
      <c r="I112" s="1"/>
      <c r="J112" s="1"/>
      <c r="K112" s="11">
        <f>SUM(COUNTIFS(K$9:K$96,{"LH"}))</f>
        <v>0</v>
      </c>
      <c r="L112" s="11">
        <f>SUM(COUNTIFS(L$9:L$96,{"LH"}))</f>
        <v>0</v>
      </c>
      <c r="M112" s="11">
        <f>SUM(COUNTIFS(M$9:M$96,{"LH"}))</f>
        <v>0</v>
      </c>
      <c r="N112" s="11">
        <f>SUM(COUNTIFS(N$9:N$96,{"LH"}))</f>
        <v>0</v>
      </c>
      <c r="O112" s="11">
        <f>SUM(COUNTIFS(O$9:O$96,{"LH"}))</f>
        <v>0</v>
      </c>
      <c r="P112" s="11">
        <f>SUM(COUNTIFS(P$9:P$96,{"LH"}))</f>
        <v>0</v>
      </c>
      <c r="Q112" s="15"/>
    </row>
    <row r="113" spans="1:43" ht="23.25" customHeight="1">
      <c r="A113" s="5"/>
      <c r="B113" s="15"/>
      <c r="C113" s="21" t="s">
        <v>140</v>
      </c>
      <c r="D113" s="22"/>
      <c r="E113" s="22"/>
      <c r="F113" s="22"/>
      <c r="G113" s="23"/>
      <c r="H113" s="1"/>
      <c r="I113" s="1"/>
      <c r="J113" s="1"/>
      <c r="K113" s="49">
        <f t="shared" ref="K113:P113" si="2">SUM(K114:K117)</f>
        <v>5</v>
      </c>
      <c r="L113" s="49">
        <f t="shared" si="2"/>
        <v>5</v>
      </c>
      <c r="M113" s="49">
        <f t="shared" si="2"/>
        <v>5</v>
      </c>
      <c r="N113" s="49">
        <f t="shared" si="2"/>
        <v>5</v>
      </c>
      <c r="O113" s="49">
        <f t="shared" si="2"/>
        <v>5</v>
      </c>
      <c r="P113" s="49">
        <f t="shared" si="2"/>
        <v>5</v>
      </c>
      <c r="Q113" s="15"/>
    </row>
    <row r="114" spans="1:43" ht="23.25" customHeight="1">
      <c r="A114" s="5"/>
      <c r="B114" s="15"/>
      <c r="C114" s="18" t="s">
        <v>183</v>
      </c>
      <c r="D114" s="19"/>
      <c r="E114" s="19"/>
      <c r="F114" s="19"/>
      <c r="G114" s="20"/>
      <c r="H114" s="1"/>
      <c r="I114" s="1"/>
      <c r="J114" s="1"/>
      <c r="K114" s="11">
        <f>SUM(COUNTIFS(K$10:K$40,{"HĐCĐ","HĐCĐ+HĐG","HĐCĐ+HĐC","HĐCĐ+HĐNT"}))</f>
        <v>1</v>
      </c>
      <c r="L114" s="11">
        <f>SUM(COUNTIFS(L$10:L$40,{"HĐCĐ","HĐCĐ+HĐG","HĐCĐ+HĐC","HĐCĐ+HĐNT"}))</f>
        <v>1</v>
      </c>
      <c r="M114" s="11">
        <f>SUM(COUNTIFS(M$10:M$40,{"HĐCĐ","HĐCĐ+HĐG","HĐCĐ+HĐC","HĐCĐ+HĐNT"}))</f>
        <v>1</v>
      </c>
      <c r="N114" s="11">
        <f>SUM(COUNTIFS(N$10:N$40,{"HĐCĐ","HĐCĐ+HĐG","HĐCĐ+HĐC","HĐCĐ+HĐNT"}))</f>
        <v>1</v>
      </c>
      <c r="O114" s="11">
        <f>SUM(COUNTIFS(O$10:O$40,{"HĐCĐ","HĐCĐ+HĐG","HĐCĐ+HĐC","HĐCĐ+HĐNT"}))</f>
        <v>1</v>
      </c>
      <c r="P114" s="11">
        <f>SUM(COUNTIFS(P$10:P$40,{"HĐCĐ","HĐCĐ+HĐG","HĐCĐ+HĐC","HĐCĐ+HĐNT"}))</f>
        <v>1</v>
      </c>
      <c r="Q114" s="15"/>
    </row>
    <row r="115" spans="1:43" ht="23.25" customHeight="1">
      <c r="A115" s="5"/>
      <c r="B115" s="15"/>
      <c r="C115" s="18" t="s">
        <v>184</v>
      </c>
      <c r="D115" s="19"/>
      <c r="E115" s="19"/>
      <c r="F115" s="19"/>
      <c r="G115" s="20"/>
      <c r="H115" s="1"/>
      <c r="I115" s="1"/>
      <c r="J115" s="1"/>
      <c r="K115" s="11">
        <f>SUM(COUNTIFS(K$43:K$55,{"HĐCĐ","HĐCĐ+HĐG","HĐCĐ+HĐC"}))</f>
        <v>1</v>
      </c>
      <c r="L115" s="11">
        <f>SUM(COUNTIFS(L$43:L$55,{"HĐCĐ","HĐCĐ+HĐG","HĐCĐ+HĐC"}))</f>
        <v>1</v>
      </c>
      <c r="M115" s="11">
        <f>SUM(COUNTIFS(M$43:M$55,{"HĐCĐ","HĐCĐ+HĐG","HĐCĐ+HĐC"}))</f>
        <v>1</v>
      </c>
      <c r="N115" s="11">
        <f>SUM(COUNTIFS(N$43:N$55,{"HĐCĐ","HĐCĐ+HĐG","HĐCĐ+HĐC"}))</f>
        <v>0</v>
      </c>
      <c r="O115" s="11">
        <f>SUM(COUNTIFS(O$43:O$55,{"HĐCĐ","HĐCĐ+HĐG","HĐCĐ+HĐC"}))</f>
        <v>1</v>
      </c>
      <c r="P115" s="11">
        <f>SUM(COUNTIFS(P$43:P$55,{"HĐCĐ","HĐCĐ+HĐG","HĐCĐ+HĐC"}))</f>
        <v>1</v>
      </c>
      <c r="Q115" s="15"/>
    </row>
    <row r="116" spans="1:43" ht="23.25" customHeight="1">
      <c r="A116" s="5"/>
      <c r="B116" s="15"/>
      <c r="C116" s="18" t="s">
        <v>186</v>
      </c>
      <c r="D116" s="19"/>
      <c r="E116" s="19"/>
      <c r="F116" s="19"/>
      <c r="G116" s="20"/>
      <c r="H116" s="1"/>
      <c r="I116" s="1"/>
      <c r="J116" s="1"/>
      <c r="K116" s="11">
        <f>SUM(COUNTIFS(K$56:K$70,{"HĐCĐ","HĐCĐ+HĐG","HĐCĐ+HĐC"}))</f>
        <v>1</v>
      </c>
      <c r="L116" s="11">
        <f>SUM(COUNTIFS(L$56:L$70,{"HĐCĐ","HĐCĐ+HĐG","HĐCĐ+HĐC"}))</f>
        <v>1</v>
      </c>
      <c r="M116" s="11">
        <f>SUM(COUNTIFS(M$56:M$70,{"HĐCĐ","HĐCĐ+HĐG","HĐCĐ+HĐC"}))</f>
        <v>1</v>
      </c>
      <c r="N116" s="11">
        <f>SUM(COUNTIFS(N$56:N$70,{"HĐCĐ","HĐCĐ+HĐG","HĐCĐ+HĐC"}))</f>
        <v>1</v>
      </c>
      <c r="O116" s="11">
        <f>SUM(COUNTIFS(O$56:O$70,{"HĐCĐ","HĐCĐ+HĐG","HĐCĐ+HĐC"}))</f>
        <v>1</v>
      </c>
      <c r="P116" s="11">
        <f>SUM(COUNTIFS(P$56:P$70,{"HĐCĐ","HĐCĐ+HĐG","HĐCĐ+HĐC"}))</f>
        <v>1</v>
      </c>
      <c r="Q116" s="15"/>
    </row>
    <row r="117" spans="1:43" ht="17.25" customHeight="1">
      <c r="A117" s="5"/>
      <c r="B117" s="15"/>
      <c r="C117" s="18" t="s">
        <v>185</v>
      </c>
      <c r="D117" s="19"/>
      <c r="E117" s="19"/>
      <c r="F117" s="19"/>
      <c r="G117" s="20"/>
      <c r="H117" s="1"/>
      <c r="I117" s="1"/>
      <c r="J117" s="1"/>
      <c r="K117" s="11">
        <f>SUM(COUNTIFS(K$72:K$96,{"HĐCĐ","HĐCĐ+HĐG","HĐCĐ+HĐC"}))</f>
        <v>2</v>
      </c>
      <c r="L117" s="11">
        <f>SUM(COUNTIFS(L$72:L$96,{"HĐCĐ","HĐCĐ+HĐG","HĐCĐ+HĐC"}))</f>
        <v>2</v>
      </c>
      <c r="M117" s="11">
        <f>SUM(COUNTIFS(M$72:M$96,{"HĐCĐ","HĐCĐ+HĐG","HĐCĐ+HĐC"}))</f>
        <v>2</v>
      </c>
      <c r="N117" s="11">
        <f>SUM(COUNTIFS(N$72:N$96,{"HĐCĐ","HĐCĐ+HĐG","HĐCĐ+HĐC"}))</f>
        <v>3</v>
      </c>
      <c r="O117" s="11">
        <f>SUM(COUNTIFS(O$72:O$96,{"HĐCĐ","HĐCĐ+HĐG","HĐCĐ+HĐC"}))</f>
        <v>2</v>
      </c>
      <c r="P117" s="11">
        <f>SUM(COUNTIFS(P$72:P$96,{"HĐCĐ","HĐCĐ+HĐG","HĐCĐ+HĐC"}))</f>
        <v>2</v>
      </c>
      <c r="Q117" s="15"/>
    </row>
    <row r="118" spans="1:43" ht="16.5" hidden="1" customHeight="1">
      <c r="A118" s="5"/>
      <c r="B118" s="5"/>
      <c r="C118" s="6"/>
      <c r="D118" s="6"/>
      <c r="E118" s="6"/>
      <c r="F118" s="10"/>
      <c r="G118" s="10"/>
      <c r="H118" s="8"/>
      <c r="I118" s="8"/>
      <c r="J118" s="8"/>
      <c r="K118" s="7"/>
      <c r="L118" s="7"/>
      <c r="M118" s="7"/>
      <c r="N118" s="7"/>
      <c r="O118" s="7"/>
      <c r="P118" s="7"/>
      <c r="Q118" s="5"/>
    </row>
    <row r="119" spans="1:43" ht="24.75" customHeight="1">
      <c r="A119" s="5"/>
      <c r="B119" s="105" t="s">
        <v>230</v>
      </c>
      <c r="C119" s="105"/>
      <c r="D119" s="105"/>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row>
    <row r="120" spans="1:43" ht="69.75" customHeight="1">
      <c r="A120" s="5"/>
      <c r="B120" s="105"/>
      <c r="C120" s="105"/>
      <c r="D120" s="105"/>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row>
    <row r="121" spans="1:43" ht="44.25" customHeight="1">
      <c r="B121" s="106" t="s">
        <v>231</v>
      </c>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6"/>
      <c r="AD121" s="106"/>
      <c r="AE121" s="106"/>
      <c r="AF121" s="106"/>
      <c r="AG121" s="106"/>
      <c r="AH121" s="106"/>
      <c r="AI121" s="106"/>
      <c r="AJ121" s="106"/>
      <c r="AK121" s="106"/>
      <c r="AL121" s="106"/>
      <c r="AM121" s="106"/>
      <c r="AN121" s="106"/>
      <c r="AO121" s="106"/>
      <c r="AP121" s="106"/>
      <c r="AQ121" s="106"/>
    </row>
    <row r="122" spans="1:43">
      <c r="B122" s="50"/>
      <c r="C122" s="57"/>
      <c r="D122" s="51"/>
      <c r="E122" s="57"/>
      <c r="F122" s="57"/>
      <c r="G122" s="52"/>
      <c r="H122" s="53"/>
      <c r="I122" s="53"/>
      <c r="J122" s="54"/>
      <c r="K122" s="55"/>
      <c r="L122" s="55"/>
      <c r="M122" s="52"/>
      <c r="N122" s="52"/>
      <c r="O122" s="52"/>
      <c r="P122" s="55"/>
      <c r="Q122" s="52"/>
      <c r="R122" s="52"/>
      <c r="S122" s="52"/>
      <c r="T122" s="52"/>
      <c r="U122" s="52"/>
      <c r="V122" s="52"/>
      <c r="W122" s="52"/>
      <c r="X122" s="52"/>
      <c r="Y122" s="52"/>
      <c r="Z122" s="52"/>
      <c r="AA122" s="56"/>
      <c r="AB122" s="56"/>
      <c r="AC122" s="52"/>
      <c r="AD122" s="52"/>
      <c r="AE122" s="52"/>
      <c r="AF122" s="52"/>
      <c r="AG122" s="52"/>
      <c r="AH122" s="52"/>
      <c r="AI122" s="52"/>
      <c r="AJ122" s="52"/>
      <c r="AK122" s="52"/>
      <c r="AL122" s="52"/>
      <c r="AM122" s="52"/>
      <c r="AN122" s="52"/>
      <c r="AO122" s="52"/>
      <c r="AP122" s="52"/>
      <c r="AQ122" s="50"/>
    </row>
  </sheetData>
  <autoFilter ref="A6:W96" xr:uid="{875373D2-8893-4C43-BF43-A49EE527EE7E}"/>
  <mergeCells count="103">
    <mergeCell ref="B119:AQ120"/>
    <mergeCell ref="B121:AQ121"/>
    <mergeCell ref="B88:B91"/>
    <mergeCell ref="C88:C91"/>
    <mergeCell ref="D88:D91"/>
    <mergeCell ref="F88:F91"/>
    <mergeCell ref="B93:B96"/>
    <mergeCell ref="C93:C96"/>
    <mergeCell ref="D93:D96"/>
    <mergeCell ref="E93:E96"/>
    <mergeCell ref="F93:F96"/>
    <mergeCell ref="E79:E84"/>
    <mergeCell ref="F79:F84"/>
    <mergeCell ref="B85:B86"/>
    <mergeCell ref="C85:C86"/>
    <mergeCell ref="D85:D86"/>
    <mergeCell ref="E85:E86"/>
    <mergeCell ref="F85:F86"/>
    <mergeCell ref="C98:G98"/>
    <mergeCell ref="C99:G99"/>
    <mergeCell ref="C77:D77"/>
    <mergeCell ref="C78:D78"/>
    <mergeCell ref="C68:D68"/>
    <mergeCell ref="C71:D71"/>
    <mergeCell ref="C72:D72"/>
    <mergeCell ref="C73:D73"/>
    <mergeCell ref="B79:B84"/>
    <mergeCell ref="C79:C84"/>
    <mergeCell ref="D79:D84"/>
    <mergeCell ref="B74:B76"/>
    <mergeCell ref="C74:C76"/>
    <mergeCell ref="D74:D76"/>
    <mergeCell ref="J58:J59"/>
    <mergeCell ref="C60:D60"/>
    <mergeCell ref="B63:B67"/>
    <mergeCell ref="C63:C67"/>
    <mergeCell ref="D63:D67"/>
    <mergeCell ref="E63:E67"/>
    <mergeCell ref="F63:F67"/>
    <mergeCell ref="H63:H67"/>
    <mergeCell ref="I63:I67"/>
    <mergeCell ref="E74:E76"/>
    <mergeCell ref="I74:I76"/>
    <mergeCell ref="J74:J76"/>
    <mergeCell ref="F75:F76"/>
    <mergeCell ref="H54:H55"/>
    <mergeCell ref="I54:I55"/>
    <mergeCell ref="C56:D56"/>
    <mergeCell ref="C57:D57"/>
    <mergeCell ref="B58:B59"/>
    <mergeCell ref="C58:C59"/>
    <mergeCell ref="D58:D59"/>
    <mergeCell ref="F58:F59"/>
    <mergeCell ref="I58:I59"/>
    <mergeCell ref="E46:E49"/>
    <mergeCell ref="F46:F49"/>
    <mergeCell ref="C50:D50"/>
    <mergeCell ref="C52:D52"/>
    <mergeCell ref="B54:B55"/>
    <mergeCell ref="C54:C55"/>
    <mergeCell ref="D54:D55"/>
    <mergeCell ref="F54:F55"/>
    <mergeCell ref="C39:D39"/>
    <mergeCell ref="C41:D41"/>
    <mergeCell ref="C42:D42"/>
    <mergeCell ref="C44:D44"/>
    <mergeCell ref="C45:D45"/>
    <mergeCell ref="A46:A49"/>
    <mergeCell ref="B46:B49"/>
    <mergeCell ref="C46:C49"/>
    <mergeCell ref="D46:D49"/>
    <mergeCell ref="C18:D18"/>
    <mergeCell ref="C21:D21"/>
    <mergeCell ref="C23:D23"/>
    <mergeCell ref="C34:D34"/>
    <mergeCell ref="C35:D35"/>
    <mergeCell ref="C37:D37"/>
    <mergeCell ref="C7:D7"/>
    <mergeCell ref="C8:D8"/>
    <mergeCell ref="C9:D9"/>
    <mergeCell ref="C11:D11"/>
    <mergeCell ref="C12:D12"/>
    <mergeCell ref="C14:D14"/>
    <mergeCell ref="I3:I6"/>
    <mergeCell ref="J3:J6"/>
    <mergeCell ref="K3:P3"/>
    <mergeCell ref="Q3:Q6"/>
    <mergeCell ref="K4:K6"/>
    <mergeCell ref="L4:L6"/>
    <mergeCell ref="M4:M6"/>
    <mergeCell ref="N4:N6"/>
    <mergeCell ref="O4:O6"/>
    <mergeCell ref="P4:P6"/>
    <mergeCell ref="C1:Q1"/>
    <mergeCell ref="A2:Q2"/>
    <mergeCell ref="A3:A6"/>
    <mergeCell ref="B3:B6"/>
    <mergeCell ref="C3:C6"/>
    <mergeCell ref="D3:D6"/>
    <mergeCell ref="E3:E6"/>
    <mergeCell ref="F3:F6"/>
    <mergeCell ref="G3:G6"/>
    <mergeCell ref="H3:H6"/>
  </mergeCells>
  <dataValidations count="9">
    <dataValidation type="list" allowBlank="1" showInputMessage="1" showErrorMessage="1" sqref="E93:E96 E69 E40 E27" xr:uid="{2683368D-D13C-4225-9903-A6D16C0EE7D7}">
      <formula1>"x"</formula1>
    </dataValidation>
    <dataValidation type="list" allowBlank="1" showInputMessage="1" showErrorMessage="1" sqref="J79:J86" xr:uid="{B91448E7-A88C-4F82-8ED3-484E99A22D40}">
      <formula1>"Lớp học, Lớp học+ sân chơi, Phòng chức năng, Ngoài nhà trường, sân chơi"</formula1>
    </dataValidation>
    <dataValidation allowBlank="1" showInputMessage="1" showErrorMessage="1" promptTitle="x" sqref="H28" xr:uid="{AE075660-F561-4C18-8450-9D5622FEF5DE}"/>
    <dataValidation type="list" allowBlank="1" showInputMessage="1" showErrorMessage="1" sqref="K49:P49" xr:uid="{46203E73-C95E-4987-90BE-BB5863CDCA5A}">
      <formula1>"ĐTT,TDS,HĐC+HĐG, HĐNT+HĐG,HĐCĐ+HĐG,HĐCĐ+HĐC, HĐCĐ,HĐG,HĐNT,VS-AN,HĐC,SHHN,TQDN,LH"</formula1>
    </dataValidation>
    <dataValidation type="list" allowBlank="1" showInputMessage="1" showErrorMessage="1" sqref="N17 L15:M15 P20" xr:uid="{AD548044-B2D0-4501-8541-89708F26EBEC}">
      <formula1>"ĐTT,TDS,HĐNT+HĐG,HĐCĐ+HĐNT,HĐCĐ+HĐC, HĐCĐ,HĐG,HĐNT,VS-AN,HĐC,SHHN,TQDN,LH"</formula1>
    </dataValidation>
    <dataValidation type="list" allowBlank="1" showInputMessage="1" showErrorMessage="1" sqref="K36:P36 K96:P96 K15 K19:O20 K43:P43 K46:P48 K24:P31 Q49 K38:P38 K22:P22 K74:Q74 K40:P40 K10:P10 K13:P13 N16 O16:P17 K53:P55 P19 K32:Q32 K33:P33 K51:P51 N15:P15 K16:M17 K79:P86 K69:Q69 K70:P70 K75:P76 M58 K88:P92 K93:Q95 K59:P59 K61:P67" xr:uid="{17D27711-1B9C-4ADE-9659-525369328A51}">
      <formula1>"ĐTT,TDS,HĐNT+HĐG,HĐCĐ+HĐG,HĐCĐ+HĐC, HĐCĐ,HĐG,HĐNT,VS-AN,HĐC,SHHN,TQDN,LH"</formula1>
    </dataValidation>
    <dataValidation type="list" allowBlank="1" showInputMessage="1" showErrorMessage="1" sqref="H96 H51 D74:E74 E92 H49 D51:E51 E70 D46:E46 H74 H25:H26 H16:H17 D43:E43 D19:E20 D38:E38 H13 D16:E17 H19:H20 D40 H29:H33 D36:E36 H36 H38 H43 H53:H54 D53:E54 D58:E58 H59 H61 D61:E63 H63 H79:H86 D79:E79 D88:E88 H88:H92 D92:D94 D69:D70 D25:D33 E25:E26 E28:E33" xr:uid="{731637E5-0D2C-4032-8EA5-461E2E5000A8}">
      <formula1>"KQMĐ, NDCT, TLHD, BC, ĐP"</formula1>
    </dataValidation>
    <dataValidation type="list" allowBlank="1" showInputMessage="1" showErrorMessage="1" sqref="J74 J43 J10 J13 J15:J17 J19:J20 J22 J24:J33 J36 J38 J40 J46:J49 J51 J53:J55 J58 J61:J67 J69:J70 J88:J96" xr:uid="{BD7CFB91-23C2-481F-B349-64B690C90F53}">
      <formula1>"Lớp học, Lớp học+ sân chơi, phòng chức năng,ngoài nhà trường, sân chơi"</formula1>
    </dataValidation>
    <dataValidation type="list" allowBlank="1" showInputMessage="1" showErrorMessage="1" sqref="I43 I10 I13 I15:I17 I19:I20 I22 I24:I33 I36 I38 I40 I46:I49 I51 I53:I54 I58 I61 I63 I69:I70 I79:I86 I88:I96" xr:uid="{B03B21A5-396F-4690-AF96-363BB45B96BF}">
      <formula1>"Lớp, Tổ"</formula1>
    </dataValidation>
  </dataValidations>
  <pageMargins left="0.51181102362204722" right="0.39370078740157483" top="0.59055118110236227" bottom="0.59055118110236227" header="0.31496062992125984" footer="0.31496062992125984"/>
  <pageSetup paperSize="9"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KH CĐ ĐỘNG VẬT </vt:lpstr>
      <vt:lpstr>'KH CĐ ĐỘNG VẬT '!Print_Area</vt:lpstr>
      <vt:lpstr>'KH CĐ ĐỘNG VẬT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2024-12-20T03:15:05Z</cp:lastPrinted>
  <dcterms:created xsi:type="dcterms:W3CDTF">2019-07-05T03:48:23Z</dcterms:created>
  <dcterms:modified xsi:type="dcterms:W3CDTF">2025-05-16T02:09:08Z</dcterms:modified>
</cp:coreProperties>
</file>