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F868121F-A214-4F68-8B6D-5883AAC76D71}" xr6:coauthVersionLast="36" xr6:coauthVersionMax="36" xr10:uidLastSave="{00000000-0000-0000-0000-000000000000}"/>
  <bookViews>
    <workbookView xWindow="0" yWindow="180" windowWidth="7905" windowHeight="3945" tabRatio="770" firstSheet="1" activeTab="1" xr2:uid="{00000000-000D-0000-FFFF-FFFF00000000}"/>
  </bookViews>
  <sheets>
    <sheet name="SGV" sheetId="50" state="veryHidden" r:id="rId1"/>
    <sheet name="KH CĐ TẾT VÀ MÙA XUÂN" sheetId="57" r:id="rId2"/>
  </sheets>
  <definedNames>
    <definedName name="_xlnm._FilterDatabase" localSheetId="1" hidden="1">'KH CĐ TẾT VÀ MÙA XUÂN'!$K$6:$L$96</definedName>
    <definedName name="_xlnm.Print_Area" localSheetId="1">'KH CĐ TẾT VÀ MÙA XUÂN'!$B$1:$M$102</definedName>
    <definedName name="_xlnm.Print_Titles" localSheetId="1">'KH CĐ TẾT VÀ MÙA XUÂN'!$4:$7</definedName>
  </definedNames>
  <calcPr calcId="179021"/>
</workbook>
</file>

<file path=xl/calcChain.xml><?xml version="1.0" encoding="utf-8"?>
<calcChain xmlns="http://schemas.openxmlformats.org/spreadsheetml/2006/main">
  <c r="L82" i="57" l="1"/>
  <c r="K82" i="57"/>
  <c r="L96" i="57" l="1"/>
  <c r="K96" i="57"/>
  <c r="L95" i="57"/>
  <c r="K95" i="57"/>
  <c r="L94" i="57"/>
  <c r="K94" i="57"/>
  <c r="L93" i="57"/>
  <c r="K93" i="57"/>
  <c r="L91" i="57"/>
  <c r="K91" i="57"/>
  <c r="L90" i="57"/>
  <c r="K90" i="57"/>
  <c r="L89" i="57"/>
  <c r="K89" i="57"/>
  <c r="L88" i="57"/>
  <c r="K88" i="57"/>
  <c r="L87" i="57"/>
  <c r="K87" i="57"/>
  <c r="L86" i="57"/>
  <c r="K86" i="57"/>
  <c r="L85" i="57"/>
  <c r="K85" i="57"/>
  <c r="L84" i="57"/>
  <c r="K84" i="57"/>
  <c r="L83" i="57"/>
  <c r="K83" i="57"/>
  <c r="L81" i="57"/>
  <c r="K81" i="57"/>
  <c r="L80" i="57"/>
  <c r="K80" i="57"/>
  <c r="L79" i="57"/>
  <c r="K79" i="57"/>
  <c r="L78" i="57"/>
  <c r="K78" i="57"/>
  <c r="K77" i="57" l="1"/>
  <c r="K92" i="57"/>
  <c r="L92" i="57"/>
  <c r="L77" i="57"/>
</calcChain>
</file>

<file path=xl/sharedStrings.xml><?xml version="1.0" encoding="utf-8"?>
<sst xmlns="http://schemas.openxmlformats.org/spreadsheetml/2006/main" count="360" uniqueCount="194">
  <si>
    <t>KQMĐ</t>
  </si>
  <si>
    <t>NDCT</t>
  </si>
  <si>
    <t>ĐP</t>
  </si>
  <si>
    <t>I. LĨNH VỰC GIÁO DỤC PHÁT TRIỂN THỂ CHẤT</t>
  </si>
  <si>
    <t>Đi vệ sinh đúng nơi quy định</t>
  </si>
  <si>
    <t>II. LĨNH VỰC GIÁO DỤC PHÁT TRIỂN NHẬN THỨC</t>
  </si>
  <si>
    <t>III. LĨNH VỰC GIÁO DỤC PHÁT TRIỂN NGÔN NGỮ</t>
  </si>
  <si>
    <t>x</t>
  </si>
  <si>
    <t>A. Phát triển vận động</t>
  </si>
  <si>
    <t>B. Giáo dục dinh dưỡng và sức khỏe</t>
  </si>
  <si>
    <t>Nguồn</t>
  </si>
  <si>
    <t>Hoạt động chủ đề</t>
  </si>
  <si>
    <t>Địa điểm tổ chức</t>
  </si>
  <si>
    <t>Nội dung chủ đề</t>
  </si>
  <si>
    <t>Phạm vi thực hiện</t>
  </si>
  <si>
    <t>Lớp</t>
  </si>
  <si>
    <t>TT - HP</t>
  </si>
  <si>
    <t>TT- MT</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</si>
  <si>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</si>
  <si>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</si>
  <si>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đi, chạy</t>
  </si>
  <si>
    <t>Trẻ giữ được thăng bằng khi tham gia vận động đi bước vào các ô.</t>
  </si>
  <si>
    <t>Đi bước vào các ô.</t>
  </si>
  <si>
    <t>Giữ được thăng bằng khi đi trong đường hẹp (dài 3m, rộng 25cm) có bê vật trên tay</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</si>
  <si>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</si>
  <si>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</si>
  <si>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</si>
  <si>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</si>
  <si>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</si>
  <si>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dùng các ngón tay để nhón nhặt đồ vật</t>
  </si>
  <si>
    <t>Nhón nhặt đồ vật</t>
  </si>
  <si>
    <t>https://www.youtube.com/watch?v=mmCkdFaMPPo</t>
  </si>
  <si>
    <t>Vận động bàn tay,cánh tay</t>
  </si>
  <si>
    <t>Xoay vặn mở một số đồ dùng có gien</t>
  </si>
  <si>
    <t>Phối hợp được cử động bàn tay, ngón tay và phối hợp tay - mắt trong các hoạt động:  cài, cởi cúc, buộc dây</t>
  </si>
  <si>
    <t>Tập cài, cởi cúc, buộc dây</t>
  </si>
  <si>
    <t>Chồng, xếp được 6 - 8 khối không đổ</t>
  </si>
  <si>
    <t>Chồng, xếp 6 - 8 khối</t>
  </si>
  <si>
    <t>Biết lật mở từng trang sách</t>
  </si>
  <si>
    <t>Lật mở trang sách</t>
  </si>
  <si>
    <t>1. Có một số nề nếp, thói quen tốt trong sinh hoạt</t>
  </si>
  <si>
    <t>Biết đi vệ sinh đúng nơi quy định</t>
  </si>
  <si>
    <t>2. Thực hiện một số việc tự phục vụ, giữ gìn sức khỏe</t>
  </si>
  <si>
    <t>Bước đầu biết một số thao tác đơn giản trong rửa tay, lau mặt dưới sự hướng dẫn của cô</t>
  </si>
  <si>
    <t>Tập một số thao tác đơn giản trong rửa tay, lau mặt</t>
  </si>
  <si>
    <t>3. Nhận biết và tránh một số nguy cơ không an toàn</t>
  </si>
  <si>
    <t>Biết không tự ý chạy ra khỏi nhà, cổng trường.</t>
  </si>
  <si>
    <t>Không chạy ta khỏi nhà, cổng trường.</t>
  </si>
  <si>
    <t>1. Khám phá thế giới xung quanh bằng các giác quan</t>
  </si>
  <si>
    <t>Nhận biết được cứng - mềm, trơn (nhẵn) - xù xì</t>
  </si>
  <si>
    <t>Nhận biết cứng - mềm, trơn (nhẵn) - xù xì</t>
  </si>
  <si>
    <t>2. Thể hiện sự hiểu biết về các sự vật, hiện tượng gần gũi</t>
  </si>
  <si>
    <t>Nói được tên và một vài đặc điểm nổi bật của một số loại hoa, quả, rau quen thuộc theo 1 vài dấu hiệu đặc trưng về màu sắc hoặc hình dạng khi được yêu cầu</t>
  </si>
  <si>
    <t>*Nhận biết một số màu cơ bản, kích thước, hình dạng, số lượng</t>
  </si>
  <si>
    <t>Chỉ hoặc lấy đúng đồ chơi có kích thước to / nhỏ theo yêu cầu</t>
  </si>
  <si>
    <t>Kích thước to - nhỏ</t>
  </si>
  <si>
    <t>1. Nghe hiểu lời nói</t>
  </si>
  <si>
    <t>Nghe hiểu được các bài thơ, đồng dao, ca dao, hò vè, câu đố, bài hát và nội dung truyện ngắn đơn giản, trả lời được các câu hỏi về tên truyện, tên và hành động của các nhân vật</t>
  </si>
  <si>
    <t>https://www.youtube.com/watch?v=dnP97KHckVI</t>
  </si>
  <si>
    <t>2. Nghe, nhắc lại các âm, các tiếng và các câu</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</si>
  <si>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</si>
  <si>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</si>
  <si>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</si>
  <si>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3. Sử dụng ngôn ngữ để giao tiếp</t>
  </si>
  <si>
    <t>Biết sử dụng lời nói với các mục đích khác nhau:
+ Chào hỏi, trò chuyện
+ Bày tỏ nhu cầu cảu bản thân
+ Hỏi về các vấn đề quan tâm như: "Con gì đây?"; "Cái gì đây?",…</t>
  </si>
  <si>
    <t>Sử dụng lời nói để giao tiếp theo nhu cầu</t>
  </si>
  <si>
    <t>4. Làm quen với sách</t>
  </si>
  <si>
    <t>Lắng nghe người lớn đọc sách</t>
  </si>
  <si>
    <t>Trẻ biết đề nghị người khác đọc sách cho trẻ nghe và giở sách cho trẻ xem</t>
  </si>
  <si>
    <t>Chỉ và gọi tên được các nhân vật, sự vật, hiện tượng gần gũi qua tranh/ảnh</t>
  </si>
  <si>
    <t>Xem tranh ảnh và gọi tên các nhân vật</t>
  </si>
  <si>
    <t>IV. LĨNH VỰC TÌNH CẢM, KỸ NĂNG XÃ HỘI VÀ THẨM MỸ</t>
  </si>
  <si>
    <t>1. Phát triển tình cảm</t>
  </si>
  <si>
    <t>* Nhận biết và thể hiện một số trạng thái cảm xúc</t>
  </si>
  <si>
    <t>Thích tham gia vào các ngày hội ngày lễ.</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</si>
  <si>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</si>
  <si>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</si>
  <si>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</si>
  <si>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</si>
  <si>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3. Phát triển cảm xúc thẩm mỹ</t>
  </si>
  <si>
    <t>* Nghe hát, hát và vận động đơn giản theo nhạc</t>
  </si>
  <si>
    <t>Biết hát và vận động đơn giản theo một vài bài hát/bản nhạc quen thuộc</t>
  </si>
  <si>
    <t>https://www.nhaccuatui.com/bai-hat/be-mung-tuoi-va.BptNQQUo9qg6.html</t>
  </si>
  <si>
    <t>* Vẽ, nặn, xé dán, xếp hình, xem tranh</t>
  </si>
  <si>
    <t>Thích thú khi xem tranh</t>
  </si>
  <si>
    <t>Xem tranh</t>
  </si>
  <si>
    <t>Thích cầm bút di màu, vẽ nguệch ngoặc</t>
  </si>
  <si>
    <t>Xé vụn, vo, vò, dán trang trí hình về chủ đề " Tết và mùa xuân"</t>
  </si>
  <si>
    <t>Thích chơi với đất nặn tạo ra sản phẩm đơn giản theo sự hướng dẫn của cô</t>
  </si>
  <si>
    <t>Làm quen với màu nước</t>
  </si>
  <si>
    <t>Lớp học+ sân chơi</t>
  </si>
  <si>
    <t>Tổ</t>
  </si>
  <si>
    <t>Phòng chức năng</t>
  </si>
  <si>
    <t>Có khả năng xé vụn giấy, vo, vò, dán trang trí hình, xếp hình.</t>
  </si>
  <si>
    <t>TN
học
liệu</t>
  </si>
  <si>
    <t>Thích chơi các trò chơi vận động. Biết luật chơi, cách chơi, phối hợp chơi với bạn vui vẻ</t>
  </si>
  <si>
    <t>PTCT</t>
  </si>
  <si>
    <t>https://drive.google.com/file/d/10GV-vGKHvX3tF_zn5PXml0eX89SOxGPp/view</t>
  </si>
  <si>
    <t>*Nhận biết một số ngày lễ hội</t>
  </si>
  <si>
    <t>Kể được tên một số lễ hội: Tết trung thu, ngày hội của cô….qua trò chuyện, tranh ảnh</t>
  </si>
  <si>
    <t>Một số hoạt động chào mừng ngày Tết nguyên đán</t>
  </si>
  <si>
    <t>Lớp học</t>
  </si>
  <si>
    <t>1. Thực hiện các động tác phát triển các nhóm cơ và hô hấp (TDS)</t>
  </si>
  <si>
    <t>Đi trong đường hẹp (dài 3m, rộng 25cm) có mang vật trên tay</t>
  </si>
  <si>
    <t>Tên và một số đặc điểm nổi bật của một số loại hoa, quả  quen thuộc (Hoa hồng; Qủa cam; Qủa chuối; Rau bắp cải; Bắp ngô; Củ cà rốt)</t>
  </si>
  <si>
    <t>Nghe các bài thơ, đồng dao, ca dao, truyện kể đơn giản về chủ đề "Tết và mùa xuân"</t>
  </si>
  <si>
    <t>Đọc các đoạn thơ, bài thơ ngắn có câu 3 - 4 tiếng về chủ đề:"Tết và mùa xuân"</t>
  </si>
  <si>
    <t>TDS: Bài 5: 
- Hô hấp: Thổi nơ
- ĐT 1: Tay: Hai tay giơ lên cao, hạ xuống
-  ĐT 2: Lưng, bụng: Nghiêng người sang 2 bên trái phải
 - ĐT 3: Chân: Bật tại chỗ</t>
  </si>
  <si>
    <t>HĐCĐ: Đi trong đường hẹp (dài 3m, rộng 25cm) có mang vật trên tay</t>
  </si>
  <si>
    <t>Thực hiện vận động nhào đất nặn; vẽ tổ chim….</t>
  </si>
  <si>
    <t>HĐG: Xem tranh, mở sách, chơi với sách</t>
  </si>
  <si>
    <t>*Nhận biết một số loại hoa, quả quen thuộc</t>
  </si>
  <si>
    <t>Nghe hát, nghe nhạc, nghe âm thanh của các loại dụng cụ
Hát theo và tập vận động đơn giản theo nhạc về chủ đề "Tết và mùa xuân"</t>
  </si>
  <si>
    <t xml:space="preserve">Tô màu nước, in bằng màu nước </t>
  </si>
  <si>
    <t xml:space="preserve">Nặn sản phẩm đơn giản về chủ đề </t>
  </si>
  <si>
    <t>HĐG: 
- Trò chơi: Xoáy mở nắp chai</t>
  </si>
  <si>
    <t>HĐG: 
- Trò chơi: Nặn bánh chưng, bánh tròn</t>
  </si>
  <si>
    <t>HĐG: 
- Tập cài, cởi cúc, buộc dây</t>
  </si>
  <si>
    <t>VS-AN: 
- Trẻ trả lời câu hỏi: Con muốn gì? (Con muốn đi vệ sinh, Con muốn uống nước...)
- Trẻ trả lời câu hỏi: Cái này như thế nào?</t>
  </si>
  <si>
    <t>SHHN: 
- Hướng dẫn trẻ biết đề nghị người khác, cách cho trẻ nghe và mở sách cho trẻ xem</t>
  </si>
  <si>
    <t>HĐCĐ:  Đi bước vào các ô.</t>
  </si>
  <si>
    <t>Ghi chú về các điều chỉnh trong năm học (nếu có)</t>
  </si>
  <si>
    <t>CỘNG TỔNG SỐ NỘI DUNG  PHÂN BỔ VÀO TỪNG HĐ</t>
  </si>
  <si>
    <t>Trong đó:   - Đón trả trẻ (ĐTT)</t>
  </si>
  <si>
    <t xml:space="preserve">                 - Thể dục sáng (TDS)</t>
  </si>
  <si>
    <t xml:space="preserve">                 - Hoạt động chơi tập (HĐG)</t>
  </si>
  <si>
    <t xml:space="preserve">  Hoạt động chơi tập có chủ đích (HĐCĐ)</t>
  </si>
  <si>
    <t xml:space="preserve">   Chia ra: + Giờ thể chất</t>
  </si>
  <si>
    <t xml:space="preserve">                  + Giờ nhận thức</t>
  </si>
  <si>
    <t xml:space="preserve">                 + Giờ ngôn ngữ</t>
  </si>
  <si>
    <t xml:space="preserve">                            + Giờ TCKNXH - TM</t>
  </si>
  <si>
    <t>TDS</t>
  </si>
  <si>
    <t>HĐCĐ+HĐC</t>
  </si>
  <si>
    <t>HĐCĐ</t>
  </si>
  <si>
    <t>HĐNT</t>
  </si>
  <si>
    <t>HĐG</t>
  </si>
  <si>
    <t>VS-AN</t>
  </si>
  <si>
    <t>SHHN</t>
  </si>
  <si>
    <t>ĐTT</t>
  </si>
  <si>
    <t>HĐC</t>
  </si>
  <si>
    <t xml:space="preserve">CỘNG TỔNG SỐ NỘI DUNG PHÂN BỔ THEO LĨNH VỰC									</t>
  </si>
  <si>
    <t>Trong đó:  - Lĩnh vực thể chất</t>
  </si>
  <si>
    <t xml:space="preserve">                - Lĩnh vực nhận thức</t>
  </si>
  <si>
    <t xml:space="preserve">                - Lĩnh vực ngôn ngữ</t>
  </si>
  <si>
    <t xml:space="preserve">                - Lĩnh vực tình cảm kỹ năng xã hội</t>
  </si>
  <si>
    <t xml:space="preserve">                 - Hoạt động ngoài trời (HĐNT)</t>
  </si>
  <si>
    <t xml:space="preserve">                 - Vệ sinh - ăn ngủ (VS - AN)</t>
  </si>
  <si>
    <t xml:space="preserve">                 - Hoạt động chiều (HĐC)</t>
  </si>
  <si>
    <t xml:space="preserve">                 - Sinh hoạt hàng ngày (SHHN)</t>
  </si>
  <si>
    <t xml:space="preserve">                 - Thăm quan dã ngoại (TQDN)</t>
  </si>
  <si>
    <t xml:space="preserve">                -  Lễ hội (LH)</t>
  </si>
  <si>
    <t>Hoa đào</t>
  </si>
  <si>
    <t>Mục tiêu chủ đề</t>
  </si>
  <si>
    <t>LH</t>
  </si>
  <si>
    <t>HĐCĐ: Bánh chưng</t>
  </si>
  <si>
    <t>Hát vận động các bài hát
Chơi vói các dụng cụ âm nhạc</t>
  </si>
  <si>
    <t>Di màu, vẽ nguệch ngoạc về chủ đề "Tết và mùa xuân"</t>
  </si>
  <si>
    <t>HĐCĐ: Nặn bánh chưng</t>
  </si>
  <si>
    <t>Nhánh 1</t>
  </si>
  <si>
    <t>Nhánh 2</t>
  </si>
  <si>
    <t>I. MỤC TIÊU- NỘI DUNG- HOẠT ĐỘNG CHỦ ĐỀ</t>
  </si>
  <si>
    <t xml:space="preserve">HĐC: TC: Chiếc hộp thần kỳ ( Nhận biết các loại quả)
</t>
  </si>
  <si>
    <t xml:space="preserve">HĐCĐ: Hoa đào
</t>
  </si>
  <si>
    <t>VS-AN: Cho trẻ thực hành đi vệ sinh đúng nơi quy định.</t>
  </si>
  <si>
    <t xml:space="preserve"> VS-AN: Hướng dẫn trẻ các thao tác lau mặt.</t>
  </si>
  <si>
    <t xml:space="preserve"> ĐTT: Giáo dục trẻ không chạy ta khỏi nhà, cổng trường.</t>
  </si>
  <si>
    <t>ĐTT: Cô cho trẻ xem tranh, ảnh, video và trò chuyện với trẻ về  ngày tết với các câu hỏi "Cái gì?", "Làm gì?", " Ở đâu?", " Thế nào?" "Để làm gì?", " Tại sao?"</t>
  </si>
  <si>
    <t>HĐCĐ: Dán hoa đào</t>
  </si>
  <si>
    <t>HĐCĐ: Bé vui đón tết
 HĐC: Cho trẻ xem tranh, ảnh video về HĐ trong ngày tết quê em
 - Trò chuyện với trẻ về 1 số loại món ăn, bánh, hoa quả có trong ngày tết quê em.</t>
  </si>
  <si>
    <t>HĐNT: Quan sát lá sấu non, chồi non cây mít, cây vú sữa, hoa trạng nguyên, hoa tóc tiên, cây đố, cây hành, quả khế, quả bưởi, một số cây rau, vườn rau</t>
  </si>
  <si>
    <t>HĐCĐ: Bé và hoa.</t>
  </si>
  <si>
    <t>HĐCĐ: Bé mừng tuổi</t>
  </si>
  <si>
    <t>Bánh chưng</t>
  </si>
  <si>
    <t>HĐNT: Kéo cưa lừa xẻ
- Nu na nu nống
- Vê nhà bạn trai, bạn gái
- Bóng tròn to
- Gieo hạt nẩy mầm
- Bạn nào đi trốn, Lộn cầu vồng, Chi chi chành chành, Nu na nu nống, …Đá tung, ném bóng, bập bênh, bước bật vào vòng…</t>
  </si>
  <si>
    <t>sân chơi</t>
  </si>
  <si>
    <t xml:space="preserve">
HĐC: Nghe thơ: Cây đào; Tết đang vào nhà; Bánh chưng; Hoa đào hoa mai; Bánh chưng gia đình; Bánh chưng mầm non. Truyện sự tích hoa đào.
</t>
  </si>
  <si>
    <t>HĐG: TC: Cua căp bỏ giỏ</t>
  </si>
  <si>
    <t>HĐG: Xem tranh, album về chủ đề "Tết và mùa xuân"</t>
  </si>
  <si>
    <t>HĐCĐ: Nhận biết hoa đào - hoa mai</t>
  </si>
  <si>
    <t>LH:  Trò chuyện, xem tranh ảnh, xem video về một số ngày hội, ngày lễ
- Bé vui đón tết</t>
  </si>
  <si>
    <t>HĐNT+HĐG</t>
  </si>
  <si>
    <t>HĐC: Đi chợ Tết, Bé và hoa, Mừng xuân.</t>
  </si>
  <si>
    <t>Phối hợp được cử động bàn tay, ngón tay và phối hợp tay - mắt trong các hoạt động: nhào đất nặn; vẽ tổ chim.</t>
  </si>
  <si>
    <t>HĐG: Di màu bánh chưng, hoa đào</t>
  </si>
  <si>
    <t>KẾ HOẠCH CHĂM SÓC GIÁO DỤC CHỦ ĐỀ:  TẾT VÀ MÙA XUÂN ( Thời gian thực hiện 2 tuần ( từ ngày 20/1- 25/1/2025 và từ ngày 3/2- 8/2/2025)</t>
  </si>
  <si>
    <t xml:space="preserve">HĐG: Xếp cạnh nhau bồn cây, vườn hoa.
- Xếp chồng </t>
  </si>
  <si>
    <t xml:space="preserve">                                NGƯỜI THỰC HIỆN.                             TỔ TRƯỞNG CM DUYỆT.                            HIỆU PHÓ CHUYÊN MÔN DUYỆT. 
                                    Nguyễn Thị Thảo                                          Trần Thị Linh                                                    Lưu Thị Thắm                     </t>
  </si>
  <si>
    <t>HĐG: 
- Vo giấy  thành quả
- Tập rót nước
- Tập nấu ăn (Khuấy, đảo)
- Lắc tay đưa bóng vào lỗ</t>
  </si>
  <si>
    <t>HĐG: Đập chuột con voi.
- Đập bóng lốc xoáy.
- Trò chơi đẩy xe
- Chơi với gậy , vòng.
- Chơi bập bênh.
- Chơi với túi cát.</t>
  </si>
  <si>
    <t>TC tư duy màu
- Tháp xếp chồng
- Chơi bộ luồn hạt xoắn.
- Lắp ghép hình.</t>
  </si>
  <si>
    <t>HĐG: Nhận biết phân biệt bánh chưng to- bánh chưng nhỏ</t>
  </si>
  <si>
    <t>HĐG: Trò chuyện, xem tranh ảnh, xem video và gọi tên các nhân vật, sự vật, hành động có trong tranh, sách
TC: Bắt chước tạo dáng; Chơi với sách</t>
  </si>
  <si>
    <t>HĐG: Tạo tình huống và cho trẻ thực hành nói chuyện với người khác.
TC: Nghe điện thoại
- Bế em, ru em ngủ, cho em ăn, rót nước cho em.
- Chọn thực phẩm, chế biến thực phẩm;
- Cho em búp bê đi chơi</t>
  </si>
  <si>
    <t>HĐG: Tô tranh màu nước về nhánh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</si>
</sst>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F400]h:mm:ss\ AM/PM"/>
  </numFmts>
  <fonts count="26">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sz val="11"/>
      <name val="Times New Roman"/>
      <family val="1"/>
    </font>
    <font>
      <b/>
      <sz val="11"/>
      <name val="Times New Roman"/>
      <family val="1"/>
    </font>
    <font>
      <b/>
      <sz val="12"/>
      <name val="Times New Roman"/>
      <family val="1"/>
    </font>
    <font>
      <sz val="11"/>
      <name val="Calibri"/>
      <family val="2"/>
      <scheme val="minor"/>
    </font>
    <font>
      <b/>
      <sz val="14"/>
      <name val="Times New Roman"/>
      <family val="1"/>
    </font>
    <font>
      <sz val="12"/>
      <name val="Times New Roman"/>
      <family val="1"/>
    </font>
    <font>
      <b/>
      <i/>
      <sz val="11"/>
      <name val="Times New Roman"/>
      <family val="1"/>
    </font>
    <font>
      <sz val="10"/>
      <name val="Calibri"/>
      <family val="2"/>
      <scheme val="minor"/>
    </font>
    <font>
      <sz val="14"/>
      <name val="Times New Roman"/>
      <family val="1"/>
    </font>
    <font>
      <b/>
      <sz val="10"/>
      <name val="Times New Roman"/>
      <family val="1"/>
    </font>
    <font>
      <i/>
      <sz val="11"/>
      <name val="Times New Roman"/>
      <family val="1"/>
    </font>
    <font>
      <sz val="10"/>
      <name val="Times New Roman"/>
      <family val="1"/>
    </font>
    <font>
      <u/>
      <sz val="11"/>
      <name val="Times New Roman"/>
      <family val="1"/>
    </font>
    <font>
      <b/>
      <i/>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s>
  <cellStyleXfs count="32">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xf numFmtId="0" fontId="2" fillId="0" borderId="0"/>
  </cellStyleXfs>
  <cellXfs count="102">
    <xf numFmtId="0" fontId="0" fillId="0" borderId="0" xfId="0"/>
    <xf numFmtId="0" fontId="14" fillId="2" borderId="3" xfId="0" applyFont="1" applyFill="1" applyBorder="1" applyAlignment="1">
      <alignment horizontal="center" wrapText="1"/>
    </xf>
    <xf numFmtId="0" fontId="12" fillId="2" borderId="3" xfId="0" applyFont="1" applyFill="1" applyBorder="1" applyAlignment="1" applyProtection="1">
      <alignment horizontal="center" vertical="center" wrapText="1"/>
    </xf>
    <xf numFmtId="0" fontId="13" fillId="2" borderId="3" xfId="0" applyNumberFormat="1" applyFont="1" applyFill="1" applyBorder="1" applyAlignment="1">
      <alignment horizontal="center" vertical="center" wrapText="1"/>
    </xf>
    <xf numFmtId="0" fontId="15" fillId="2" borderId="0" xfId="0" applyFont="1" applyFill="1"/>
    <xf numFmtId="0" fontId="12"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wrapText="1"/>
    </xf>
    <xf numFmtId="0" fontId="17" fillId="2" borderId="0" xfId="0" applyFont="1" applyFill="1" applyBorder="1" applyAlignment="1">
      <alignment horizontal="center" vertical="center"/>
    </xf>
    <xf numFmtId="1" fontId="18" fillId="2" borderId="0" xfId="0" applyNumberFormat="1" applyFont="1" applyFill="1" applyBorder="1" applyAlignment="1">
      <alignment horizontal="left" vertical="center"/>
    </xf>
    <xf numFmtId="0" fontId="19" fillId="2" borderId="0" xfId="0" applyFont="1" applyFill="1"/>
    <xf numFmtId="0" fontId="12" fillId="2" borderId="0" xfId="0" applyFont="1" applyFill="1" applyBorder="1" applyAlignment="1">
      <alignment vertical="center"/>
    </xf>
    <xf numFmtId="0" fontId="20" fillId="2" borderId="0" xfId="0" applyFont="1" applyFill="1" applyAlignment="1"/>
    <xf numFmtId="0" fontId="20" fillId="2" borderId="0" xfId="0" applyFont="1" applyFill="1"/>
    <xf numFmtId="0" fontId="13" fillId="2" borderId="3" xfId="0" applyFont="1" applyFill="1" applyBorder="1" applyAlignment="1" applyProtection="1">
      <alignment vertical="center"/>
      <protection locked="0"/>
    </xf>
    <xf numFmtId="0" fontId="12" fillId="2" borderId="3" xfId="0" applyNumberFormat="1" applyFont="1" applyFill="1" applyBorder="1" applyAlignment="1">
      <alignment horizontal="center" vertical="center" wrapText="1"/>
    </xf>
    <xf numFmtId="49" fontId="12" fillId="2" borderId="3" xfId="0" applyNumberFormat="1" applyFont="1" applyFill="1" applyBorder="1" applyAlignment="1">
      <alignment vertical="center" wrapText="1"/>
    </xf>
    <xf numFmtId="49" fontId="12" fillId="2" borderId="3" xfId="0" applyNumberFormat="1" applyFont="1" applyFill="1" applyBorder="1" applyAlignment="1">
      <alignment vertical="center"/>
    </xf>
    <xf numFmtId="1" fontId="13"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xf>
    <xf numFmtId="49" fontId="18"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xf>
    <xf numFmtId="49" fontId="18" fillId="2" borderId="3" xfId="0" applyNumberFormat="1" applyFont="1" applyFill="1" applyBorder="1" applyAlignment="1">
      <alignment horizontal="left" vertical="center" wrapText="1"/>
    </xf>
    <xf numFmtId="0" fontId="13" fillId="2" borderId="3" xfId="0" applyNumberFormat="1" applyFont="1" applyFill="1" applyBorder="1" applyAlignment="1">
      <alignment horizontal="center" vertical="center"/>
    </xf>
    <xf numFmtId="49" fontId="18" fillId="2" borderId="3" xfId="0" applyNumberFormat="1" applyFont="1" applyFill="1" applyBorder="1" applyAlignment="1">
      <alignment vertical="center" wrapText="1"/>
    </xf>
    <xf numFmtId="49" fontId="18" fillId="2" borderId="3" xfId="0" applyNumberFormat="1" applyFont="1" applyFill="1" applyBorder="1" applyAlignment="1">
      <alignment vertical="center"/>
    </xf>
    <xf numFmtId="0" fontId="12" fillId="2" borderId="3" xfId="4" applyFont="1" applyFill="1" applyBorder="1" applyAlignment="1">
      <alignment horizontal="left" vertical="center" wrapText="1"/>
    </xf>
    <xf numFmtId="0" fontId="18" fillId="2" borderId="3" xfId="4" applyFont="1" applyFill="1" applyBorder="1" applyAlignment="1">
      <alignment horizontal="center" vertical="center" wrapText="1"/>
    </xf>
    <xf numFmtId="49" fontId="18" fillId="2" borderId="3" xfId="4" applyNumberFormat="1" applyFont="1" applyFill="1" applyBorder="1" applyAlignment="1">
      <alignment horizontal="left" vertical="center" wrapText="1"/>
    </xf>
    <xf numFmtId="49" fontId="18" fillId="2" borderId="3" xfId="4" applyNumberFormat="1" applyFont="1" applyFill="1" applyBorder="1" applyAlignment="1">
      <alignment horizontal="center" vertical="center" wrapText="1"/>
    </xf>
    <xf numFmtId="0" fontId="12" fillId="2" borderId="3" xfId="0" quotePrefix="1" applyNumberFormat="1" applyFont="1" applyFill="1" applyBorder="1" applyAlignment="1">
      <alignment horizontal="left" vertical="center" wrapText="1"/>
    </xf>
    <xf numFmtId="0" fontId="18" fillId="2" borderId="3" xfId="0" applyNumberFormat="1" applyFont="1" applyFill="1" applyBorder="1" applyAlignment="1">
      <alignment horizontal="center" vertical="center" wrapText="1"/>
    </xf>
    <xf numFmtId="0" fontId="13" fillId="2" borderId="6" xfId="0" applyNumberFormat="1" applyFont="1" applyFill="1" applyBorder="1" applyAlignment="1">
      <alignment horizontal="center" vertical="center" wrapText="1"/>
    </xf>
    <xf numFmtId="49" fontId="18" fillId="2" borderId="3" xfId="0" applyNumberFormat="1" applyFont="1" applyFill="1" applyBorder="1" applyAlignment="1" applyProtection="1">
      <alignment vertical="center" wrapText="1"/>
      <protection locked="0"/>
    </xf>
    <xf numFmtId="49" fontId="18" fillId="2" borderId="3" xfId="0" applyNumberFormat="1" applyFont="1" applyFill="1" applyBorder="1" applyAlignment="1">
      <alignment horizontal="center" vertical="center"/>
    </xf>
    <xf numFmtId="0" fontId="13" fillId="2" borderId="3" xfId="0" applyNumberFormat="1" applyFont="1" applyFill="1" applyBorder="1" applyAlignment="1">
      <alignment vertical="center" wrapText="1"/>
    </xf>
    <xf numFmtId="49" fontId="24" fillId="2" borderId="3" xfId="30" applyNumberFormat="1" applyFont="1" applyFill="1" applyBorder="1" applyAlignment="1">
      <alignment horizontal="center" vertical="center" wrapText="1"/>
    </xf>
    <xf numFmtId="0" fontId="13" fillId="2" borderId="7" xfId="0" applyNumberFormat="1" applyFont="1" applyFill="1" applyBorder="1" applyAlignment="1">
      <alignment horizontal="center" vertical="center" wrapText="1"/>
    </xf>
    <xf numFmtId="0" fontId="13" fillId="2" borderId="6" xfId="0" applyNumberFormat="1" applyFont="1" applyFill="1" applyBorder="1" applyAlignment="1">
      <alignment vertical="center" wrapText="1"/>
    </xf>
    <xf numFmtId="49" fontId="12" fillId="2" borderId="6" xfId="0" applyNumberFormat="1" applyFont="1" applyFill="1" applyBorder="1" applyAlignment="1">
      <alignment vertical="center" wrapText="1"/>
    </xf>
    <xf numFmtId="49" fontId="13" fillId="2" borderId="6" xfId="0" applyNumberFormat="1" applyFont="1" applyFill="1" applyBorder="1" applyAlignment="1">
      <alignment horizontal="center" vertical="center"/>
    </xf>
    <xf numFmtId="49" fontId="12" fillId="2" borderId="9" xfId="0" applyNumberFormat="1" applyFont="1" applyFill="1" applyBorder="1" applyAlignment="1">
      <alignment horizontal="center" vertical="center" wrapText="1"/>
    </xf>
    <xf numFmtId="0" fontId="12" fillId="2" borderId="8" xfId="0" applyNumberFormat="1" applyFont="1" applyFill="1" applyBorder="1" applyAlignment="1">
      <alignment horizontal="center" vertical="center" wrapText="1"/>
    </xf>
    <xf numFmtId="49" fontId="24" fillId="2" borderId="3" xfId="30" applyNumberFormat="1" applyFont="1" applyFill="1" applyBorder="1" applyAlignment="1">
      <alignment vertical="center" wrapText="1"/>
    </xf>
    <xf numFmtId="49" fontId="12" fillId="2" borderId="4"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49" fontId="12" fillId="2" borderId="6" xfId="0" applyNumberFormat="1" applyFont="1" applyFill="1" applyBorder="1" applyAlignment="1">
      <alignment horizontal="left" vertical="center" wrapText="1"/>
    </xf>
    <xf numFmtId="0" fontId="12" fillId="2" borderId="0" xfId="0" applyNumberFormat="1" applyFont="1" applyFill="1" applyBorder="1" applyAlignment="1">
      <alignment horizontal="center" vertical="center" wrapText="1"/>
    </xf>
    <xf numFmtId="0" fontId="14" fillId="2" borderId="3" xfId="0" applyFont="1" applyFill="1" applyBorder="1" applyAlignment="1">
      <alignment horizontal="left" vertical="center"/>
    </xf>
    <xf numFmtId="0" fontId="17" fillId="2" borderId="3" xfId="0" applyFont="1" applyFill="1" applyBorder="1" applyAlignment="1">
      <alignment horizontal="center" vertical="center"/>
    </xf>
    <xf numFmtId="1" fontId="25" fillId="2" borderId="3"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0" fontId="14" fillId="2" borderId="3"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14" fillId="2" borderId="3" xfId="0" applyFont="1" applyFill="1" applyBorder="1" applyAlignment="1">
      <alignment horizontal="center" vertical="center"/>
    </xf>
    <xf numFmtId="0" fontId="17" fillId="2" borderId="3" xfId="0" applyFont="1" applyFill="1" applyBorder="1" applyAlignment="1">
      <alignment horizontal="left" vertical="center"/>
    </xf>
    <xf numFmtId="0" fontId="13" fillId="2" borderId="7" xfId="0" applyNumberFormat="1"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1" fontId="25" fillId="2" borderId="0" xfId="0" applyNumberFormat="1" applyFont="1" applyFill="1" applyBorder="1" applyAlignment="1">
      <alignment horizontal="center" vertical="center"/>
    </xf>
    <xf numFmtId="1" fontId="18" fillId="2" borderId="0" xfId="0" applyNumberFormat="1" applyFont="1" applyFill="1" applyBorder="1" applyAlignment="1">
      <alignment horizontal="center" vertical="center"/>
    </xf>
    <xf numFmtId="0" fontId="12" fillId="2" borderId="0" xfId="0" applyFont="1" applyFill="1" applyBorder="1" applyAlignment="1" applyProtection="1">
      <alignment horizontal="center" vertical="center" wrapText="1"/>
    </xf>
    <xf numFmtId="0" fontId="13" fillId="2" borderId="0" xfId="0" applyNumberFormat="1" applyFont="1" applyFill="1" applyBorder="1" applyAlignment="1">
      <alignment horizontal="left" vertical="center" wrapText="1"/>
    </xf>
    <xf numFmtId="0" fontId="18" fillId="2" borderId="0" xfId="0" applyFont="1" applyFill="1" applyBorder="1" applyAlignment="1">
      <alignment horizontal="center" vertical="center"/>
    </xf>
    <xf numFmtId="0" fontId="13" fillId="2" borderId="3" xfId="0" applyNumberFormat="1" applyFont="1" applyFill="1" applyBorder="1" applyAlignment="1">
      <alignment horizontal="center" vertical="center" wrapText="1"/>
    </xf>
    <xf numFmtId="0" fontId="16" fillId="2" borderId="0" xfId="0" applyFont="1" applyFill="1" applyAlignment="1">
      <alignment horizontal="center"/>
    </xf>
    <xf numFmtId="0" fontId="16" fillId="2" borderId="10" xfId="0" applyFont="1" applyFill="1" applyBorder="1" applyAlignment="1">
      <alignment horizontal="center" vertical="center" wrapText="1"/>
    </xf>
    <xf numFmtId="0" fontId="13" fillId="2" borderId="3" xfId="0" applyNumberFormat="1" applyFont="1" applyFill="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49" fontId="13" fillId="2" borderId="7" xfId="0" applyNumberFormat="1"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49" fontId="13" fillId="2" borderId="8" xfId="0" applyNumberFormat="1" applyFont="1" applyFill="1" applyBorder="1" applyAlignment="1">
      <alignment horizontal="left" vertical="center" wrapText="1"/>
    </xf>
    <xf numFmtId="172" fontId="13" fillId="2" borderId="6" xfId="0" applyNumberFormat="1" applyFont="1" applyFill="1" applyBorder="1" applyAlignment="1" applyProtection="1">
      <alignment horizontal="center" vertical="center" wrapText="1"/>
      <protection locked="0"/>
    </xf>
    <xf numFmtId="172" fontId="13" fillId="2" borderId="5" xfId="0" applyNumberFormat="1"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21" fillId="2" borderId="3" xfId="0" applyNumberFormat="1" applyFont="1" applyFill="1" applyBorder="1" applyAlignment="1">
      <alignment horizontal="center" vertical="center" wrapText="1"/>
    </xf>
    <xf numFmtId="49" fontId="13" fillId="2" borderId="7" xfId="0" applyNumberFormat="1" applyFont="1" applyFill="1" applyBorder="1" applyAlignment="1">
      <alignment horizontal="left" vertical="center"/>
    </xf>
    <xf numFmtId="49" fontId="13" fillId="2" borderId="2" xfId="0" applyNumberFormat="1" applyFont="1" applyFill="1" applyBorder="1" applyAlignment="1">
      <alignment horizontal="left" vertical="center"/>
    </xf>
    <xf numFmtId="49" fontId="13" fillId="2" borderId="8" xfId="0" applyNumberFormat="1" applyFont="1" applyFill="1" applyBorder="1" applyAlignment="1">
      <alignment horizontal="left" vertical="center"/>
    </xf>
    <xf numFmtId="49" fontId="12" fillId="2" borderId="6"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3" fillId="2" borderId="7" xfId="4" applyNumberFormat="1" applyFont="1" applyFill="1" applyBorder="1" applyAlignment="1">
      <alignment horizontal="left" vertical="center" wrapText="1"/>
    </xf>
    <xf numFmtId="49" fontId="13" fillId="2" borderId="2" xfId="4" applyNumberFormat="1" applyFont="1" applyFill="1" applyBorder="1" applyAlignment="1">
      <alignment horizontal="left" vertical="center" wrapText="1"/>
    </xf>
    <xf numFmtId="49" fontId="13" fillId="2" borderId="8" xfId="4" applyNumberFormat="1" applyFont="1" applyFill="1" applyBorder="1" applyAlignment="1">
      <alignment horizontal="left" vertical="center" wrapText="1"/>
    </xf>
    <xf numFmtId="0" fontId="13" fillId="2" borderId="4" xfId="0" applyNumberFormat="1" applyFont="1" applyFill="1" applyBorder="1" applyAlignment="1">
      <alignment horizontal="center" vertical="center" wrapText="1"/>
    </xf>
    <xf numFmtId="0" fontId="13" fillId="2" borderId="6"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3" fillId="2" borderId="0" xfId="0" applyFont="1" applyFill="1" applyAlignment="1">
      <alignment horizontal="left" vertical="center" wrapText="1"/>
    </xf>
    <xf numFmtId="49" fontId="12" fillId="2" borderId="6" xfId="0"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D000000}"/>
    <cellStyle name="Percent 3" xfId="12" xr:uid="{00000000-0005-0000-0000-00000E000000}"/>
    <cellStyle name="Percent 4" xfId="13" xr:uid="{00000000-0005-0000-0000-00000F000000}"/>
    <cellStyle name="Percent 5" xfId="10" xr:uid="{00000000-0005-0000-0000-000010000000}"/>
    <cellStyle name="똿뗦먛귟 [0.00]_PRODUCT DETAIL Q1" xfId="14" xr:uid="{00000000-0005-0000-0000-000011000000}"/>
    <cellStyle name="똿뗦먛귟_PRODUCT DETAIL Q1" xfId="15" xr:uid="{00000000-0005-0000-0000-000012000000}"/>
    <cellStyle name="믅됞 [0.00]_PRODUCT DETAIL Q1" xfId="16" xr:uid="{00000000-0005-0000-0000-000013000000}"/>
    <cellStyle name="믅됞_PRODUCT DETAIL Q1" xfId="17" xr:uid="{00000000-0005-0000-0000-000014000000}"/>
    <cellStyle name="백분율_95" xfId="18" xr:uid="{00000000-0005-0000-0000-000015000000}"/>
    <cellStyle name="뷭?_BOOKSHIP" xfId="19" xr:uid="{00000000-0005-0000-0000-000016000000}"/>
    <cellStyle name="콤마 [0]_1202" xfId="23" xr:uid="{00000000-0005-0000-0000-000017000000}"/>
    <cellStyle name="콤마_1202" xfId="24" xr:uid="{00000000-0005-0000-0000-000018000000}"/>
    <cellStyle name="통화 [0]_1202" xfId="25" xr:uid="{00000000-0005-0000-0000-000019000000}"/>
    <cellStyle name="통화_1202" xfId="26" xr:uid="{00000000-0005-0000-0000-00001A000000}"/>
    <cellStyle name="표준_(정보부문)월별인원계획" xfId="27" xr:uid="{00000000-0005-0000-0000-00001B000000}"/>
    <cellStyle name="一般_Book1" xfId="20" xr:uid="{00000000-0005-0000-0000-00001C000000}"/>
    <cellStyle name="千分位[0]_Book1" xfId="21" xr:uid="{00000000-0005-0000-0000-00001D000000}"/>
    <cellStyle name="千分位_Book1" xfId="22" xr:uid="{00000000-0005-0000-0000-00001E000000}"/>
    <cellStyle name="貨幣 [0]_Book1" xfId="28" xr:uid="{00000000-0005-0000-0000-00001F000000}"/>
    <cellStyle name="貨幣_Book1" xfId="29" xr:uid="{00000000-0005-0000-0000-000020000000}"/>
  </cellStyles>
  <dxfs count="0"/>
  <tableStyles count="0" defaultTableStyle="TableStyleMedium2" defaultPivotStyle="PivotStyleLight16"/>
  <colors>
    <mruColors>
      <color rgb="FF66FFFF"/>
      <color rgb="FFFF9900"/>
      <color rgb="FF00FF00"/>
      <color rgb="FFFFFF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1"/>
  <sheetViews>
    <sheetView tabSelected="1" view="pageBreakPreview" topLeftCell="B1" zoomScale="75" zoomScaleNormal="73" zoomScaleSheetLayoutView="75" workbookViewId="0">
      <pane ySplit="7" topLeftCell="A64" activePane="bottomLeft" state="frozen"/>
      <selection activeCell="B5" sqref="B5"/>
      <selection pane="bottomLeft" activeCell="B98" sqref="B98:M98"/>
    </sheetView>
  </sheetViews>
  <sheetFormatPr defaultColWidth="9.140625" defaultRowHeight="15"/>
  <cols>
    <col min="1" max="1" width="3.7109375" style="4" hidden="1" customWidth="1"/>
    <col min="2" max="2" width="4.5703125" style="4" customWidth="1"/>
    <col min="3" max="3" width="26.85546875" style="4" customWidth="1"/>
    <col min="4" max="4" width="7.28515625" style="4" customWidth="1"/>
    <col min="5" max="5" width="6.42578125" style="4" customWidth="1"/>
    <col min="6" max="6" width="23.28515625" style="4" customWidth="1"/>
    <col min="7" max="7" width="21.5703125" style="4" customWidth="1"/>
    <col min="8" max="8" width="7.42578125" style="9" customWidth="1"/>
    <col min="9" max="9" width="6.28515625" style="4" customWidth="1"/>
    <col min="10" max="12" width="8.28515625" style="4" customWidth="1"/>
    <col min="13" max="13" width="8.42578125" style="10" customWidth="1"/>
    <col min="14" max="16384" width="9.140625" style="4"/>
  </cols>
  <sheetData>
    <row r="1" spans="1:14" ht="0.75" customHeight="1"/>
    <row r="2" spans="1:14" s="12" customFormat="1" ht="18.75">
      <c r="A2" s="11"/>
      <c r="B2" s="68" t="s">
        <v>184</v>
      </c>
      <c r="C2" s="68"/>
      <c r="D2" s="68"/>
      <c r="E2" s="68"/>
      <c r="F2" s="68"/>
      <c r="G2" s="68"/>
      <c r="H2" s="68"/>
      <c r="I2" s="68"/>
      <c r="J2" s="68"/>
      <c r="K2" s="68"/>
      <c r="L2" s="68"/>
      <c r="M2" s="68"/>
      <c r="N2" s="11"/>
    </row>
    <row r="3" spans="1:14" s="12" customFormat="1" ht="29.25" customHeight="1">
      <c r="A3" s="69" t="s">
        <v>160</v>
      </c>
      <c r="B3" s="69"/>
      <c r="C3" s="69"/>
      <c r="D3" s="69"/>
      <c r="E3" s="69"/>
      <c r="F3" s="69"/>
      <c r="G3" s="69"/>
      <c r="H3" s="69"/>
      <c r="I3" s="69"/>
      <c r="J3" s="69"/>
      <c r="K3" s="69"/>
      <c r="L3" s="69"/>
      <c r="M3" s="69"/>
      <c r="N3" s="11"/>
    </row>
    <row r="4" spans="1:14" ht="31.5" customHeight="1">
      <c r="A4" s="70" t="s">
        <v>16</v>
      </c>
      <c r="B4" s="70" t="s">
        <v>17</v>
      </c>
      <c r="C4" s="70" t="s">
        <v>152</v>
      </c>
      <c r="D4" s="70" t="s">
        <v>10</v>
      </c>
      <c r="E4" s="70" t="s">
        <v>96</v>
      </c>
      <c r="F4" s="70" t="s">
        <v>13</v>
      </c>
      <c r="G4" s="70" t="s">
        <v>11</v>
      </c>
      <c r="H4" s="79" t="s">
        <v>94</v>
      </c>
      <c r="I4" s="70" t="s">
        <v>14</v>
      </c>
      <c r="J4" s="70" t="s">
        <v>12</v>
      </c>
      <c r="K4" s="71"/>
      <c r="L4" s="71"/>
      <c r="M4" s="70" t="s">
        <v>121</v>
      </c>
    </row>
    <row r="5" spans="1:14" ht="30.75" customHeight="1">
      <c r="A5" s="70"/>
      <c r="B5" s="70"/>
      <c r="C5" s="70"/>
      <c r="D5" s="70"/>
      <c r="E5" s="70"/>
      <c r="F5" s="70"/>
      <c r="G5" s="70"/>
      <c r="H5" s="79"/>
      <c r="I5" s="70"/>
      <c r="J5" s="70"/>
      <c r="K5" s="13" t="s">
        <v>158</v>
      </c>
      <c r="L5" s="13" t="s">
        <v>159</v>
      </c>
      <c r="M5" s="70"/>
    </row>
    <row r="6" spans="1:14" ht="28.5" customHeight="1">
      <c r="A6" s="70"/>
      <c r="B6" s="70"/>
      <c r="C6" s="70"/>
      <c r="D6" s="70"/>
      <c r="E6" s="70"/>
      <c r="F6" s="70"/>
      <c r="G6" s="70"/>
      <c r="H6" s="79"/>
      <c r="I6" s="70"/>
      <c r="J6" s="70"/>
      <c r="K6" s="75" t="s">
        <v>172</v>
      </c>
      <c r="L6" s="77" t="s">
        <v>151</v>
      </c>
      <c r="M6" s="70"/>
    </row>
    <row r="7" spans="1:14" ht="57.75" customHeight="1">
      <c r="A7" s="70"/>
      <c r="B7" s="70"/>
      <c r="C7" s="70"/>
      <c r="D7" s="70"/>
      <c r="E7" s="70"/>
      <c r="F7" s="70"/>
      <c r="G7" s="70"/>
      <c r="H7" s="79"/>
      <c r="I7" s="70"/>
      <c r="J7" s="70"/>
      <c r="K7" s="76"/>
      <c r="L7" s="78"/>
      <c r="M7" s="70"/>
    </row>
    <row r="8" spans="1:14" ht="23.25" customHeight="1">
      <c r="A8" s="14"/>
      <c r="B8" s="14"/>
      <c r="C8" s="72" t="s">
        <v>3</v>
      </c>
      <c r="D8" s="73"/>
      <c r="E8" s="73"/>
      <c r="F8" s="73"/>
      <c r="G8" s="73"/>
      <c r="H8" s="73"/>
      <c r="I8" s="73"/>
      <c r="J8" s="73"/>
      <c r="K8" s="73"/>
      <c r="L8" s="73"/>
      <c r="M8" s="74"/>
    </row>
    <row r="9" spans="1:14" ht="21" customHeight="1">
      <c r="A9" s="14"/>
      <c r="B9" s="14"/>
      <c r="C9" s="72" t="s">
        <v>8</v>
      </c>
      <c r="D9" s="73"/>
      <c r="E9" s="73"/>
      <c r="F9" s="73"/>
      <c r="G9" s="73"/>
      <c r="H9" s="73"/>
      <c r="I9" s="73"/>
      <c r="J9" s="73"/>
      <c r="K9" s="73"/>
      <c r="L9" s="73"/>
      <c r="M9" s="74"/>
    </row>
    <row r="10" spans="1:14" ht="27" customHeight="1">
      <c r="A10" s="14"/>
      <c r="B10" s="14"/>
      <c r="C10" s="72" t="s">
        <v>102</v>
      </c>
      <c r="D10" s="73"/>
      <c r="E10" s="73"/>
      <c r="F10" s="73"/>
      <c r="G10" s="73"/>
      <c r="H10" s="73"/>
      <c r="I10" s="73"/>
      <c r="J10" s="73"/>
      <c r="K10" s="73"/>
      <c r="L10" s="73"/>
      <c r="M10" s="74"/>
    </row>
    <row r="11" spans="1:14" ht="144" customHeight="1">
      <c r="A11" s="3"/>
      <c r="B11" s="3">
        <v>1</v>
      </c>
      <c r="C11" s="15" t="s">
        <v>18</v>
      </c>
      <c r="D11" s="16" t="s">
        <v>0</v>
      </c>
      <c r="E11" s="17"/>
      <c r="F11" s="15" t="s">
        <v>18</v>
      </c>
      <c r="G11" s="5" t="s">
        <v>107</v>
      </c>
      <c r="H11" s="17"/>
      <c r="I11" s="18" t="s">
        <v>15</v>
      </c>
      <c r="J11" s="18" t="s">
        <v>101</v>
      </c>
      <c r="K11" s="14" t="s">
        <v>131</v>
      </c>
      <c r="L11" s="14" t="s">
        <v>131</v>
      </c>
      <c r="M11" s="14"/>
    </row>
    <row r="12" spans="1:14" ht="29.25" customHeight="1">
      <c r="A12" s="3"/>
      <c r="B12" s="3"/>
      <c r="C12" s="72" t="s">
        <v>19</v>
      </c>
      <c r="D12" s="73"/>
      <c r="E12" s="73"/>
      <c r="F12" s="73"/>
      <c r="G12" s="73"/>
      <c r="H12" s="73"/>
      <c r="I12" s="73"/>
      <c r="J12" s="73"/>
      <c r="K12" s="73"/>
      <c r="L12" s="73"/>
      <c r="M12" s="74"/>
    </row>
    <row r="13" spans="1:14" ht="22.5" customHeight="1">
      <c r="A13" s="3"/>
      <c r="B13" s="3"/>
      <c r="C13" s="80" t="s">
        <v>20</v>
      </c>
      <c r="D13" s="81"/>
      <c r="E13" s="81"/>
      <c r="F13" s="81"/>
      <c r="G13" s="81"/>
      <c r="H13" s="81"/>
      <c r="I13" s="81"/>
      <c r="J13" s="81"/>
      <c r="K13" s="81"/>
      <c r="L13" s="81"/>
      <c r="M13" s="82"/>
    </row>
    <row r="14" spans="1:14" ht="58.5" customHeight="1">
      <c r="A14" s="3">
        <v>8</v>
      </c>
      <c r="B14" s="3">
        <v>8</v>
      </c>
      <c r="C14" s="19" t="s">
        <v>21</v>
      </c>
      <c r="D14" s="20" t="s">
        <v>2</v>
      </c>
      <c r="E14" s="20" t="s">
        <v>7</v>
      </c>
      <c r="F14" s="6" t="s">
        <v>22</v>
      </c>
      <c r="G14" s="6" t="s">
        <v>120</v>
      </c>
      <c r="H14" s="18"/>
      <c r="I14" s="18" t="s">
        <v>15</v>
      </c>
      <c r="J14" s="18" t="s">
        <v>90</v>
      </c>
      <c r="K14" s="14" t="s">
        <v>133</v>
      </c>
      <c r="L14" s="14"/>
      <c r="M14" s="14"/>
    </row>
    <row r="15" spans="1:14" ht="61.5" customHeight="1">
      <c r="A15" s="3"/>
      <c r="B15" s="3">
        <v>9</v>
      </c>
      <c r="C15" s="15" t="s">
        <v>23</v>
      </c>
      <c r="D15" s="15" t="s">
        <v>0</v>
      </c>
      <c r="E15" s="21"/>
      <c r="F15" s="15" t="s">
        <v>103</v>
      </c>
      <c r="G15" s="6" t="s">
        <v>108</v>
      </c>
      <c r="H15" s="18"/>
      <c r="I15" s="18" t="s">
        <v>15</v>
      </c>
      <c r="J15" s="18" t="s">
        <v>90</v>
      </c>
      <c r="K15" s="14"/>
      <c r="L15" s="14" t="s">
        <v>133</v>
      </c>
      <c r="M15" s="14"/>
    </row>
    <row r="16" spans="1:14" ht="23.25" customHeight="1">
      <c r="A16" s="3"/>
      <c r="B16" s="3"/>
      <c r="C16" s="72" t="s">
        <v>24</v>
      </c>
      <c r="D16" s="73"/>
      <c r="E16" s="73"/>
      <c r="F16" s="73"/>
      <c r="G16" s="73"/>
      <c r="H16" s="73"/>
      <c r="I16" s="73"/>
      <c r="J16" s="73"/>
      <c r="K16" s="73"/>
      <c r="L16" s="73"/>
      <c r="M16" s="74"/>
    </row>
    <row r="17" spans="1:13" ht="163.5" customHeight="1">
      <c r="A17" s="3">
        <v>19</v>
      </c>
      <c r="B17" s="3">
        <v>19</v>
      </c>
      <c r="C17" s="22" t="s">
        <v>95</v>
      </c>
      <c r="D17" s="22" t="s">
        <v>2</v>
      </c>
      <c r="E17" s="22" t="s">
        <v>7</v>
      </c>
      <c r="F17" s="22" t="s">
        <v>25</v>
      </c>
      <c r="G17" s="6" t="s">
        <v>173</v>
      </c>
      <c r="H17" s="23"/>
      <c r="I17" s="18" t="s">
        <v>15</v>
      </c>
      <c r="J17" s="18" t="s">
        <v>90</v>
      </c>
      <c r="K17" s="14" t="s">
        <v>134</v>
      </c>
      <c r="L17" s="14" t="s">
        <v>134</v>
      </c>
      <c r="M17" s="14"/>
    </row>
    <row r="18" spans="1:13" ht="21.75" customHeight="1">
      <c r="A18" s="3"/>
      <c r="B18" s="3"/>
      <c r="C18" s="72" t="s">
        <v>26</v>
      </c>
      <c r="D18" s="73"/>
      <c r="E18" s="73"/>
      <c r="F18" s="73"/>
      <c r="G18" s="73"/>
      <c r="H18" s="73"/>
      <c r="I18" s="73"/>
      <c r="J18" s="73"/>
      <c r="K18" s="73"/>
      <c r="L18" s="73"/>
      <c r="M18" s="74"/>
    </row>
    <row r="19" spans="1:13" ht="76.5" customHeight="1">
      <c r="A19" s="3"/>
      <c r="B19" s="3">
        <v>20</v>
      </c>
      <c r="C19" s="15" t="s">
        <v>27</v>
      </c>
      <c r="D19" s="15" t="s">
        <v>1</v>
      </c>
      <c r="E19" s="18"/>
      <c r="F19" s="15" t="s">
        <v>28</v>
      </c>
      <c r="G19" s="5" t="s">
        <v>187</v>
      </c>
      <c r="H19" s="24"/>
      <c r="I19" s="18" t="s">
        <v>15</v>
      </c>
      <c r="J19" s="18" t="s">
        <v>101</v>
      </c>
      <c r="K19" s="14" t="s">
        <v>135</v>
      </c>
      <c r="L19" s="14" t="s">
        <v>135</v>
      </c>
      <c r="M19" s="14"/>
    </row>
    <row r="20" spans="1:13" ht="27.75" customHeight="1">
      <c r="A20" s="3">
        <v>22</v>
      </c>
      <c r="B20" s="3">
        <v>22</v>
      </c>
      <c r="C20" s="15" t="s">
        <v>29</v>
      </c>
      <c r="D20" s="15" t="s">
        <v>1</v>
      </c>
      <c r="E20" s="18"/>
      <c r="F20" s="15" t="s">
        <v>30</v>
      </c>
      <c r="G20" s="6" t="s">
        <v>176</v>
      </c>
      <c r="H20" s="18" t="s">
        <v>31</v>
      </c>
      <c r="I20" s="18" t="s">
        <v>15</v>
      </c>
      <c r="J20" s="18" t="s">
        <v>101</v>
      </c>
      <c r="K20" s="14"/>
      <c r="L20" s="14" t="s">
        <v>135</v>
      </c>
      <c r="M20" s="14"/>
    </row>
    <row r="21" spans="1:13" ht="88.5" customHeight="1">
      <c r="A21" s="25">
        <v>24</v>
      </c>
      <c r="B21" s="25">
        <v>24</v>
      </c>
      <c r="C21" s="26" t="s">
        <v>32</v>
      </c>
      <c r="D21" s="22" t="s">
        <v>2</v>
      </c>
      <c r="E21" s="22" t="s">
        <v>7</v>
      </c>
      <c r="F21" s="26" t="s">
        <v>32</v>
      </c>
      <c r="G21" s="6" t="s">
        <v>188</v>
      </c>
      <c r="H21" s="16"/>
      <c r="I21" s="21" t="s">
        <v>15</v>
      </c>
      <c r="J21" s="18" t="s">
        <v>101</v>
      </c>
      <c r="K21" s="14" t="s">
        <v>135</v>
      </c>
      <c r="L21" s="14" t="s">
        <v>135</v>
      </c>
      <c r="M21" s="14"/>
    </row>
    <row r="22" spans="1:13" ht="54" customHeight="1">
      <c r="A22" s="27"/>
      <c r="B22" s="27">
        <v>25</v>
      </c>
      <c r="C22" s="28" t="s">
        <v>33</v>
      </c>
      <c r="D22" s="29" t="s">
        <v>2</v>
      </c>
      <c r="E22" s="22" t="s">
        <v>7</v>
      </c>
      <c r="F22" s="28" t="s">
        <v>33</v>
      </c>
      <c r="G22" s="6" t="s">
        <v>115</v>
      </c>
      <c r="H22" s="18"/>
      <c r="I22" s="18" t="s">
        <v>15</v>
      </c>
      <c r="J22" s="18" t="s">
        <v>101</v>
      </c>
      <c r="K22" s="14" t="s">
        <v>135</v>
      </c>
      <c r="L22" s="14" t="s">
        <v>135</v>
      </c>
      <c r="M22" s="14"/>
    </row>
    <row r="23" spans="1:13" ht="66" customHeight="1">
      <c r="A23" s="3"/>
      <c r="B23" s="3">
        <v>26</v>
      </c>
      <c r="C23" s="6" t="s">
        <v>182</v>
      </c>
      <c r="D23" s="15" t="s">
        <v>0</v>
      </c>
      <c r="E23" s="18"/>
      <c r="F23" s="15" t="s">
        <v>109</v>
      </c>
      <c r="G23" s="5" t="s">
        <v>116</v>
      </c>
      <c r="H23" s="18"/>
      <c r="I23" s="18" t="s">
        <v>15</v>
      </c>
      <c r="J23" s="18" t="s">
        <v>101</v>
      </c>
      <c r="K23" s="14" t="s">
        <v>135</v>
      </c>
      <c r="L23" s="14"/>
      <c r="M23" s="14"/>
    </row>
    <row r="24" spans="1:13" ht="77.25" customHeight="1">
      <c r="A24" s="3"/>
      <c r="B24" s="3">
        <v>28</v>
      </c>
      <c r="C24" s="15" t="s">
        <v>34</v>
      </c>
      <c r="D24" s="15" t="s">
        <v>1</v>
      </c>
      <c r="E24" s="18"/>
      <c r="F24" s="15" t="s">
        <v>35</v>
      </c>
      <c r="G24" s="6" t="s">
        <v>117</v>
      </c>
      <c r="H24" s="18"/>
      <c r="I24" s="18" t="s">
        <v>15</v>
      </c>
      <c r="J24" s="18" t="s">
        <v>101</v>
      </c>
      <c r="K24" s="14" t="s">
        <v>135</v>
      </c>
      <c r="L24" s="14" t="s">
        <v>135</v>
      </c>
      <c r="M24" s="14"/>
    </row>
    <row r="25" spans="1:13" ht="51.75" customHeight="1">
      <c r="A25" s="3"/>
      <c r="B25" s="3">
        <v>30</v>
      </c>
      <c r="C25" s="15" t="s">
        <v>36</v>
      </c>
      <c r="D25" s="15" t="s">
        <v>1</v>
      </c>
      <c r="E25" s="18"/>
      <c r="F25" s="15" t="s">
        <v>37</v>
      </c>
      <c r="G25" s="6" t="s">
        <v>185</v>
      </c>
      <c r="H25" s="18"/>
      <c r="I25" s="18" t="s">
        <v>15</v>
      </c>
      <c r="J25" s="18" t="s">
        <v>101</v>
      </c>
      <c r="K25" s="14"/>
      <c r="L25" s="14" t="s">
        <v>135</v>
      </c>
      <c r="M25" s="14"/>
    </row>
    <row r="26" spans="1:13" ht="39" customHeight="1">
      <c r="A26" s="3">
        <v>32</v>
      </c>
      <c r="B26" s="3">
        <v>32</v>
      </c>
      <c r="C26" s="15" t="s">
        <v>38</v>
      </c>
      <c r="D26" s="15" t="s">
        <v>1</v>
      </c>
      <c r="E26" s="18"/>
      <c r="F26" s="15" t="s">
        <v>39</v>
      </c>
      <c r="G26" s="5" t="s">
        <v>110</v>
      </c>
      <c r="H26" s="18"/>
      <c r="I26" s="18" t="s">
        <v>91</v>
      </c>
      <c r="J26" s="18" t="s">
        <v>101</v>
      </c>
      <c r="K26" s="14" t="s">
        <v>135</v>
      </c>
      <c r="L26" s="14" t="s">
        <v>135</v>
      </c>
      <c r="M26" s="14"/>
    </row>
    <row r="27" spans="1:13" ht="24.75" customHeight="1">
      <c r="A27" s="3"/>
      <c r="B27" s="3"/>
      <c r="C27" s="72" t="s">
        <v>9</v>
      </c>
      <c r="D27" s="73"/>
      <c r="E27" s="73"/>
      <c r="F27" s="73"/>
      <c r="G27" s="73"/>
      <c r="H27" s="73"/>
      <c r="I27" s="73"/>
      <c r="J27" s="73"/>
      <c r="K27" s="73"/>
      <c r="L27" s="73"/>
      <c r="M27" s="74"/>
    </row>
    <row r="28" spans="1:13" ht="30" customHeight="1">
      <c r="A28" s="3"/>
      <c r="B28" s="3"/>
      <c r="C28" s="72" t="s">
        <v>40</v>
      </c>
      <c r="D28" s="73"/>
      <c r="E28" s="73"/>
      <c r="F28" s="73"/>
      <c r="G28" s="73"/>
      <c r="H28" s="73"/>
      <c r="I28" s="73"/>
      <c r="J28" s="73"/>
      <c r="K28" s="73"/>
      <c r="L28" s="73"/>
      <c r="M28" s="74"/>
    </row>
    <row r="29" spans="1:13" ht="48.75" customHeight="1">
      <c r="A29" s="3">
        <v>35</v>
      </c>
      <c r="B29" s="3">
        <v>35</v>
      </c>
      <c r="C29" s="6" t="s">
        <v>41</v>
      </c>
      <c r="D29" s="18" t="s">
        <v>0</v>
      </c>
      <c r="E29" s="18"/>
      <c r="F29" s="6" t="s">
        <v>4</v>
      </c>
      <c r="G29" s="30" t="s">
        <v>163</v>
      </c>
      <c r="H29" s="18"/>
      <c r="I29" s="18" t="s">
        <v>15</v>
      </c>
      <c r="J29" s="18" t="s">
        <v>101</v>
      </c>
      <c r="K29" s="14" t="s">
        <v>136</v>
      </c>
      <c r="L29" s="14" t="s">
        <v>136</v>
      </c>
      <c r="M29" s="14"/>
    </row>
    <row r="30" spans="1:13" ht="21" customHeight="1">
      <c r="A30" s="3"/>
      <c r="B30" s="3"/>
      <c r="C30" s="72" t="s">
        <v>42</v>
      </c>
      <c r="D30" s="73"/>
      <c r="E30" s="73"/>
      <c r="F30" s="73"/>
      <c r="G30" s="73"/>
      <c r="H30" s="73"/>
      <c r="I30" s="73"/>
      <c r="J30" s="73"/>
      <c r="K30" s="73"/>
      <c r="L30" s="73"/>
      <c r="M30" s="74"/>
    </row>
    <row r="31" spans="1:13" ht="62.25" customHeight="1">
      <c r="A31" s="3"/>
      <c r="B31" s="3">
        <v>46</v>
      </c>
      <c r="C31" s="15" t="s">
        <v>43</v>
      </c>
      <c r="D31" s="15" t="s">
        <v>1</v>
      </c>
      <c r="E31" s="18"/>
      <c r="F31" s="15" t="s">
        <v>44</v>
      </c>
      <c r="G31" s="6" t="s">
        <v>164</v>
      </c>
      <c r="H31" s="18"/>
      <c r="I31" s="18" t="s">
        <v>15</v>
      </c>
      <c r="J31" s="18" t="s">
        <v>101</v>
      </c>
      <c r="K31" s="14" t="s">
        <v>136</v>
      </c>
      <c r="L31" s="14" t="s">
        <v>136</v>
      </c>
      <c r="M31" s="14"/>
    </row>
    <row r="32" spans="1:13" ht="21" customHeight="1">
      <c r="A32" s="3"/>
      <c r="B32" s="3"/>
      <c r="C32" s="72" t="s">
        <v>45</v>
      </c>
      <c r="D32" s="73"/>
      <c r="E32" s="73"/>
      <c r="F32" s="73"/>
      <c r="G32" s="73"/>
      <c r="H32" s="73"/>
      <c r="I32" s="73"/>
      <c r="J32" s="73"/>
      <c r="K32" s="73"/>
      <c r="L32" s="73"/>
      <c r="M32" s="74"/>
    </row>
    <row r="33" spans="1:13" ht="56.25" customHeight="1">
      <c r="A33" s="3">
        <v>49</v>
      </c>
      <c r="B33" s="3">
        <v>49</v>
      </c>
      <c r="C33" s="28" t="s">
        <v>46</v>
      </c>
      <c r="D33" s="29" t="s">
        <v>2</v>
      </c>
      <c r="E33" s="22" t="s">
        <v>7</v>
      </c>
      <c r="F33" s="28" t="s">
        <v>47</v>
      </c>
      <c r="G33" s="26" t="s">
        <v>165</v>
      </c>
      <c r="H33" s="18"/>
      <c r="I33" s="18" t="s">
        <v>15</v>
      </c>
      <c r="J33" s="18" t="s">
        <v>90</v>
      </c>
      <c r="K33" s="14" t="s">
        <v>138</v>
      </c>
      <c r="L33" s="14" t="s">
        <v>138</v>
      </c>
      <c r="M33" s="14"/>
    </row>
    <row r="34" spans="1:13" ht="27.75" customHeight="1">
      <c r="A34" s="3"/>
      <c r="B34" s="3"/>
      <c r="C34" s="72" t="s">
        <v>5</v>
      </c>
      <c r="D34" s="73"/>
      <c r="E34" s="73"/>
      <c r="F34" s="73"/>
      <c r="G34" s="73"/>
      <c r="H34" s="73"/>
      <c r="I34" s="73"/>
      <c r="J34" s="73"/>
      <c r="K34" s="73"/>
      <c r="L34" s="73"/>
      <c r="M34" s="74"/>
    </row>
    <row r="35" spans="1:13" ht="24" customHeight="1">
      <c r="A35" s="3"/>
      <c r="B35" s="3"/>
      <c r="C35" s="72" t="s">
        <v>48</v>
      </c>
      <c r="D35" s="73"/>
      <c r="E35" s="73"/>
      <c r="F35" s="73"/>
      <c r="G35" s="73"/>
      <c r="H35" s="73"/>
      <c r="I35" s="73"/>
      <c r="J35" s="73"/>
      <c r="K35" s="73"/>
      <c r="L35" s="73"/>
      <c r="M35" s="74"/>
    </row>
    <row r="36" spans="1:13" ht="60.75" customHeight="1">
      <c r="A36" s="3"/>
      <c r="B36" s="3">
        <v>54</v>
      </c>
      <c r="C36" s="15" t="s">
        <v>49</v>
      </c>
      <c r="D36" s="15" t="s">
        <v>1</v>
      </c>
      <c r="E36" s="18"/>
      <c r="F36" s="15" t="s">
        <v>50</v>
      </c>
      <c r="G36" s="6" t="s">
        <v>161</v>
      </c>
      <c r="H36" s="18"/>
      <c r="I36" s="18" t="s">
        <v>15</v>
      </c>
      <c r="J36" s="18" t="s">
        <v>101</v>
      </c>
      <c r="K36" s="14" t="s">
        <v>139</v>
      </c>
      <c r="L36" s="14"/>
      <c r="M36" s="14"/>
    </row>
    <row r="37" spans="1:13" ht="30.75" customHeight="1">
      <c r="A37" s="3"/>
      <c r="B37" s="3"/>
      <c r="C37" s="72" t="s">
        <v>51</v>
      </c>
      <c r="D37" s="73"/>
      <c r="E37" s="73"/>
      <c r="F37" s="73"/>
      <c r="G37" s="73"/>
      <c r="H37" s="73"/>
      <c r="I37" s="73"/>
      <c r="J37" s="73"/>
      <c r="K37" s="73"/>
      <c r="L37" s="73"/>
      <c r="M37" s="74"/>
    </row>
    <row r="38" spans="1:13" ht="27" customHeight="1">
      <c r="A38" s="3"/>
      <c r="B38" s="3"/>
      <c r="C38" s="72" t="s">
        <v>111</v>
      </c>
      <c r="D38" s="73"/>
      <c r="E38" s="73"/>
      <c r="F38" s="73"/>
      <c r="G38" s="73"/>
      <c r="H38" s="73"/>
      <c r="I38" s="73"/>
      <c r="J38" s="73"/>
      <c r="K38" s="73"/>
      <c r="L38" s="73"/>
      <c r="M38" s="74"/>
    </row>
    <row r="39" spans="1:13" ht="62.25" customHeight="1">
      <c r="A39" s="88"/>
      <c r="B39" s="89">
        <v>62</v>
      </c>
      <c r="C39" s="83" t="s">
        <v>52</v>
      </c>
      <c r="D39" s="83" t="s">
        <v>0</v>
      </c>
      <c r="E39" s="91"/>
      <c r="F39" s="83" t="s">
        <v>104</v>
      </c>
      <c r="G39" s="5" t="s">
        <v>178</v>
      </c>
      <c r="H39" s="18"/>
      <c r="I39" s="18" t="s">
        <v>15</v>
      </c>
      <c r="J39" s="18" t="s">
        <v>101</v>
      </c>
      <c r="K39" s="14"/>
      <c r="L39" s="14" t="s">
        <v>132</v>
      </c>
      <c r="M39" s="14"/>
    </row>
    <row r="40" spans="1:13" ht="105" customHeight="1">
      <c r="A40" s="88"/>
      <c r="B40" s="90"/>
      <c r="C40" s="84"/>
      <c r="D40" s="84"/>
      <c r="E40" s="91"/>
      <c r="F40" s="84"/>
      <c r="G40" s="5" t="s">
        <v>169</v>
      </c>
      <c r="H40" s="18"/>
      <c r="I40" s="18" t="s">
        <v>15</v>
      </c>
      <c r="J40" s="18" t="s">
        <v>174</v>
      </c>
      <c r="K40" s="14" t="s">
        <v>134</v>
      </c>
      <c r="L40" s="14" t="s">
        <v>134</v>
      </c>
      <c r="M40" s="14"/>
    </row>
    <row r="41" spans="1:13" ht="30.75" customHeight="1">
      <c r="A41" s="3"/>
      <c r="B41" s="3"/>
      <c r="C41" s="85" t="s">
        <v>98</v>
      </c>
      <c r="D41" s="86"/>
      <c r="E41" s="86"/>
      <c r="F41" s="86"/>
      <c r="G41" s="86"/>
      <c r="H41" s="86"/>
      <c r="I41" s="86"/>
      <c r="J41" s="86"/>
      <c r="K41" s="86"/>
      <c r="L41" s="86"/>
      <c r="M41" s="87"/>
    </row>
    <row r="42" spans="1:13" ht="122.25" customHeight="1">
      <c r="A42" s="31">
        <v>66</v>
      </c>
      <c r="B42" s="31">
        <v>66</v>
      </c>
      <c r="C42" s="32" t="s">
        <v>99</v>
      </c>
      <c r="D42" s="33" t="s">
        <v>2</v>
      </c>
      <c r="E42" s="22" t="s">
        <v>7</v>
      </c>
      <c r="F42" s="26" t="s">
        <v>100</v>
      </c>
      <c r="G42" s="5" t="s">
        <v>168</v>
      </c>
      <c r="H42" s="18"/>
      <c r="I42" s="18" t="s">
        <v>15</v>
      </c>
      <c r="J42" s="18" t="s">
        <v>101</v>
      </c>
      <c r="K42" s="14" t="s">
        <v>132</v>
      </c>
      <c r="L42" s="14" t="s">
        <v>139</v>
      </c>
      <c r="M42" s="14"/>
    </row>
    <row r="43" spans="1:13" ht="24.75" customHeight="1">
      <c r="A43" s="3"/>
      <c r="B43" s="3"/>
      <c r="C43" s="72" t="s">
        <v>53</v>
      </c>
      <c r="D43" s="73"/>
      <c r="E43" s="73"/>
      <c r="F43" s="73"/>
      <c r="G43" s="73"/>
      <c r="H43" s="73"/>
      <c r="I43" s="73"/>
      <c r="J43" s="73"/>
      <c r="K43" s="73"/>
      <c r="L43" s="73"/>
      <c r="M43" s="74"/>
    </row>
    <row r="44" spans="1:13" ht="93" customHeight="1">
      <c r="A44" s="70"/>
      <c r="B44" s="89">
        <v>67</v>
      </c>
      <c r="C44" s="83" t="s">
        <v>54</v>
      </c>
      <c r="D44" s="83" t="s">
        <v>0</v>
      </c>
      <c r="E44" s="91"/>
      <c r="F44" s="83" t="s">
        <v>55</v>
      </c>
      <c r="G44" s="5" t="s">
        <v>189</v>
      </c>
      <c r="H44" s="24"/>
      <c r="I44" s="18" t="s">
        <v>15</v>
      </c>
      <c r="J44" s="18" t="s">
        <v>101</v>
      </c>
      <c r="K44" s="14" t="s">
        <v>135</v>
      </c>
      <c r="L44" s="14" t="s">
        <v>135</v>
      </c>
      <c r="M44" s="14"/>
    </row>
    <row r="45" spans="1:13" ht="78.75" customHeight="1">
      <c r="A45" s="70"/>
      <c r="B45" s="90"/>
      <c r="C45" s="84"/>
      <c r="D45" s="84"/>
      <c r="E45" s="91"/>
      <c r="F45" s="84"/>
      <c r="G45" s="5" t="s">
        <v>190</v>
      </c>
      <c r="H45" s="24"/>
      <c r="I45" s="18" t="s">
        <v>15</v>
      </c>
      <c r="J45" s="18" t="s">
        <v>101</v>
      </c>
      <c r="K45" s="14" t="s">
        <v>139</v>
      </c>
      <c r="L45" s="14" t="s">
        <v>135</v>
      </c>
      <c r="M45" s="14"/>
    </row>
    <row r="46" spans="1:13" ht="21.75" customHeight="1">
      <c r="A46" s="3"/>
      <c r="B46" s="3"/>
      <c r="C46" s="72" t="s">
        <v>6</v>
      </c>
      <c r="D46" s="73"/>
      <c r="E46" s="73"/>
      <c r="F46" s="73"/>
      <c r="G46" s="73"/>
      <c r="H46" s="73"/>
      <c r="I46" s="73"/>
      <c r="J46" s="73"/>
      <c r="K46" s="73"/>
      <c r="L46" s="73"/>
      <c r="M46" s="74"/>
    </row>
    <row r="47" spans="1:13" ht="17.25" customHeight="1">
      <c r="A47" s="3"/>
      <c r="B47" s="3"/>
      <c r="C47" s="72" t="s">
        <v>56</v>
      </c>
      <c r="D47" s="73"/>
      <c r="E47" s="73"/>
      <c r="F47" s="73"/>
      <c r="G47" s="73"/>
      <c r="H47" s="73"/>
      <c r="I47" s="73"/>
      <c r="J47" s="73"/>
      <c r="K47" s="73"/>
      <c r="L47" s="73"/>
      <c r="M47" s="74"/>
    </row>
    <row r="48" spans="1:13" ht="112.5" customHeight="1">
      <c r="A48" s="3">
        <v>82</v>
      </c>
      <c r="B48" s="3">
        <v>82</v>
      </c>
      <c r="C48" s="6" t="s">
        <v>57</v>
      </c>
      <c r="D48" s="18" t="s">
        <v>0</v>
      </c>
      <c r="E48" s="18"/>
      <c r="F48" s="6" t="s">
        <v>105</v>
      </c>
      <c r="G48" s="34" t="s">
        <v>175</v>
      </c>
      <c r="H48" s="18" t="s">
        <v>58</v>
      </c>
      <c r="I48" s="18" t="s">
        <v>15</v>
      </c>
      <c r="J48" s="18" t="s">
        <v>101</v>
      </c>
      <c r="K48" s="14" t="s">
        <v>139</v>
      </c>
      <c r="L48" s="14" t="s">
        <v>139</v>
      </c>
      <c r="M48" s="14"/>
    </row>
    <row r="49" spans="1:13" ht="26.25" customHeight="1">
      <c r="A49" s="3"/>
      <c r="B49" s="3"/>
      <c r="C49" s="72" t="s">
        <v>59</v>
      </c>
      <c r="D49" s="73"/>
      <c r="E49" s="73"/>
      <c r="F49" s="73"/>
      <c r="G49" s="73"/>
      <c r="H49" s="73"/>
      <c r="I49" s="73"/>
      <c r="J49" s="73"/>
      <c r="K49" s="73"/>
      <c r="L49" s="73"/>
      <c r="M49" s="74"/>
    </row>
    <row r="50" spans="1:13" ht="107.25" customHeight="1">
      <c r="A50" s="27">
        <v>91</v>
      </c>
      <c r="B50" s="27">
        <v>91</v>
      </c>
      <c r="C50" s="28" t="s">
        <v>60</v>
      </c>
      <c r="D50" s="28" t="s">
        <v>2</v>
      </c>
      <c r="E50" s="35" t="s">
        <v>7</v>
      </c>
      <c r="F50" s="28" t="s">
        <v>61</v>
      </c>
      <c r="G50" s="5" t="s">
        <v>166</v>
      </c>
      <c r="H50" s="16"/>
      <c r="I50" s="18" t="s">
        <v>15</v>
      </c>
      <c r="J50" s="18" t="s">
        <v>101</v>
      </c>
      <c r="K50" s="14" t="s">
        <v>138</v>
      </c>
      <c r="L50" s="14" t="s">
        <v>138</v>
      </c>
      <c r="M50" s="14"/>
    </row>
    <row r="51" spans="1:13" ht="61.5" customHeight="1">
      <c r="A51" s="3"/>
      <c r="B51" s="89">
        <v>97</v>
      </c>
      <c r="C51" s="83" t="s">
        <v>62</v>
      </c>
      <c r="D51" s="83" t="s">
        <v>0</v>
      </c>
      <c r="E51" s="92"/>
      <c r="F51" s="83" t="s">
        <v>106</v>
      </c>
      <c r="G51" s="5" t="s">
        <v>154</v>
      </c>
      <c r="H51" s="93"/>
      <c r="I51" s="93" t="s">
        <v>15</v>
      </c>
      <c r="J51" s="94" t="s">
        <v>101</v>
      </c>
      <c r="K51" s="14" t="s">
        <v>132</v>
      </c>
      <c r="L51" s="14"/>
      <c r="M51" s="14"/>
    </row>
    <row r="52" spans="1:13" ht="59.25" customHeight="1">
      <c r="A52" s="3">
        <v>100</v>
      </c>
      <c r="B52" s="90"/>
      <c r="C52" s="84"/>
      <c r="D52" s="84"/>
      <c r="E52" s="92"/>
      <c r="F52" s="84"/>
      <c r="G52" s="5" t="s">
        <v>162</v>
      </c>
      <c r="H52" s="93"/>
      <c r="I52" s="93"/>
      <c r="J52" s="94"/>
      <c r="K52" s="14"/>
      <c r="L52" s="14" t="s">
        <v>132</v>
      </c>
      <c r="M52" s="14"/>
    </row>
    <row r="53" spans="1:13" ht="24.75" customHeight="1">
      <c r="A53" s="3"/>
      <c r="B53" s="36"/>
      <c r="C53" s="72" t="s">
        <v>63</v>
      </c>
      <c r="D53" s="73"/>
      <c r="E53" s="73"/>
      <c r="F53" s="73"/>
      <c r="G53" s="73"/>
      <c r="H53" s="73"/>
      <c r="I53" s="73"/>
      <c r="J53" s="73"/>
      <c r="K53" s="73"/>
      <c r="L53" s="73"/>
      <c r="M53" s="74"/>
    </row>
    <row r="54" spans="1:13" ht="123.75" customHeight="1">
      <c r="A54" s="3">
        <v>103</v>
      </c>
      <c r="B54" s="3">
        <v>103</v>
      </c>
      <c r="C54" s="6" t="s">
        <v>64</v>
      </c>
      <c r="D54" s="18" t="s">
        <v>0</v>
      </c>
      <c r="E54" s="18"/>
      <c r="F54" s="6" t="s">
        <v>65</v>
      </c>
      <c r="G54" s="5" t="s">
        <v>118</v>
      </c>
      <c r="H54" s="18"/>
      <c r="I54" s="18" t="s">
        <v>15</v>
      </c>
      <c r="J54" s="18" t="s">
        <v>101</v>
      </c>
      <c r="K54" s="14" t="s">
        <v>136</v>
      </c>
      <c r="L54" s="14" t="s">
        <v>136</v>
      </c>
      <c r="M54" s="14"/>
    </row>
    <row r="55" spans="1:13" ht="27" customHeight="1">
      <c r="A55" s="3"/>
      <c r="B55" s="3"/>
      <c r="C55" s="72" t="s">
        <v>66</v>
      </c>
      <c r="D55" s="73"/>
      <c r="E55" s="73"/>
      <c r="F55" s="73"/>
      <c r="G55" s="73"/>
      <c r="H55" s="73"/>
      <c r="I55" s="73"/>
      <c r="J55" s="73"/>
      <c r="K55" s="73"/>
      <c r="L55" s="73"/>
      <c r="M55" s="74"/>
    </row>
    <row r="56" spans="1:13" ht="76.5" customHeight="1">
      <c r="A56" s="3"/>
      <c r="B56" s="3">
        <v>106</v>
      </c>
      <c r="C56" s="37" t="s">
        <v>68</v>
      </c>
      <c r="D56" s="28" t="s">
        <v>2</v>
      </c>
      <c r="E56" s="38" t="s">
        <v>7</v>
      </c>
      <c r="F56" s="28" t="s">
        <v>67</v>
      </c>
      <c r="G56" s="5" t="s">
        <v>119</v>
      </c>
      <c r="H56" s="15"/>
      <c r="I56" s="18" t="s">
        <v>15</v>
      </c>
      <c r="J56" s="18" t="s">
        <v>101</v>
      </c>
      <c r="K56" s="14" t="s">
        <v>137</v>
      </c>
      <c r="L56" s="14" t="s">
        <v>137</v>
      </c>
      <c r="M56" s="14"/>
    </row>
    <row r="57" spans="1:13" ht="111" customHeight="1">
      <c r="A57" s="3"/>
      <c r="B57" s="3">
        <v>107</v>
      </c>
      <c r="C57" s="15" t="s">
        <v>69</v>
      </c>
      <c r="D57" s="15" t="s">
        <v>1</v>
      </c>
      <c r="E57" s="18"/>
      <c r="F57" s="15" t="s">
        <v>70</v>
      </c>
      <c r="G57" s="5" t="s">
        <v>191</v>
      </c>
      <c r="H57" s="15"/>
      <c r="I57" s="18" t="s">
        <v>15</v>
      </c>
      <c r="J57" s="18" t="s">
        <v>101</v>
      </c>
      <c r="K57" s="14"/>
      <c r="L57" s="14" t="s">
        <v>135</v>
      </c>
      <c r="M57" s="14"/>
    </row>
    <row r="58" spans="1:13" ht="26.25" customHeight="1">
      <c r="A58" s="3"/>
      <c r="B58" s="3"/>
      <c r="C58" s="72" t="s">
        <v>71</v>
      </c>
      <c r="D58" s="73"/>
      <c r="E58" s="73"/>
      <c r="F58" s="73"/>
      <c r="G58" s="73"/>
      <c r="H58" s="73"/>
      <c r="I58" s="73"/>
      <c r="J58" s="73"/>
      <c r="K58" s="73"/>
      <c r="L58" s="73"/>
      <c r="M58" s="74"/>
    </row>
    <row r="59" spans="1:13" ht="18.75" customHeight="1">
      <c r="A59" s="3"/>
      <c r="B59" s="3"/>
      <c r="C59" s="72" t="s">
        <v>72</v>
      </c>
      <c r="D59" s="73"/>
      <c r="E59" s="73"/>
      <c r="F59" s="73"/>
      <c r="G59" s="73"/>
      <c r="H59" s="73"/>
      <c r="I59" s="73"/>
      <c r="J59" s="73"/>
      <c r="K59" s="73"/>
      <c r="L59" s="73"/>
      <c r="M59" s="74"/>
    </row>
    <row r="60" spans="1:13" ht="26.25" customHeight="1">
      <c r="A60" s="3"/>
      <c r="B60" s="3"/>
      <c r="C60" s="72" t="s">
        <v>73</v>
      </c>
      <c r="D60" s="73"/>
      <c r="E60" s="73"/>
      <c r="F60" s="73"/>
      <c r="G60" s="73"/>
      <c r="H60" s="73"/>
      <c r="I60" s="73"/>
      <c r="J60" s="73"/>
      <c r="K60" s="73"/>
      <c r="L60" s="73"/>
      <c r="M60" s="74"/>
    </row>
    <row r="61" spans="1:13" ht="86.25" customHeight="1">
      <c r="A61" s="3"/>
      <c r="B61" s="39">
        <v>112</v>
      </c>
      <c r="C61" s="37" t="s">
        <v>74</v>
      </c>
      <c r="D61" s="28" t="s">
        <v>2</v>
      </c>
      <c r="E61" s="22" t="s">
        <v>7</v>
      </c>
      <c r="F61" s="37" t="s">
        <v>74</v>
      </c>
      <c r="G61" s="5" t="s">
        <v>179</v>
      </c>
      <c r="H61" s="40"/>
      <c r="I61" s="18" t="s">
        <v>15</v>
      </c>
      <c r="J61" s="18" t="s">
        <v>90</v>
      </c>
      <c r="K61" s="14" t="s">
        <v>153</v>
      </c>
      <c r="L61" s="14"/>
      <c r="M61" s="14"/>
    </row>
    <row r="62" spans="1:13" ht="19.5" customHeight="1">
      <c r="A62" s="3"/>
      <c r="B62" s="3"/>
      <c r="C62" s="72" t="s">
        <v>75</v>
      </c>
      <c r="D62" s="73"/>
      <c r="E62" s="73"/>
      <c r="F62" s="73"/>
      <c r="G62" s="73"/>
      <c r="H62" s="73"/>
      <c r="I62" s="73"/>
      <c r="J62" s="73"/>
      <c r="K62" s="73"/>
      <c r="L62" s="73"/>
      <c r="M62" s="74"/>
    </row>
    <row r="63" spans="1:13" ht="19.5" customHeight="1">
      <c r="A63" s="3"/>
      <c r="B63" s="3"/>
      <c r="C63" s="72" t="s">
        <v>76</v>
      </c>
      <c r="D63" s="73"/>
      <c r="E63" s="73"/>
      <c r="F63" s="73"/>
      <c r="G63" s="73"/>
      <c r="H63" s="73"/>
      <c r="I63" s="73"/>
      <c r="J63" s="73"/>
      <c r="K63" s="73"/>
      <c r="L63" s="73"/>
      <c r="M63" s="74"/>
    </row>
    <row r="64" spans="1:13" ht="139.5" customHeight="1">
      <c r="A64" s="41">
        <v>113</v>
      </c>
      <c r="B64" s="42">
        <v>113</v>
      </c>
      <c r="C64" s="43" t="s">
        <v>77</v>
      </c>
      <c r="D64" s="43" t="s">
        <v>0</v>
      </c>
      <c r="E64" s="44" t="s">
        <v>7</v>
      </c>
      <c r="F64" s="43" t="s">
        <v>78</v>
      </c>
      <c r="G64" s="5" t="s">
        <v>192</v>
      </c>
      <c r="H64" s="15" t="s">
        <v>97</v>
      </c>
      <c r="I64" s="18" t="s">
        <v>15</v>
      </c>
      <c r="J64" s="45" t="s">
        <v>101</v>
      </c>
      <c r="K64" s="46" t="s">
        <v>135</v>
      </c>
      <c r="L64" s="46" t="s">
        <v>135</v>
      </c>
      <c r="M64" s="14"/>
    </row>
    <row r="65" spans="1:13" ht="21" customHeight="1">
      <c r="A65" s="3"/>
      <c r="B65" s="3"/>
      <c r="C65" s="72" t="s">
        <v>79</v>
      </c>
      <c r="D65" s="73"/>
      <c r="E65" s="73"/>
      <c r="F65" s="73"/>
      <c r="G65" s="73"/>
      <c r="H65" s="73"/>
      <c r="I65" s="73"/>
      <c r="J65" s="73"/>
      <c r="K65" s="73"/>
      <c r="L65" s="73"/>
      <c r="M65" s="74"/>
    </row>
    <row r="66" spans="1:13" ht="18" customHeight="1">
      <c r="A66" s="3"/>
      <c r="B66" s="3"/>
      <c r="C66" s="72" t="s">
        <v>80</v>
      </c>
      <c r="D66" s="73"/>
      <c r="E66" s="73"/>
      <c r="F66" s="73"/>
      <c r="G66" s="73"/>
      <c r="H66" s="73"/>
      <c r="I66" s="73"/>
      <c r="J66" s="73"/>
      <c r="K66" s="73"/>
      <c r="L66" s="73"/>
      <c r="M66" s="74"/>
    </row>
    <row r="67" spans="1:13" ht="38.25" customHeight="1">
      <c r="A67" s="3"/>
      <c r="B67" s="89">
        <v>125</v>
      </c>
      <c r="C67" s="83" t="s">
        <v>81</v>
      </c>
      <c r="D67" s="83" t="s">
        <v>0</v>
      </c>
      <c r="E67" s="83"/>
      <c r="F67" s="98" t="s">
        <v>112</v>
      </c>
      <c r="G67" s="5" t="s">
        <v>171</v>
      </c>
      <c r="H67" s="47"/>
      <c r="I67" s="18" t="s">
        <v>15</v>
      </c>
      <c r="J67" s="18" t="s">
        <v>92</v>
      </c>
      <c r="K67" s="14" t="s">
        <v>132</v>
      </c>
      <c r="L67" s="14"/>
      <c r="M67" s="14"/>
    </row>
    <row r="68" spans="1:13" ht="30" customHeight="1">
      <c r="A68" s="3"/>
      <c r="B68" s="88"/>
      <c r="C68" s="92"/>
      <c r="D68" s="92"/>
      <c r="E68" s="92"/>
      <c r="F68" s="92"/>
      <c r="G68" s="5" t="s">
        <v>170</v>
      </c>
      <c r="H68" s="47"/>
      <c r="I68" s="18" t="s">
        <v>15</v>
      </c>
      <c r="J68" s="18" t="s">
        <v>92</v>
      </c>
      <c r="K68" s="14"/>
      <c r="L68" s="14" t="s">
        <v>132</v>
      </c>
      <c r="M68" s="14"/>
    </row>
    <row r="69" spans="1:13" ht="31.5" customHeight="1">
      <c r="A69" s="3"/>
      <c r="B69" s="88"/>
      <c r="C69" s="92"/>
      <c r="D69" s="92"/>
      <c r="E69" s="92"/>
      <c r="F69" s="99"/>
      <c r="G69" s="5" t="s">
        <v>181</v>
      </c>
      <c r="H69" s="47"/>
      <c r="I69" s="18" t="s">
        <v>15</v>
      </c>
      <c r="J69" s="18" t="s">
        <v>101</v>
      </c>
      <c r="K69" s="14" t="s">
        <v>139</v>
      </c>
      <c r="L69" s="14" t="s">
        <v>139</v>
      </c>
      <c r="M69" s="14"/>
    </row>
    <row r="70" spans="1:13" ht="57.75" customHeight="1">
      <c r="A70" s="3">
        <v>125</v>
      </c>
      <c r="B70" s="90"/>
      <c r="C70" s="84"/>
      <c r="D70" s="84"/>
      <c r="E70" s="84"/>
      <c r="F70" s="84"/>
      <c r="G70" s="5" t="s">
        <v>155</v>
      </c>
      <c r="H70" s="18" t="s">
        <v>82</v>
      </c>
      <c r="I70" s="18" t="s">
        <v>15</v>
      </c>
      <c r="J70" s="18" t="s">
        <v>92</v>
      </c>
      <c r="K70" s="14" t="s">
        <v>180</v>
      </c>
      <c r="L70" s="14" t="s">
        <v>180</v>
      </c>
      <c r="M70" s="14"/>
    </row>
    <row r="71" spans="1:13" ht="29.25" customHeight="1">
      <c r="A71" s="3"/>
      <c r="B71" s="3"/>
      <c r="C71" s="72" t="s">
        <v>83</v>
      </c>
      <c r="D71" s="73"/>
      <c r="E71" s="73"/>
      <c r="F71" s="73"/>
      <c r="G71" s="73"/>
      <c r="H71" s="73"/>
      <c r="I71" s="73"/>
      <c r="J71" s="73"/>
      <c r="K71" s="73"/>
      <c r="L71" s="73"/>
      <c r="M71" s="74"/>
    </row>
    <row r="72" spans="1:13" ht="67.5" customHeight="1">
      <c r="A72" s="3"/>
      <c r="B72" s="39">
        <v>130</v>
      </c>
      <c r="C72" s="15" t="s">
        <v>84</v>
      </c>
      <c r="D72" s="15" t="s">
        <v>0</v>
      </c>
      <c r="E72" s="18"/>
      <c r="F72" s="15" t="s">
        <v>85</v>
      </c>
      <c r="G72" s="5" t="s">
        <v>177</v>
      </c>
      <c r="H72" s="18"/>
      <c r="I72" s="18" t="s">
        <v>15</v>
      </c>
      <c r="J72" s="18" t="s">
        <v>101</v>
      </c>
      <c r="K72" s="14" t="s">
        <v>135</v>
      </c>
      <c r="L72" s="14" t="s">
        <v>135</v>
      </c>
      <c r="M72" s="14"/>
    </row>
    <row r="73" spans="1:13" ht="60" customHeight="1">
      <c r="A73" s="3"/>
      <c r="B73" s="39">
        <v>132</v>
      </c>
      <c r="C73" s="48" t="s">
        <v>86</v>
      </c>
      <c r="D73" s="49" t="s">
        <v>0</v>
      </c>
      <c r="E73" s="18"/>
      <c r="F73" s="6" t="s">
        <v>156</v>
      </c>
      <c r="G73" s="5" t="s">
        <v>183</v>
      </c>
      <c r="H73" s="18"/>
      <c r="I73" s="18" t="s">
        <v>15</v>
      </c>
      <c r="J73" s="18" t="s">
        <v>101</v>
      </c>
      <c r="K73" s="14" t="s">
        <v>135</v>
      </c>
      <c r="L73" s="14" t="s">
        <v>135</v>
      </c>
      <c r="M73" s="14"/>
    </row>
    <row r="74" spans="1:13" ht="66.75" customHeight="1">
      <c r="A74" s="3"/>
      <c r="B74" s="36">
        <v>138</v>
      </c>
      <c r="C74" s="49" t="s">
        <v>93</v>
      </c>
      <c r="D74" s="49" t="s">
        <v>0</v>
      </c>
      <c r="E74" s="18"/>
      <c r="F74" s="50" t="s">
        <v>87</v>
      </c>
      <c r="G74" s="5" t="s">
        <v>167</v>
      </c>
      <c r="H74" s="40"/>
      <c r="I74" s="18" t="s">
        <v>15</v>
      </c>
      <c r="J74" s="18" t="s">
        <v>101</v>
      </c>
      <c r="K74" s="14"/>
      <c r="L74" s="14" t="s">
        <v>133</v>
      </c>
      <c r="M74" s="14"/>
    </row>
    <row r="75" spans="1:13" ht="72.75" customHeight="1">
      <c r="A75" s="3"/>
      <c r="B75" s="39">
        <v>141</v>
      </c>
      <c r="C75" s="15" t="s">
        <v>88</v>
      </c>
      <c r="D75" s="49" t="s">
        <v>0</v>
      </c>
      <c r="E75" s="18"/>
      <c r="F75" s="6" t="s">
        <v>114</v>
      </c>
      <c r="G75" s="5" t="s">
        <v>157</v>
      </c>
      <c r="H75" s="18"/>
      <c r="I75" s="18" t="s">
        <v>15</v>
      </c>
      <c r="J75" s="18" t="s">
        <v>101</v>
      </c>
      <c r="K75" s="14" t="s">
        <v>133</v>
      </c>
      <c r="L75" s="14"/>
      <c r="M75" s="14"/>
    </row>
    <row r="76" spans="1:13" ht="75" customHeight="1">
      <c r="A76" s="3"/>
      <c r="B76" s="3">
        <v>142</v>
      </c>
      <c r="C76" s="22" t="s">
        <v>89</v>
      </c>
      <c r="D76" s="28" t="s">
        <v>2</v>
      </c>
      <c r="E76" s="23" t="s">
        <v>7</v>
      </c>
      <c r="F76" s="28" t="s">
        <v>113</v>
      </c>
      <c r="G76" s="5" t="s">
        <v>193</v>
      </c>
      <c r="H76" s="5"/>
      <c r="I76" s="18" t="s">
        <v>15</v>
      </c>
      <c r="J76" s="18" t="s">
        <v>101</v>
      </c>
      <c r="K76" s="14" t="s">
        <v>135</v>
      </c>
      <c r="L76" s="14" t="s">
        <v>135</v>
      </c>
      <c r="M76" s="14"/>
    </row>
    <row r="77" spans="1:13" ht="18.75" customHeight="1">
      <c r="A77" s="51"/>
      <c r="B77" s="14"/>
      <c r="C77" s="52" t="s">
        <v>140</v>
      </c>
      <c r="D77" s="52"/>
      <c r="E77" s="53"/>
      <c r="F77" s="52"/>
      <c r="G77" s="52"/>
      <c r="H77" s="54"/>
      <c r="I77" s="55"/>
      <c r="J77" s="55"/>
      <c r="K77" s="1">
        <f t="shared" ref="K77:L77" si="0">SUM(K78:K81)</f>
        <v>31</v>
      </c>
      <c r="L77" s="1">
        <f t="shared" si="0"/>
        <v>32</v>
      </c>
      <c r="M77" s="14"/>
    </row>
    <row r="78" spans="1:13" ht="18.75" customHeight="1">
      <c r="A78" s="51"/>
      <c r="B78" s="14"/>
      <c r="C78" s="100" t="s">
        <v>141</v>
      </c>
      <c r="D78" s="101"/>
      <c r="E78" s="56"/>
      <c r="F78" s="57"/>
      <c r="G78" s="57"/>
      <c r="H78" s="54"/>
      <c r="I78" s="55"/>
      <c r="J78" s="55"/>
      <c r="K78" s="2">
        <f>SUM(COUNTIFS(K$8:K$33,{"ĐTT","TDS","HĐCĐ","HĐG","HĐNT","VS-AN","HĐC","TQDN","LH","SHHN","ĐTT+SHHN","ĐTT+HĐC","HĐCĐ+HĐG","ĐTT+HĐG","HĐG+HĐC","SHHN+VS-AN","HĐCĐ+HĐC","HĐNT+HĐG"}))</f>
        <v>12</v>
      </c>
      <c r="L78" s="2">
        <f>SUM(COUNTIFS(L$8:L$33,{"ĐTT","TDS","HĐCĐ","HĐG","HĐNT","VS-AN","HĐC","TQDN","LH","SHHN","ĐTT+SHHN","ĐTT+HĐC","HĐCĐ+HĐG","ĐTT+HĐG","HĐG+HĐC","SHHN+VS-AN","HĐCĐ+HĐC","HĐNT+HĐG"}))</f>
        <v>13</v>
      </c>
      <c r="M78" s="14"/>
    </row>
    <row r="79" spans="1:13" ht="18.75" customHeight="1">
      <c r="A79" s="51"/>
      <c r="B79" s="14"/>
      <c r="C79" s="95" t="s">
        <v>142</v>
      </c>
      <c r="D79" s="96"/>
      <c r="E79" s="58"/>
      <c r="F79" s="59"/>
      <c r="G79" s="59"/>
      <c r="H79" s="54"/>
      <c r="I79" s="55"/>
      <c r="J79" s="55"/>
      <c r="K79" s="2">
        <f>SUM(COUNTIFS(K$34:K$45,{"ĐTT","TDS","HĐCĐ","HĐG","HĐNT","VS-AN","HĐC","TQDN","LH","SHHN","ĐTT+SHHN","ĐTT+HĐC","HĐCĐ+HĐG","ĐTT+HĐG","HĐG+HĐC","SHHN+VS-AN","HĐCĐ+HĐC","HĐNT+HĐG"}))</f>
        <v>5</v>
      </c>
      <c r="L79" s="2">
        <f>SUM(COUNTIFS(L$34:L$45,{"ĐTT","TDS","HĐCĐ","HĐG","HĐNT","VS-AN","HĐC","TQDN","LH","SHHN","ĐTT+SHHN","ĐTT+HĐC","HĐCĐ+HĐG","ĐTT+HĐG","HĐG+HĐC","SHHN+VS-AN","HĐCĐ+HĐC"}))</f>
        <v>5</v>
      </c>
      <c r="M79" s="14"/>
    </row>
    <row r="80" spans="1:13" ht="18.75" customHeight="1">
      <c r="A80" s="51"/>
      <c r="B80" s="14"/>
      <c r="C80" s="95" t="s">
        <v>143</v>
      </c>
      <c r="D80" s="96"/>
      <c r="E80" s="53"/>
      <c r="F80" s="59"/>
      <c r="G80" s="59"/>
      <c r="H80" s="54"/>
      <c r="I80" s="55"/>
      <c r="J80" s="55"/>
      <c r="K80" s="2">
        <f>SUM(COUNTIFS(K$46:K$58,{"ĐTT","TDS","HĐCĐ","HĐG","HĐNT","VS-AN","HĐC","TQDN","LH","SHHN","ĐTT+SHHN","ĐTT+HĐC","HĐCĐ+HĐG","ĐTT+HĐG","HĐG+HĐC","SHHN+VS-AN","HĐCĐ+HĐC","HĐNT+HĐG"}))</f>
        <v>5</v>
      </c>
      <c r="L80" s="2">
        <f>SUM(COUNTIFS(L$46:L$58,{"ĐTT","TDS","HĐCĐ","HĐG","HĐNT","VS-AN","HĐC","TQDN","LH","SHHN","ĐTT+SHHN","ĐTT+HĐC","HĐCĐ+HĐG","ĐTT+HĐG","HĐG+HĐC","SHHN+VS-AN","HĐCĐ+HĐC","HĐNT+HĐG"}))</f>
        <v>6</v>
      </c>
      <c r="M80" s="14"/>
    </row>
    <row r="81" spans="1:13" ht="18.75" customHeight="1">
      <c r="A81" s="51"/>
      <c r="B81" s="14"/>
      <c r="C81" s="59" t="s">
        <v>144</v>
      </c>
      <c r="D81" s="59"/>
      <c r="E81" s="53"/>
      <c r="F81" s="59"/>
      <c r="G81" s="59"/>
      <c r="H81" s="54"/>
      <c r="I81" s="55"/>
      <c r="J81" s="55"/>
      <c r="K81" s="2">
        <f>SUM(COUNTIFS(K$58:K$76,{"ĐTT","TDS","HĐCĐ","HĐG","HĐNT","VS-AN","HĐC","TQDN","LH","SHHN","ĐTT+SHHN","ĐTT+HĐC","HĐCĐ+HĐG","ĐTT+HĐG","HĐG+HĐC","SHHN+AK78VS-AN","HĐCĐ+HĐC","HĐNT+HĐG"}))</f>
        <v>9</v>
      </c>
      <c r="L81" s="2">
        <f>SUM(COUNTIFS(L$58:L$76,{"ĐTT","TDS","HĐCĐ","HĐG","HĐNT","VS-AN","HĐC","TQDN","LH","SHHN","ĐTT+SHHN","ĐTT+HĐC","HĐCĐ+HĐG","ĐTT+HĐG","HĐG+HĐC","SHHN+AK78VS-AN","HĐCĐ+HĐC","HĐNT+HĐG"}))</f>
        <v>8</v>
      </c>
      <c r="M81" s="14"/>
    </row>
    <row r="82" spans="1:13" ht="18.75" customHeight="1">
      <c r="A82" s="51"/>
      <c r="B82" s="14"/>
      <c r="C82" s="52" t="s">
        <v>122</v>
      </c>
      <c r="D82" s="52"/>
      <c r="E82" s="53"/>
      <c r="F82" s="52"/>
      <c r="G82" s="52"/>
      <c r="H82" s="54"/>
      <c r="I82" s="55"/>
      <c r="J82" s="55"/>
      <c r="K82" s="3">
        <f>SUM(K83:K92)</f>
        <v>35</v>
      </c>
      <c r="L82" s="67">
        <f>SUM(L83:L92)</f>
        <v>36</v>
      </c>
      <c r="M82" s="14"/>
    </row>
    <row r="83" spans="1:13" ht="18.75" customHeight="1">
      <c r="A83" s="51"/>
      <c r="B83" s="14"/>
      <c r="C83" s="59" t="s">
        <v>123</v>
      </c>
      <c r="D83" s="59"/>
      <c r="E83" s="53"/>
      <c r="F83" s="59"/>
      <c r="G83" s="59"/>
      <c r="H83" s="54"/>
      <c r="I83" s="55"/>
      <c r="J83" s="55"/>
      <c r="K83" s="2">
        <f>SUM(COUNTIFS(K$10:K$76,{"ĐTT","ĐTT+SHHN","ĐTT+HĐG","ĐTT+HĐC"}))</f>
        <v>2</v>
      </c>
      <c r="L83" s="2">
        <f>SUM(COUNTIFS(L$10:L$76,{"ĐTT","ĐTT+SHHN","ĐTT+HĐG","ĐTT+HĐC"}))</f>
        <v>2</v>
      </c>
      <c r="M83" s="14"/>
    </row>
    <row r="84" spans="1:13" ht="18.75" customHeight="1">
      <c r="A84" s="51"/>
      <c r="B84" s="14"/>
      <c r="C84" s="59" t="s">
        <v>124</v>
      </c>
      <c r="D84" s="59"/>
      <c r="E84" s="53"/>
      <c r="F84" s="59"/>
      <c r="G84" s="59"/>
      <c r="H84" s="54"/>
      <c r="I84" s="55"/>
      <c r="J84" s="55"/>
      <c r="K84" s="2">
        <f>SUM(COUNTIFS(K$10:K$76,{"TDS"}))</f>
        <v>1</v>
      </c>
      <c r="L84" s="2">
        <f>SUM(COUNTIFS(L$10:L$76,{"TDS"}))</f>
        <v>1</v>
      </c>
      <c r="M84" s="14"/>
    </row>
    <row r="85" spans="1:13" ht="18.75" customHeight="1">
      <c r="A85" s="51"/>
      <c r="B85" s="14"/>
      <c r="C85" s="59" t="s">
        <v>125</v>
      </c>
      <c r="D85" s="59"/>
      <c r="E85" s="53"/>
      <c r="F85" s="59"/>
      <c r="G85" s="59"/>
      <c r="H85" s="54"/>
      <c r="I85" s="55"/>
      <c r="J85" s="55"/>
      <c r="K85" s="2">
        <f>SUM(COUNTIFS(K$10:K$76,{"HĐG","HĐCĐ+HĐG","ĐTT+HĐG","HĐG+HĐC","HĐNT+HĐG"}))</f>
        <v>12</v>
      </c>
      <c r="L85" s="2">
        <f>SUM(COUNTIFS(L$10:L$76,{"HĐG","HĐCĐ+HĐG","ĐTT+HĐG","HĐG+HĐC","HĐNT+HĐG"}))</f>
        <v>15</v>
      </c>
      <c r="M85" s="14"/>
    </row>
    <row r="86" spans="1:13" ht="18.75" customHeight="1">
      <c r="A86" s="51"/>
      <c r="B86" s="14"/>
      <c r="C86" s="59" t="s">
        <v>145</v>
      </c>
      <c r="D86" s="59"/>
      <c r="E86" s="53"/>
      <c r="F86" s="59"/>
      <c r="G86" s="59"/>
      <c r="H86" s="54"/>
      <c r="I86" s="55"/>
      <c r="J86" s="55"/>
      <c r="K86" s="2">
        <f>SUM(COUNTIFS(K$10:K$76,{"HĐNT","HĐNT+HĐG","HĐNT+HĐC"}))</f>
        <v>3</v>
      </c>
      <c r="L86" s="2">
        <f>SUM(COUNTIFS(L$10:L$76,{"HĐNT","HĐNT+HĐG","HĐNT+HĐC"}))</f>
        <v>3</v>
      </c>
      <c r="M86" s="14"/>
    </row>
    <row r="87" spans="1:13" ht="18.75" customHeight="1">
      <c r="A87" s="51"/>
      <c r="B87" s="14"/>
      <c r="C87" s="59" t="s">
        <v>146</v>
      </c>
      <c r="D87" s="59"/>
      <c r="E87" s="53"/>
      <c r="F87" s="59"/>
      <c r="G87" s="59"/>
      <c r="H87" s="54"/>
      <c r="I87" s="55"/>
      <c r="J87" s="55"/>
      <c r="K87" s="2">
        <f>SUM(COUNTIFS(K$10:K$76,{"VS-AN","SHHN+VS-AN"}))</f>
        <v>3</v>
      </c>
      <c r="L87" s="2">
        <f>SUM(COUNTIFS(L$10:L$76,{"VS-AN","SHHN+VS-AN"}))</f>
        <v>3</v>
      </c>
      <c r="M87" s="14"/>
    </row>
    <row r="88" spans="1:13" ht="18.75" customHeight="1">
      <c r="A88" s="51"/>
      <c r="B88" s="14"/>
      <c r="C88" s="59" t="s">
        <v>147</v>
      </c>
      <c r="D88" s="59"/>
      <c r="E88" s="53"/>
      <c r="F88" s="59"/>
      <c r="G88" s="59"/>
      <c r="H88" s="54"/>
      <c r="I88" s="55"/>
      <c r="J88" s="55"/>
      <c r="K88" s="2">
        <f>SUM(COUNTIFS(K$10:K$76,{"HĐC","HĐG+HĐC","HĐCĐ+HĐC","ĐTT+HĐC","HĐNT+HĐC"}))</f>
        <v>7</v>
      </c>
      <c r="L88" s="2">
        <f>SUM(COUNTIFS(L$10:L$76,{"HĐC","HĐG+HĐC","HĐCĐ+HĐC","ĐTT+HĐC","HĐNT+HĐC"}))</f>
        <v>6</v>
      </c>
      <c r="M88" s="14"/>
    </row>
    <row r="89" spans="1:13" ht="18.75" customHeight="1">
      <c r="A89" s="51"/>
      <c r="B89" s="14"/>
      <c r="C89" s="59" t="s">
        <v>148</v>
      </c>
      <c r="D89" s="59"/>
      <c r="E89" s="53"/>
      <c r="F89" s="59"/>
      <c r="G89" s="59"/>
      <c r="H89" s="54"/>
      <c r="I89" s="55"/>
      <c r="J89" s="55"/>
      <c r="K89" s="2">
        <f>SUM(COUNTIFS(K$10:K$76,{"SHHN","SHHN+HĐG","SHHN+VS-AN","ĐTT+SHHN"}))</f>
        <v>1</v>
      </c>
      <c r="L89" s="2">
        <f>SUM(COUNTIFS(L$10:L$76,{"SHHN","SHHN+HĐG","SHHN+VS-AN","ĐTT+SHHN"}))</f>
        <v>1</v>
      </c>
      <c r="M89" s="14"/>
    </row>
    <row r="90" spans="1:13" ht="18.75" customHeight="1">
      <c r="A90" s="51"/>
      <c r="B90" s="14"/>
      <c r="C90" s="59" t="s">
        <v>149</v>
      </c>
      <c r="D90" s="59"/>
      <c r="E90" s="53"/>
      <c r="F90" s="59"/>
      <c r="G90" s="59"/>
      <c r="H90" s="54"/>
      <c r="I90" s="55"/>
      <c r="J90" s="55"/>
      <c r="K90" s="2">
        <f>SUM(COUNTIFS(K$9:K$76,{"TQDN"}))</f>
        <v>0</v>
      </c>
      <c r="L90" s="2">
        <f>SUM(COUNTIFS(L$9:L$76,{"TQDN"}))</f>
        <v>0</v>
      </c>
      <c r="M90" s="14"/>
    </row>
    <row r="91" spans="1:13" ht="18.75" customHeight="1">
      <c r="A91" s="51"/>
      <c r="B91" s="14"/>
      <c r="C91" s="59" t="s">
        <v>150</v>
      </c>
      <c r="D91" s="59"/>
      <c r="E91" s="53"/>
      <c r="F91" s="59"/>
      <c r="G91" s="59"/>
      <c r="H91" s="54"/>
      <c r="I91" s="55"/>
      <c r="J91" s="55"/>
      <c r="K91" s="2">
        <f>SUM(COUNTIFS(K$10:K$76,{"LH"}))</f>
        <v>1</v>
      </c>
      <c r="L91" s="2">
        <f>SUM(COUNTIFS(L$10:L$76,{"LH"}))</f>
        <v>0</v>
      </c>
      <c r="M91" s="14"/>
    </row>
    <row r="92" spans="1:13" ht="18.75" customHeight="1">
      <c r="A92" s="51"/>
      <c r="B92" s="14"/>
      <c r="C92" s="58" t="s">
        <v>126</v>
      </c>
      <c r="D92" s="53"/>
      <c r="E92" s="53"/>
      <c r="F92" s="53"/>
      <c r="G92" s="53"/>
      <c r="H92" s="54"/>
      <c r="I92" s="55"/>
      <c r="J92" s="55"/>
      <c r="K92" s="60">
        <f t="shared" ref="K92:L92" si="1">SUM(K93:K96)</f>
        <v>5</v>
      </c>
      <c r="L92" s="60">
        <f t="shared" si="1"/>
        <v>5</v>
      </c>
      <c r="M92" s="14"/>
    </row>
    <row r="93" spans="1:13" ht="18.75" customHeight="1">
      <c r="A93" s="51"/>
      <c r="B93" s="14"/>
      <c r="C93" s="53" t="s">
        <v>127</v>
      </c>
      <c r="D93" s="53"/>
      <c r="E93" s="53"/>
      <c r="F93" s="53"/>
      <c r="G93" s="53"/>
      <c r="H93" s="54"/>
      <c r="I93" s="55"/>
      <c r="J93" s="55"/>
      <c r="K93" s="61">
        <f>SUM(COUNTIFS(K$11:K$33,{"HĐCĐ","HĐCĐ+HĐG","HĐCĐ+HĐC","HĐCĐ+HĐNT"}))</f>
        <v>1</v>
      </c>
      <c r="L93" s="61">
        <f>SUM(COUNTIFS(L$11:L$33,{"HĐCĐ","HĐCĐ+HĐG","HĐCĐ+HĐC","HĐCĐ+HĐNT"}))</f>
        <v>1</v>
      </c>
      <c r="M93" s="14"/>
    </row>
    <row r="94" spans="1:13" ht="18.75" customHeight="1">
      <c r="A94" s="51"/>
      <c r="B94" s="14"/>
      <c r="C94" s="53" t="s">
        <v>128</v>
      </c>
      <c r="D94" s="53"/>
      <c r="E94" s="53"/>
      <c r="F94" s="53"/>
      <c r="G94" s="53"/>
      <c r="H94" s="54"/>
      <c r="I94" s="55"/>
      <c r="J94" s="55"/>
      <c r="K94" s="61">
        <f>SUM(COUNTIFS(K$34:K$45,{"HĐCĐ","HĐCĐ+HĐG","HĐCĐ+HĐC"}))</f>
        <v>1</v>
      </c>
      <c r="L94" s="61">
        <f>SUM(COUNTIFS(L$34:L$45,{"HĐCĐ","HĐCĐ+HĐG","HĐCĐ+HĐC"}))</f>
        <v>1</v>
      </c>
      <c r="M94" s="14"/>
    </row>
    <row r="95" spans="1:13" ht="18.75" customHeight="1">
      <c r="A95" s="51"/>
      <c r="B95" s="14"/>
      <c r="C95" s="53" t="s">
        <v>129</v>
      </c>
      <c r="D95" s="53"/>
      <c r="E95" s="53"/>
      <c r="F95" s="53"/>
      <c r="G95" s="53"/>
      <c r="H95" s="54"/>
      <c r="I95" s="55"/>
      <c r="J95" s="55"/>
      <c r="K95" s="61">
        <f>SUM(COUNTIFS(K$46:K$57,{"HĐCĐ","HĐCĐ+HĐG","HĐCĐ+HĐC"}))</f>
        <v>1</v>
      </c>
      <c r="L95" s="61">
        <f>SUM(COUNTIFS(L$46:L$57,{"HĐCĐ","HĐCĐ+HĐG","HĐCĐ+HĐC"}))</f>
        <v>1</v>
      </c>
      <c r="M95" s="14"/>
    </row>
    <row r="96" spans="1:13" ht="18.75" customHeight="1">
      <c r="A96" s="51"/>
      <c r="B96" s="14"/>
      <c r="C96" s="53" t="s">
        <v>130</v>
      </c>
      <c r="D96" s="53"/>
      <c r="E96" s="53"/>
      <c r="F96" s="53"/>
      <c r="G96" s="53"/>
      <c r="H96" s="54"/>
      <c r="I96" s="55"/>
      <c r="J96" s="55"/>
      <c r="K96" s="61">
        <f>SUM(COUNTIFS(K$58:K$76,{"HĐCĐ","HĐCĐ+HĐG","HĐCĐ+HĐC"}))</f>
        <v>2</v>
      </c>
      <c r="L96" s="61">
        <f>SUM(COUNTIFS(L$58:L$76,{"HĐCĐ","HĐCĐ+HĐG","HĐCĐ+HĐC"}))</f>
        <v>2</v>
      </c>
      <c r="M96" s="14"/>
    </row>
    <row r="97" spans="1:13" ht="12.75" customHeight="1">
      <c r="A97" s="51"/>
      <c r="B97" s="51"/>
      <c r="C97" s="7"/>
      <c r="D97" s="7"/>
      <c r="E97" s="7"/>
      <c r="F97" s="7"/>
      <c r="G97" s="7"/>
      <c r="H97" s="62"/>
      <c r="I97" s="63"/>
      <c r="J97" s="63"/>
      <c r="K97" s="64"/>
      <c r="L97" s="64"/>
      <c r="M97" s="51"/>
    </row>
    <row r="98" spans="1:13" ht="71.25" customHeight="1">
      <c r="A98" s="51"/>
      <c r="B98" s="97" t="s">
        <v>186</v>
      </c>
      <c r="C98" s="97"/>
      <c r="D98" s="97"/>
      <c r="E98" s="97"/>
      <c r="F98" s="97"/>
      <c r="G98" s="97"/>
      <c r="H98" s="97"/>
      <c r="I98" s="97"/>
      <c r="J98" s="97"/>
      <c r="K98" s="97"/>
      <c r="L98" s="97"/>
      <c r="M98" s="97"/>
    </row>
    <row r="99" spans="1:13" ht="16.5" customHeight="1">
      <c r="A99" s="51"/>
      <c r="B99" s="51"/>
      <c r="C99" s="65"/>
      <c r="D99" s="65"/>
      <c r="E99" s="66"/>
      <c r="F99" s="8"/>
      <c r="G99" s="8"/>
      <c r="H99" s="62"/>
      <c r="I99" s="63"/>
      <c r="J99" s="63"/>
      <c r="K99" s="66"/>
      <c r="L99" s="66"/>
      <c r="M99" s="51"/>
    </row>
    <row r="100" spans="1:13" ht="16.5" customHeight="1">
      <c r="A100" s="51"/>
      <c r="B100" s="51"/>
      <c r="C100" s="65"/>
      <c r="D100" s="65"/>
      <c r="E100" s="66"/>
      <c r="F100" s="8"/>
      <c r="G100" s="8"/>
      <c r="H100" s="62"/>
      <c r="I100" s="63"/>
      <c r="J100" s="63"/>
      <c r="K100" s="66"/>
      <c r="L100" s="66"/>
      <c r="M100" s="51"/>
    </row>
    <row r="101" spans="1:13" ht="16.5" customHeight="1">
      <c r="A101" s="51"/>
      <c r="B101" s="51"/>
      <c r="C101" s="65"/>
      <c r="D101" s="65"/>
      <c r="E101" s="66"/>
      <c r="F101" s="8"/>
      <c r="G101" s="8"/>
      <c r="H101" s="62"/>
      <c r="I101" s="63"/>
      <c r="J101" s="63"/>
      <c r="K101" s="66"/>
      <c r="L101" s="66"/>
      <c r="M101" s="51"/>
    </row>
  </sheetData>
  <mergeCells count="75">
    <mergeCell ref="C79:D79"/>
    <mergeCell ref="C80:D80"/>
    <mergeCell ref="B98:M98"/>
    <mergeCell ref="C71:M71"/>
    <mergeCell ref="B51:B52"/>
    <mergeCell ref="C51:C52"/>
    <mergeCell ref="D51:D52"/>
    <mergeCell ref="F51:F52"/>
    <mergeCell ref="B67:B70"/>
    <mergeCell ref="C67:C70"/>
    <mergeCell ref="D67:D70"/>
    <mergeCell ref="F67:F70"/>
    <mergeCell ref="C78:D78"/>
    <mergeCell ref="C63:M63"/>
    <mergeCell ref="E67:E70"/>
    <mergeCell ref="C53:M53"/>
    <mergeCell ref="C65:M65"/>
    <mergeCell ref="C66:M66"/>
    <mergeCell ref="E44:E45"/>
    <mergeCell ref="F44:F45"/>
    <mergeCell ref="C46:M46"/>
    <mergeCell ref="C47:M47"/>
    <mergeCell ref="C55:M55"/>
    <mergeCell ref="C58:M58"/>
    <mergeCell ref="C59:M59"/>
    <mergeCell ref="C60:M60"/>
    <mergeCell ref="C62:M62"/>
    <mergeCell ref="C49:M49"/>
    <mergeCell ref="E51:E52"/>
    <mergeCell ref="H51:H52"/>
    <mergeCell ref="I51:I52"/>
    <mergeCell ref="J51:J52"/>
    <mergeCell ref="A44:A45"/>
    <mergeCell ref="B44:B45"/>
    <mergeCell ref="C44:C45"/>
    <mergeCell ref="D44:D45"/>
    <mergeCell ref="E39:E40"/>
    <mergeCell ref="F39:F40"/>
    <mergeCell ref="C41:M41"/>
    <mergeCell ref="C43:M43"/>
    <mergeCell ref="A39:A40"/>
    <mergeCell ref="B39:B40"/>
    <mergeCell ref="C39:C40"/>
    <mergeCell ref="D39:D40"/>
    <mergeCell ref="C38:M38"/>
    <mergeCell ref="C12:M12"/>
    <mergeCell ref="C13:M13"/>
    <mergeCell ref="C16:M16"/>
    <mergeCell ref="C18:M18"/>
    <mergeCell ref="C27:M27"/>
    <mergeCell ref="C28:M28"/>
    <mergeCell ref="C30:M30"/>
    <mergeCell ref="C32:M32"/>
    <mergeCell ref="C34:M34"/>
    <mergeCell ref="C35:M35"/>
    <mergeCell ref="C37:M37"/>
    <mergeCell ref="C8:M8"/>
    <mergeCell ref="C9:M9"/>
    <mergeCell ref="C10:M10"/>
    <mergeCell ref="K6:K7"/>
    <mergeCell ref="L6:L7"/>
    <mergeCell ref="G4:G7"/>
    <mergeCell ref="H4:H7"/>
    <mergeCell ref="I4:I7"/>
    <mergeCell ref="J4:J7"/>
    <mergeCell ref="B2:M2"/>
    <mergeCell ref="A3:M3"/>
    <mergeCell ref="A4:A7"/>
    <mergeCell ref="B4:B7"/>
    <mergeCell ref="C4:C7"/>
    <mergeCell ref="D4:D7"/>
    <mergeCell ref="E4:E7"/>
    <mergeCell ref="F4:F7"/>
    <mergeCell ref="K4:L4"/>
    <mergeCell ref="M4:M7"/>
  </mergeCells>
  <dataValidations count="9">
    <dataValidation type="list" allowBlank="1" showInputMessage="1" showErrorMessage="1" sqref="E42" xr:uid="{00000000-0002-0000-0100-000000000000}">
      <formula1>"KQMĐ, NDCT, TLHD, BC, ĐP, x"</formula1>
    </dataValidation>
    <dataValidation type="list" allowBlank="1" showInputMessage="1" showErrorMessage="1" sqref="E33" xr:uid="{00000000-0002-0000-0100-000001000000}">
      <formula1>"KQMĐ, NDCT, TLHD, BC, ĐP,x"</formula1>
    </dataValidation>
    <dataValidation allowBlank="1" showInputMessage="1" showErrorMessage="1" promptTitle="x" sqref="E21 E14 H14 H22" xr:uid="{00000000-0002-0000-0100-000002000000}"/>
    <dataValidation type="list" allowBlank="1" showInputMessage="1" showErrorMessage="1" promptTitle="x" sqref="E64" xr:uid="{00000000-0002-0000-0100-000003000000}">
      <formula1>"x"</formula1>
    </dataValidation>
    <dataValidation type="list" allowBlank="1" showInputMessage="1" showErrorMessage="1" sqref="D33 D17 D64 H31 H64 H54 D14:D15 H20 D20:D26 H23:H26 H29 D31 H36 D36 D39 H42 D44 H48 D61 H61 D56:D57 H70 H72 D72:D76 H75 H39:H40 D42 E74:E75 D50:D51 D48:E48 E44:E45 D54:E54 E20 E26 D29:E29 D67:E67" xr:uid="{00000000-0002-0000-0100-000004000000}">
      <formula1>"KQMĐ, NDCT, TLHD, BC, ĐP"</formula1>
    </dataValidation>
    <dataValidation type="list" allowBlank="1" showInputMessage="1" showErrorMessage="1" sqref="J54 J64 J11 J14:J15 J17 J19:J26 J29 J31 J33 J36 J44:J45 J48 J42 J56:J57 J39:J40 J61 J72:J76 J50" xr:uid="{00000000-0002-0000-0100-000005000000}">
      <formula1>"Lớp học, Lớp học+ sân chơi, phòng chức năng,ngoài nhà trường, sân chơi"</formula1>
    </dataValidation>
    <dataValidation type="list" allowBlank="1" showInputMessage="1" showErrorMessage="1" sqref="I54 I11 I14:I15 I17 I19:I26 I29 I31 I33 I36 I44:I45 I48 I42 I64 I56:I57 I61 I39:I40 I72:I76 I50 I67:I70" xr:uid="{00000000-0002-0000-0100-000006000000}">
      <formula1>"Lớp, Tổ"</formula1>
    </dataValidation>
    <dataValidation type="list" allowBlank="1" showInputMessage="1" showErrorMessage="1" sqref="K61:L61 K72:L76 K42:L42 K48:L48 K39:L40 K50:L52 K33:L33 K31:L31 K29:L29 K19:L26 K17:L17 K14:L15 K11:L11 K54:L54 K36:L36 K56:L57 K44:L45 K64:M64 K67:L70" xr:uid="{00000000-0002-0000-0100-000007000000}">
      <formula1>"ĐTT,TDS,HĐNT+HĐG,HĐCĐ+HĐG,HĐCĐ+HĐC, HĐCĐ,HĐG,HĐNT,VS-AN,HĐC,SHHN,TQDN,LH"</formula1>
    </dataValidation>
    <dataValidation type="list" allowBlank="1" showInputMessage="1" showErrorMessage="1" sqref="J67:J70" xr:uid="{00000000-0002-0000-0100-000008000000}">
      <formula1>"Lớp học, Lớp học+ sân chơi, Phòng chức năng, Ngoài nhà trường, sân chơi"</formula1>
    </dataValidation>
  </dataValidations>
  <pageMargins left="0.51181102362204722" right="0.39370078740157483" top="0.59055118110236227" bottom="0.59055118110236227" header="0.31496062992125984" footer="0.31496062992125984"/>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 CĐ TẾT VÀ MÙA XUÂN</vt:lpstr>
      <vt:lpstr>'KH CĐ TẾT VÀ MÙA XUÂN'!Print_Area</vt:lpstr>
      <vt:lpstr>'KH CĐ TẾT VÀ MÙA XUÂN'!Print_Titles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2025-01-13T02:57:44Z</cp:lastPrinted>
  <dcterms:created xsi:type="dcterms:W3CDTF">2019-07-05T03:48:23Z</dcterms:created>
  <dcterms:modified xsi:type="dcterms:W3CDTF">2025-05-16T02:17:32Z</dcterms:modified>
</cp:coreProperties>
</file>