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Ngoc Anh\QUAN LY\2025 DK\GIÁO DỤC\MUA SẮM\"/>
    </mc:Choice>
  </mc:AlternateContent>
  <xr:revisionPtr revIDLastSave="0" documentId="8_{4AF09903-80C4-4746-9C38-EFB7415A0DCC}" xr6:coauthVersionLast="47" xr6:coauthVersionMax="47" xr10:uidLastSave="{00000000-0000-0000-0000-000000000000}"/>
  <bookViews>
    <workbookView xWindow="-108" yWindow="-108" windowWidth="23256" windowHeight="12456" xr2:uid="{991B7AB5-FAB8-42F9-9DC8-A9275BFA259C}"/>
  </bookViews>
  <sheets>
    <sheet name="THCS VP" sheetId="1" r:id="rId1"/>
  </sheets>
  <definedNames>
    <definedName name="_xlnm.Print_Titles" localSheetId="0">'THCS VP'!$15:$17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1" l="1"/>
  <c r="J142" i="1"/>
  <c r="J141" i="1"/>
  <c r="J140" i="1"/>
  <c r="J139" i="1"/>
  <c r="J138" i="1"/>
  <c r="J137" i="1"/>
  <c r="J136" i="1"/>
  <c r="J135" i="1"/>
  <c r="J134" i="1"/>
  <c r="J131" i="1" s="1"/>
  <c r="J133" i="1"/>
  <c r="J132" i="1"/>
  <c r="J130" i="1"/>
  <c r="J129" i="1"/>
  <c r="J128" i="1"/>
  <c r="J127" i="1"/>
  <c r="J126" i="1"/>
  <c r="J125" i="1"/>
  <c r="J124" i="1"/>
  <c r="J123" i="1"/>
  <c r="J122" i="1"/>
  <c r="J121" i="1"/>
  <c r="J120" i="1"/>
  <c r="J119" i="1"/>
  <c r="J118" i="1"/>
  <c r="I117" i="1"/>
  <c r="J117" i="1" s="1"/>
  <c r="L116" i="1"/>
  <c r="J116" i="1"/>
  <c r="J115" i="1"/>
  <c r="J114" i="1"/>
  <c r="J113" i="1"/>
  <c r="J112" i="1"/>
  <c r="J111" i="1"/>
  <c r="J110" i="1"/>
  <c r="J109" i="1"/>
  <c r="J108" i="1"/>
  <c r="J107" i="1"/>
  <c r="J106" i="1"/>
  <c r="J105" i="1"/>
  <c r="J104" i="1"/>
  <c r="J103" i="1"/>
  <c r="J102"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6" i="1"/>
  <c r="J65" i="1"/>
  <c r="J64" i="1"/>
  <c r="J59" i="1" s="1"/>
  <c r="J63" i="1"/>
  <c r="J62" i="1"/>
  <c r="J61" i="1"/>
  <c r="J60" i="1"/>
  <c r="J58" i="1"/>
  <c r="J57" i="1"/>
  <c r="J56" i="1"/>
  <c r="J55" i="1"/>
  <c r="J54" i="1"/>
  <c r="J53" i="1"/>
  <c r="J52" i="1"/>
  <c r="J48" i="1" s="1"/>
  <c r="J51" i="1"/>
  <c r="J50" i="1"/>
  <c r="J49" i="1"/>
  <c r="J47" i="1"/>
  <c r="J46" i="1"/>
  <c r="J45" i="1"/>
  <c r="J44" i="1"/>
  <c r="J43" i="1"/>
  <c r="J42" i="1"/>
  <c r="J41" i="1"/>
  <c r="J40" i="1"/>
  <c r="J39" i="1" s="1"/>
  <c r="J38" i="1"/>
  <c r="J37" i="1"/>
  <c r="J36" i="1"/>
  <c r="J35" i="1"/>
  <c r="J34" i="1"/>
  <c r="J33" i="1"/>
  <c r="J32" i="1"/>
  <c r="J31" i="1"/>
  <c r="J30" i="1"/>
  <c r="J29" i="1"/>
  <c r="J28" i="1"/>
  <c r="J27" i="1"/>
  <c r="J26" i="1"/>
  <c r="J25" i="1"/>
  <c r="J24" i="1"/>
  <c r="J23" i="1"/>
  <c r="J22" i="1"/>
  <c r="J21" i="1"/>
  <c r="J20" i="1"/>
  <c r="J19" i="1" l="1"/>
  <c r="J18" i="1" s="1"/>
  <c r="J101" i="1"/>
  <c r="J68" i="1" s="1"/>
  <c r="J67" i="1" s="1"/>
  <c r="J143" i="1" l="1"/>
  <c r="J145" i="1" s="1"/>
  <c r="L18" i="1"/>
</calcChain>
</file>

<file path=xl/sharedStrings.xml><?xml version="1.0" encoding="utf-8"?>
<sst xmlns="http://schemas.openxmlformats.org/spreadsheetml/2006/main" count="660" uniqueCount="299">
  <si>
    <t xml:space="preserve">        PHỤ LỤC MUA SẮM TÀI SẢN, TRANG THIẾT BỊ DẠY HỌC 
PHỤC VỤ NĂM HỌC 2025-2026 ĐƠN VỊ TRƯỜNG TH&amp;THCS VĂN PHONG</t>
  </si>
  <si>
    <t xml:space="preserve">                     Cát Hải, ngày     tháng     năm 2024</t>
  </si>
  <si>
    <t>(Kèm theo Quyết định số 1088/QĐ-UBND ngày 14/8/2025 của Ủy ban nhân dân đặc khu)</t>
  </si>
  <si>
    <t xml:space="preserve">                                 ĐVT: đồng</t>
  </si>
  <si>
    <t>STT</t>
  </si>
  <si>
    <t>Danh mục tài sản mua sắm</t>
  </si>
  <si>
    <t>Mô tả</t>
  </si>
  <si>
    <t>Sự cần thiết, lý do thực hiện</t>
  </si>
  <si>
    <t>ĐVT</t>
  </si>
  <si>
    <t>Định mức</t>
  </si>
  <si>
    <t xml:space="preserve">Số lượng </t>
  </si>
  <si>
    <t>Đơn giá</t>
  </si>
  <si>
    <t>Dự toán kinh phí</t>
  </si>
  <si>
    <t>Ghi chú</t>
  </si>
  <si>
    <t xml:space="preserve"> KHỐI TIỂU HỌC </t>
  </si>
  <si>
    <t>A</t>
  </si>
  <si>
    <t xml:space="preserve">THIẾT BỊ DẠY HỌC TỐI THIỂU </t>
  </si>
  <si>
    <t>I</t>
  </si>
  <si>
    <t>MÔN ĐẠO ĐỨC</t>
  </si>
  <si>
    <t>Bộ tranh. Biết ơn những người có công với quê hương đất nước</t>
  </si>
  <si>
    <t>Bộ tranh/ảnh gồm 02 tờ, kích thước (790x540)mm, mỗi tranh thể hiện một nội dung:
- Hình ảnh HS thăm hỏi gia đình thương binh, liệt sĩ, người có công với cách mạng;
- Hình ảnh HS đóng góp cho Quỹ đền ơn đáp nghĩa.</t>
  </si>
  <si>
    <t>Mua sắm mới để phục vụ công tác giảng dạy và thực tập của học sinh</t>
  </si>
  <si>
    <t>1/GV</t>
  </si>
  <si>
    <t>Bộ</t>
  </si>
  <si>
    <t>Mua sắm mới</t>
  </si>
  <si>
    <t>MÔN TOÁN</t>
  </si>
  <si>
    <t>Bộ thiết bị dạy hình phẳng và hình khối</t>
  </si>
  <si>
    <t>Bộ thiết bị dạy hình phẳng và hình khối gồm:
c1) - 02 hình thang bằng nhau, kích thước đầy lớn 280mm, đầy nhỏ 200mm, chiều cao 150mm, độ dày của vật liệu tối thiểu là 2mm, màu đỏ, đường cao màu trắng (trong đó có 1 hình giữ nguyên; 1 hình cắt ra 2 phần ghép lại được hình tam giác);
- 02 hình tam giác bằng nhau, kích thước cạnh đáy 250mm, cạnh xiên 220mm, cao 150mm, độ dày của vật liệu tối thiểu là 2 mm, màu xanh côban (trong đó có 1 hình tam giác giữ nguyên, có đường cao màu đen; 1 hình cắt thành 2 tam giác theo đường cao để ghép với hình trên được hình chữ nhật);
g3) - 01 hình hộp chữ nhật kích thước (200x160x100)mm, 4 mặt xung quanh màu trắng, 2 đáy màu đỏ, độ dày của vật liệu tối thiểu là 2mm, các mặt liên kết với nhau bằng màng PET 0,05mm, có thể mở ra thành hình khai triển của hình hộp chữ nhật (gắn được trên bảng từ);
- 01 hình hộp chữ nhật biểu diễn cách tính thể tích, kích thước trong hộp (200x160x100)mm, trong suốt, độ dày của vật liệu tối thiểu là 2mm. Bên trong chứa 1 tấm đáy (200x160x10)mm và 1 cột (10x10x90)mm, sơn ô vuông (10x10)mm bằng hai màu trắng, đỏ;
- 01 hình lập phương cạnh 200mm, 4 mặt xung quanh màu trắng, 2 mặt đáy màu đỏ, độ dày của vật liệu tối thiểu là 2mm, các mặt liên kết với nhau bằng màng PET 0,05mm, có thể mở ra thành hình khai triển của hình lập phương (gắn được trên bảng từ);
- 01 hình lập phương cạnh 100mm biểu diễn thể tích 1dm3, trong suốt, bên trong chứa 1 tấm đáy có kích thước bằng (100x100x10)mm và 1 cột (10x10x90)mm, ô vuông (10x10)mm có hai màu xanh, trắng;
- 01 hình trụ làm bằng vật liệu trong suốt, độ dày tối thiểu là 2mm, đáy có đường kính 100mm, chiều cao 150mm;
- 01 hình cầu làm bằng vật liệu màu đỏ trong suốt, độ dày tối thiểu là 3mm, đường kính 200mm; Giá đỡ có đường kính 90mm, chiều cao 20mm, độ dày tối thiểu là 2mm.
Vật liệu: Tất cả các thiết bị được làm bằng nhựa, gỗ (hoặc vật liệu có độ cứng tương đương), có màu sắc tươi sáng, an toàn trong sử dụng.</t>
  </si>
  <si>
    <t>bộ</t>
  </si>
  <si>
    <t>II</t>
  </si>
  <si>
    <t>III</t>
  </si>
  <si>
    <t>MÔN NGOẠI NGỮ</t>
  </si>
  <si>
    <t>Bàn, ghế dùng cho giáo viên</t>
  </si>
  <si>
    <t>- Mô tả: Bàn ghế giáo viên có hộc mặt gỗ cao su ghép thanh 18mm, yếm và hồi gỗ công nghiệp dày 9mm
- Kích thước (DxRxC): 1200 x 600 x 750 (mm)
- Bảo hành: 12 tháng
- Xuất xứ: Việt Nam</t>
  </si>
  <si>
    <t>Đề nghị mua thay thế để phục vụ công tác giảng dạy.</t>
  </si>
  <si>
    <t>01/GV</t>
  </si>
  <si>
    <t xml:space="preserve">Trường có 1 phòng ngoại ngữ, đã có 1 bộ bàn ghế nhưng hiện nay đã bị mối mọt hỏng không an toàn khi sủ dungj đề nghị mua thay thế </t>
  </si>
  <si>
    <t>IV</t>
  </si>
  <si>
    <t>MÔN LỊCH SỬ VÀ ĐỊA LÝ</t>
  </si>
  <si>
    <t>Văn Lang - Âu Lạc</t>
  </si>
  <si>
    <t>Tranh thể hiện được hình ảnh mặt trống đồng Đông Sơn rõ nét các hoa văn, họa tiết, ảnh tổng thể trong đồng và thành Cổ Loa.
Kích thước (540x790)mm.</t>
  </si>
  <si>
    <t>Tờ</t>
  </si>
  <si>
    <t>Phù Nam</t>
  </si>
  <si>
    <t>Tranh thể hiện được một số hình ảnh hiện vật tiêu biểu như phù điều, tượng thờ, đồng tiền, bình gốm và đồ trang sức.
Kích thước (540x790)mm.
Dưới hình ảnh các hiện vật phải ghi rõ tên hiện vật.</t>
  </si>
  <si>
    <t>Champa</t>
  </si>
  <si>
    <t>Tranh thể hiện được hình ảnh một số tháp Champa ở miền Trung Việt Nam.
Kích thước (540x790)mm.
Dưới hình ảnh các tháp phải ghi rõ các thông tin: tên, địa chỉ của tháp.</t>
  </si>
  <si>
    <t>Khởi nghĩa Lam Sơn và triều hậu Lê</t>
  </si>
  <si>
    <t>Lược đổ treo tường thể hiện được thế trận của chiến thắng Chi Lăng.
Kích thước (720x1.020)mm.</t>
  </si>
  <si>
    <t>Chiến dịch Điện Biên Phủ năm 1954</t>
  </si>
  <si>
    <t>Lược đồ treo tường thể hiện diễn biến của chiến dịch Điện Biên Phủ 1954.
Kích thước (720x1.020)mm.</t>
  </si>
  <si>
    <t>Chiến dịch Hồ Chí Minh năm 1975</t>
  </si>
  <si>
    <t>Lược đồ treo tường thể hiện diễn biến của chiến dịch Hồ Chí Minh năm 1975.
Kích thước (720x1.020)mm.</t>
  </si>
  <si>
    <t>Bản đồ tự nhiên Trung Quốc</t>
  </si>
  <si>
    <t>Bản đồ treo tường thể hiện vị trí địa lí, ranh giới tiếp giáp với các quốc gia, vùng biển đảo; một số đặc điểm tự nhiên của Trung Quốc.
Kích thước (720x1.020)mm.</t>
  </si>
  <si>
    <t>Bản đồ tự nhiên nước Lào</t>
  </si>
  <si>
    <t>Bản đồ treo tường thể hiện vị trí địa lí, ranh giới tiếp giáp với các quốc gia; một số đặc điểm tự nhiên của Lào.
Kích thước (720x1.020)mm.</t>
  </si>
  <si>
    <t>Bản đồ tự nhiên nước Campuchia</t>
  </si>
  <si>
    <t>Bản đồ treo tường thể hiện vị trí địa lí, ranh giới tiếp giáp với các quốc gia, vùng biển đảo; một số đặc điểm tự nhiên của Campuchia.
Kích thước (720x1.020)mm.</t>
  </si>
  <si>
    <t>Bản đồ Hành chính - Chính trị Đông Nam Á</t>
  </si>
  <si>
    <t>Bản đồ treo tường thể hiện vị trí địa lí của khu vực, các nước trong khu vực Đông Nam Á. Kích thước (720x1.020)mm</t>
  </si>
  <si>
    <t>V</t>
  </si>
  <si>
    <t>MÔN CÔNG NGHỆ</t>
  </si>
  <si>
    <t>Các khoang trong Tủ lạnh</t>
  </si>
  <si>
    <t>Minh hoạ cách sắp xếp, bảo quản thực phẩm đúng cách và an toàn trong các khoang khác nhau của tủ lạnh</t>
  </si>
  <si>
    <t>Mô hình máy phát điện gió</t>
  </si>
  <si>
    <t>Minh hoạ một số chi tiết chính của bộ lắp ráp mô hình máy phát điện gió như: máy phát điện một chiều cánh quạt, đèn LED, dây nối điện, nguồn gió điều chỉnh với tốc độ gió khác nhau</t>
  </si>
  <si>
    <t>Mô hình điện mặt trời</t>
  </si>
  <si>
    <t>Minh hoạ một số chi tiết chính của bộ lắp ráp mô hình điện mặt trời như: pin mặt trời, đèn LED, dây nối điện, nguồn sáng.</t>
  </si>
  <si>
    <t>VI</t>
  </si>
  <si>
    <t>MÔN TIN HỌC</t>
  </si>
  <si>
    <t>Máy tính bàn</t>
  </si>
  <si>
    <t>- Mainboard Gigabyte H610M-H V3 DDR4, Intel H610M Chipset, SK1700, 2xDDR4, NVMe PCIe Gen3x4 M.2, VGA, HDMI
- CPU Intel Pentium Gold G7400 Tray, FV, Ko Fan, SK1700
-Ram PC Kingston Tản nhiệt 16GB Fury DDR4 Bus 3200Mhz CL16 Beast Black 1.2v (KF432C16BB/16)
- SSD Kingmax 256GB Zeus PQ3480 NVMe PCIe Gen3x4 M.2, R/W 1950/1200Mbps
- Nguồn máy tính VSP DELTA P350W, CS 350W, Fan12cm, 1x24Pin Main,1x8Pin(4+4Pin) ATX12V, 1x8Pin(6+2Pin) PCI-E, 2xSATA, 2xMolex, BH:3 Năm
- Vỏ case VSP V3719, ATX, 345x170x410 mm
- Tản nhiệt khí CPU Jungle Leopard A200 Plus, LED RGB, SK1700/1200/115x, AM4/AM3/AM2/AM2+, Test
- Màn hình 22-inch Samsung 22C310, 22" IPS 75hz Tràn viền, FHD, AMD FreeSync, VGA, HDMI, LS22C310EAEXXV
- Bàn phím Fulhlen G411S + Chuột Fuhlen L102
- Kèm: Win bản quyền
- Bảo hành 36 tháng
- Xuất xứ: Trung Quốc</t>
  </si>
  <si>
    <t>Đề nghị mua thay thế để phục vụ thực tập của học sinh.</t>
  </si>
  <si>
    <t>01/ 3HS</t>
  </si>
  <si>
    <t xml:space="preserve">Trường có 1 phòng tin học, đã có 10 bộ máy vi tính để bàn nhưng hiện nay đã bị  hỏng 8 bộ, không sử dụng được đề nghị mua thay thế </t>
  </si>
  <si>
    <t>Máy hút bụi</t>
  </si>
  <si>
    <t>- Máy hút bụi thùng Hitachi CV-940Y.24CV-PG tương đương hoặc cao hơn
- Chiều dài dây điện: 7.6m
- Kích thước: Ngang 33.5 cm - Cao 48.3 cm - Sâu 39.7 cm 
- Khối lượng: 5.4 kg
- Công suất hoạt động: 1600W
- Dung tích : 15 lít
- Bảo hành 12 tháng</t>
  </si>
  <si>
    <t>Mua sắm mới để phục vụ hoạt động chung của phòng.</t>
  </si>
  <si>
    <t>Cái</t>
  </si>
  <si>
    <t>Bộ lưu điện</t>
  </si>
  <si>
    <t>- Bộ Lưu Điện UPS Offline Santak TG750 PRO (300W-750VA) tương đương hoặc cao hơn
- Cổng kết nối: Kết nối lấy điện ngõ vào: Dây điện có phích cắm chuẩn NEMA/ Lấy điện ngõ ra: 2 ổ chuẩn NEMA
- Công suất: 750VA/300W
- Thời gian lưu điện: 6 phút với 50% tải
- Nguồn: 165-265VAc/ 50Hz
- Bảo hành 12 tháng</t>
  </si>
  <si>
    <t>Thiết bị kết nối mạng và đường truyền Internet</t>
  </si>
  <si>
    <t>Đảm bảo kết nối mạng LAN đồng bộ các máy tính và thiết bị ngoại vi khác trong phòng học bộ môn Tin học và kết nối được Internet (có dây hoặc không dây). Đảm bảo đồng bộ thiết bị và tốc độ đương truyền để tất cả các máy tính trong phòng học bộ môn Tin học có thể truy cập Internet</t>
  </si>
  <si>
    <t>VII</t>
  </si>
  <si>
    <t>MÔN THỂ CHẤT</t>
  </si>
  <si>
    <t>Cờ lệnh thể thao</t>
  </si>
  <si>
    <t>Hình chữ nhật, chất liệu bằng vải, kích thước 410x350mm(DxR), Cán dài khoảng 460mm, đường kính khoảng 15mm, tay cầm khoảng 110mm.</t>
  </si>
  <si>
    <t>4/GV</t>
  </si>
  <si>
    <t>Chiếc</t>
  </si>
  <si>
    <t>Phao bơi</t>
  </si>
  <si>
    <t>Chất liệu bằng cao su bơm hơi hoặc chất liệu khác phù hợp. Loại thông dụng dùng cho tập luyện</t>
  </si>
  <si>
    <t>20/ trường</t>
  </si>
  <si>
    <t>Sào cứu hộ</t>
  </si>
  <si>
    <t>Dạng ống tròn, chất liệu bằng nhôm hoặc chất liệu khác phù hợp. Dài khoảng 5.000-7.000mm, đường kính 25mm, màu sơn đỏ - trắng</t>
  </si>
  <si>
    <t>2/ trường</t>
  </si>
  <si>
    <t>Phao cứu sinh</t>
  </si>
  <si>
    <t>Hình tròn, chất liệu bằng cao su bơm hơi hoặc chất liệu khác phù hợp. Bọc ngoài bằng vải Polyethylene, màu cam phản quang, đường kính trong 460mm, Đường kính ngoài 720mm, Trọng lượng 2500g.</t>
  </si>
  <si>
    <t>6/ trường</t>
  </si>
  <si>
    <t>Thang chữ A</t>
  </si>
  <si>
    <t>Hình chữ A, chất liệu bằng gỗ hoặc tương đương, mỗi bên chữ A gồm 5 bậc. Kích thước mỗi bên cao khoảng 1250mm, rộng khoảng 450mm; mỗi bậc thang cao khoảng 250mm; mặt phẳng của bậc thang rộng khoảng 40mm, dày khoảng 20mm.</t>
  </si>
  <si>
    <t>2/ GV</t>
  </si>
  <si>
    <t>Quả cầu đá</t>
  </si>
  <si>
    <t>Chất liệu cánh bằng xốp, chất liệu đế bằng cao su dày khoảng 13-15mm, đường kính khoảng 37mm, chiều cao khoảng 130-150mm, trọng lượng 13g.  (Theo tiêu chuẩn qui định, loại dùng cho tập luyện).</t>
  </si>
  <si>
    <t>30/ GV</t>
  </si>
  <si>
    <t>Quả</t>
  </si>
  <si>
    <t>VIII</t>
  </si>
  <si>
    <t>MÔN KHOA HỌC</t>
  </si>
  <si>
    <t>Bộ lắp mạch điện đơn giản</t>
  </si>
  <si>
    <t>Gồm:
- Nguồn điện (pin 1,5V hoặc 3V); Bóng đèn/ đèn LED; Quạt điện mini; Công tắc (cầu dao). Các thiết bị này gắn trên đế bằng nhựa (hoặc vật liệu cách điện có độ cứng tương đương), có các đầu để bắt dây điện.
- Dây điện để ghép, nối mạch. Các dây điện có đầu kết nối phù hợp.
- Một số mảnh vật liệu dẫn điện, cách điện.</t>
  </si>
  <si>
    <t>5/PHBM</t>
  </si>
  <si>
    <t>Mô hình phát điện sử dụng năng lượng Mặt Trời, năng lượng gió hoặc năng lượng nước chảy</t>
  </si>
  <si>
    <t>1. Bộ thí nghiệm tìm hiểu về phát điện sử dụng năng lượng nước chảy, gồm:
- Tua - bin và hệ thống phát điện: Tua-bin có 8 cánh, một bánh răng kích thước Φ48mm, một trục kích thước Φ4mm và một bánh đai kích thước Φ70mm; Đế kèm gá đỡ buồng tua-bin, trên đế có gắn máy phát điện và đèn LED; Máy phát điện đủ làm sáng 1 đèn LED, bánh đai kích thước Φ10mm; Đai truyền bằng cao su nối 2 bánh đai; Buồng tua-bin kích thước 200mm, phía trên có ống đỡ phễu; Phễu để đổ nước.
- Khay chứa nước có dung tích 1,5lít, đỡ vừa đế tua-bin.
2. Bộ thí nghiệm tìm hiểu về phát điện sử dụng năng lượng Mặt Trời. Gồm: Một tấm pin Mặt Trời được gắn trên giá có giắc cắm để lấy điện ra và có thể quay theo mọi phía để đón ánh sáng. Một động cơ, trên trục có lắp một hình tròn bằng nhựa, bề mặt chia thành 3 phần đều nhau qua tâm mỗi phần sơn màu riêng biệt (đỏ, lục, lam) để quan sát
(dùng chung với môn Tin học và Công nghệ)
3. Bộ thí nghiệm tìm hiểu về phát điện sử dụng năng lượng gió. Gồm: Một motor quạt gió gắn trên trục nhựa cao 30mm và đế nhựa, đường kính sải cánh khoảng 60mm. Một đèn LED.</t>
  </si>
  <si>
    <t>IX</t>
  </si>
  <si>
    <t>MÔN MỸ THUẬT</t>
  </si>
  <si>
    <t>X</t>
  </si>
  <si>
    <t xml:space="preserve">MÔN ÂM NHẠC </t>
  </si>
  <si>
    <t>Song loan</t>
  </si>
  <si>
    <t>Theo mẫu của nhạc cụ dân tộc, gồm hai mảnh gỗ hình tròn (có kích thước khác nhau) được nối với nhau bằng một thanh mỏng.</t>
  </si>
  <si>
    <t>10/ GV</t>
  </si>
  <si>
    <t>Trống nhỏ</t>
  </si>
  <si>
    <t>Theo mẫu của loại trống thông dụng, gồm trống và một dùi gõ. Trống có đường kính 180mm, chiều cao 75mm.</t>
  </si>
  <si>
    <t>5/ GV</t>
  </si>
  <si>
    <t>Thanh phách</t>
  </si>
  <si>
    <t>Theo mẫu của nhạc cụ dân tộc, gồm hai thanh phách làm bằng tre hoặc gỗ.</t>
  </si>
  <si>
    <t>35/ GV</t>
  </si>
  <si>
    <t>Cặp</t>
  </si>
  <si>
    <t>Triangle</t>
  </si>
  <si>
    <t>Theo mẫu của nhạc cụ thông dụng, gồm triangle và thanh gõ đều bằng kim loại. Loại phổ biến có chiều dài mỗi cạnh của tam giác là 180mm.</t>
  </si>
  <si>
    <t>Kèn phím</t>
  </si>
  <si>
    <t>Theo mẫu của nhạc cụ thông dụng, có 32 phím. Nhạc cụ này có nhiều tên gọi như: melodica, pianica, melodeon, blow-organ, key harmonica, free-reed clarinet, melodyhorn,…</t>
  </si>
  <si>
    <t>B</t>
  </si>
  <si>
    <t>THIẾT BỊ THEO QĐ 31</t>
  </si>
  <si>
    <t>Máy soi vật thể</t>
  </si>
  <si>
    <t xml:space="preserve">- Máy soi vật thể Edutech SG-F508B tương đương hoặc cao hơn
- Tổng số điểm ảnh: 8 Megapixel
- Thu phóng: Quang học 16X, Kỹ thuật số 10X
- Tốc độ khung hình: 30 hình/ giây
- Khu vực chụp: Kích thước khổ A3, A4
- Kiểu cần điều chỉnh camera: linh hoạt
- Lấy nét: Tự động/bằng tay
- Tín hiệu HDMI/VGA đầu ra: XGA, SXGA, 720P,1080P
- Tín hiệu ảnh đầu ra: 1920x1080@30fps
- Độ phân giải: Full HD
- Tín hiệu video đầu ra: 1080P@30fps
- USB đầu ra: 1920 x 1080@30fps
- Tích hợp đèn LED: 1W LED
- Cân bằng trắng: Tự động/bằng tay
- Cổng đầu vào: VGA In x 1, HDMI In x 2
- Cổng đầu ra: VGA Out x 1, HDMI Out x 1
- Cổng khác: USB Type B x 1, USB Type A x 1, khe thẻ SD x 1, RS232 x 1.
- Tích hợp các phím mặt máy: PC (chuyển chế độ máy tính, máy vật thể); Zoom In, Zoom Out; BRT- (giảm sáng), BRT+ (tăng sáng); Lamp (bật/tắt đèn LED); AF (Làm rõ); SNAP/REC (Chụp/ quay video). Power (bật/ tắt)
</t>
  </si>
  <si>
    <t>Mua sắm thay thế để phục vụ hoạt động chung của phòng.</t>
  </si>
  <si>
    <t>1c/1 lớp</t>
  </si>
  <si>
    <t>cái</t>
  </si>
  <si>
    <t>Đã có 1, nhưng chưa đáp ứng đủ nhu cầu</t>
  </si>
  <si>
    <t>KHỐI TRUNG HỌC CƠ SỞ</t>
  </si>
  <si>
    <t>Bộ thiết bị dạy học hình học trực quan (các hình khối trong thực tiễn)</t>
  </si>
  <si>
    <t xml:space="preserve"> - 01 hình trụ đường kính đáy 100mm, cao 150mm, độ dày của vật liệu là 2mm.
- 01 hình nón đường kính đáy 100mm, cao 150mm, độ dày của vật liệu là 2mm.
- 01 hình cầu đường kính ngoài 100mm.
- 01 hình trụ đường kính trong 100mm, cao 110mm.
- 01 phễu có đường kính miệng phễu 60mm.
- 01 mô hình động dạng khối tròn xoay gồm động cơ nhỏ có trục thẳng đứng, quay tròn được và dễ gắn các mảnh hình: hình tròn, hình tam giác cân, hình chữ nhật bằng nhựa màu.
Tất cả các thiết bị trên được làm bằng nhựa, màu sắc tươi sáng, không cong vênh, an toàn với người sử dụng.</t>
  </si>
  <si>
    <t>MÔN GIÁO DỤC CÔNG DÂN</t>
  </si>
  <si>
    <t>Tranh về thích ứng với những thay đổi</t>
  </si>
  <si>
    <t>Tranh thực hành gồm 01 tờ. Nội dung tranh thể hiện: Hướng dẫn cách thích ứng với những thay đổi:
- Chấp nhận thực tại, biết cách điều khiển cảm xúc;
- Hướng tới tương lai, thiết lập lại các mục tiêu, tập trung vào các điều tích cực;
- Tin tưởng vào bản thân và tương lai.</t>
  </si>
  <si>
    <t>Lược đồ thế giới từ 1918 đến 1945</t>
  </si>
  <si>
    <t>01 lược đồ thể hiện tình hình chính trị thế giới từ năm 1918 đến 1945, gồm 1 tờ:
Kích thước (720x1020)mm.</t>
  </si>
  <si>
    <t>Lược đồ thế giới trong thời gian 1939 - 1945</t>
  </si>
  <si>
    <t>Bộ lược đồ gồm 02 tờ:
- 01 tờ lược đồ diễn biến chính của cuộc Chiến tranh thế giới II ở châu Âu;
- 01 tờ lược đồ thể hiện diễn biến chính của Chiến tranh thế giới II ở châu Á - Thái Bình Dương;
- Lược đồ có ghi rõ địa danh hồi đó đối chiếu với địa danh ngày nay;
- Kích thước (720x1020)mm.</t>
  </si>
  <si>
    <t>Lược đồ Cách mạng tháng Tám năm 1945</t>
  </si>
  <si>
    <t>01 tờ lược đồ Việt Nam thể hiện được diễn biến chính của cuộc Cách mạng tháng Tám năm 1945.
Kích thước (720x1020)mm.</t>
  </si>
  <si>
    <t>Lược đồ Liên Xô và các nước XHCN ở Đông Âu trong thời gian từ năm 1945 đến năm 1991</t>
  </si>
  <si>
    <t>01 lược đồ Liên Xô và các nước XHCN ở Đông Âu trong thời gian từ năm 1945 đến năm 1991.
Kích thước (720x1020)mm</t>
  </si>
  <si>
    <t>Lược đồ thế giới thể hiện được tình hình địa - chính trị thế giới, Mỹ và các nước Tây Âu từ 1945 đến 1991</t>
  </si>
  <si>
    <t>01 tờ lược đồ thể hiện được tình hình thế giới và vị thế của Mỹ và các nước Tây Âu, từ 1945 đến 1991.
Kích thước (720x1020)mm.</t>
  </si>
  <si>
    <t>Lược đồ Việt Nam thể hiện được tình hình chính trị - quân sự của Việt Nam từ tháng 12 năm 1946 đến tháng 7 năm 1954</t>
  </si>
  <si>
    <t>Bộ lược đồ Việt Nam gồm 03 tờ thể hiện được tình hình chính trị - quân sự của Việt Nam từ tháng 12 năm 1946 đến tháng 7 năm 1954:
- 01 lược đồ về Chiến thắng Việt Bắc năm 1947;
- 01 tờ lược đồ về Chiến thắng biên giới 1950;
- 01 tờ lược đồ thể hiện được diễn biến chính của Chiến dịch Điện Biên Phủ.
Kích thước (720x1020)mm.</t>
  </si>
  <si>
    <t>Lược đồ Việt Nam từ năm 1954 đến năm 1975</t>
  </si>
  <si>
    <t>Bộ lược đồ Việt Nam gồm 3 tờ thể hiện được tình hình chính trị - quân sự ở Việt Nam từ tháng 7 năm 1954 đến tháng 5 năm 1975. Gợi ý:
- 01 tờ lược đồ miền Nam Việt Nam thể hiện Phong trào Đồng Khởi;
- 01 tờ lược đồ miền Nam Việt Nam thể hiện cuộc Tổng tấn công và nổi dậy Xuân 1968;
- 01 tờ lược đồ miền Nam Việt Nam thể hiện cuộc Tổng tấn công và nổi dậy Xuân 1975;
Kích thước (720x1020)mm.</t>
  </si>
  <si>
    <t>Sơ đồ lát cắt ngang các vùng biển Việt Nam</t>
  </si>
  <si>
    <t>Tờ tranh gồm các bộ phận hợp thành vùng biển Việt Nam theo Luật biển quốc tế năm 1982, bao gồm các vùng: nội thủy, lãnh hải, vùng tiếp giáp lãnh hải, vùng đặc quyền về kinh tế và thềm lục địa.
Kích thước (420x590)mm.</t>
  </si>
  <si>
    <t>Bản đồ Dân số Việt Nam</t>
  </si>
  <si>
    <t>Bản đồ treo tường, thể hiện: mật độ dân số; quy mô dân số các đô thị; kèm biểu đồ hình cột thể hiện tình hình gia tăng dân số qua các năm, 2 tháp dân số, biểu đồ hình miền thể hiện cơ cấu lao động đang làm việc phân theo khu vực kinh tế (số liệu cập nhật).
Kích thước (720x1020)mm.</t>
  </si>
  <si>
    <t>Bản đồ nông nghiệp Việt Nam</t>
  </si>
  <si>
    <t>Bản đồ treo tường, thể hiện: ranh giới các vùng nông nghiệp; vùng trồng cây lương thực, thực phẩm và cây hàng năm; vùng trồng cây công nghiệp lâu năm và cây ăn quả; vùng rừng; vùng nông lâm kết hợp; vùng nuôi trồng thủy sản tập trung; sản phẩm chuyên môn hóa của từng vùng: cây lúa, cây thực phẩm, các cây công nghiệp (chè, cao su, cà phê, hồ tiêu, điều, dừa, mía, lạc, đậu tương), cây ăn quả, vật nuôi (trâu, bò, lợn, gia cầm).
Kích thước (720x1020)mm.</t>
  </si>
  <si>
    <t>Bản đồ công nghiệp Việt Nam</t>
  </si>
  <si>
    <t>Bản đồ treo tường, thể hiện: các trung tâm công nghiệp, các ngành công nghiệp chủ yếu trong mỗi trung tâm; các trung tâm công nghiệp có quy mô khác nhau.
Kèm hình ảnh về ngành khai thác dầu khí, dệt may, chế biến thủy sản, chế biến cây công nghiệp.
Kích thước (720x1020)mm.</t>
  </si>
  <si>
    <t>Bản đồ giao thông Việt Nam</t>
  </si>
  <si>
    <t>Bản đồ treo tường, thể hiện: các tuyến đường bộ huyết mạch, các tuyến đường sắt, các tuyến đường biển, các cảng lớn (biển/ sông) và các sân bay; kèm theo hình ảnh về cảng biển, cảng sông, đường sắt, sân bay, đường bộ.
Kích thước (720x1020)mm.</t>
  </si>
  <si>
    <t>Bản đồ tự nhiên vùng Trung du và miền núi Bắc Bộ</t>
  </si>
  <si>
    <t>Bản đồ treo tường, thể hiện:
- Địa hình, sông ngòi, hồ lớn, khoáng sản, vườn quốc gia, bãi tắm, bãi cá;
- Đầy đủ ranh giới với các nước láng giềng, các vùng giáp ranh; vùng biển, đảo;
- Bản đồ phụ: vị trí của vùng Trung du và miền núi Bắc Bộ trên lãnh thổ Việt Nam.
Kích thước (720x1020)mm.</t>
  </si>
  <si>
    <t>Bản đồ kinh tế vùng Trung du và miền núi Bắc Bộ</t>
  </si>
  <si>
    <t>Bản đồ treo tường, thể hiện:
- Các trung tâm công nghiệp (trong đó có các ngành công nghiệp); nơi phân bố vật nuôi (trâu, bò), cây trồng (chè, hồi, quế, cà phê, đậu tương, cây ăn quả, ngô); vùng rừng; vùng nông lâm kết hợp; vùng lúa/lợn/gia cầm; giao thông vận tải; khu kinh tế cửa khẩu; các điểm du lịch;
- Đầy đủ ranh giới với các nước láng giềng, các vùng giáp ranh; vùng biển, đảo;
- Bản đồ phụ: vị trí của vùng Trung du và miền núi Bắc Bộ trên lãnh thổ Việt Nam.
Kích thước (720x1020)mm.</t>
  </si>
  <si>
    <t>Bản đồ tự nhiên vùng Đồng bằng sông Hồng</t>
  </si>
  <si>
    <t>Bản đồ treo tường, thể hiện:
- Địa hình, sông ngòi, một số loại đất (đất phù sa, đất mặn, đất phèn, đất lầy thụt, đất xám trên phù sa cổ, đất feralit), khoáng sản, vườn quốc gia, hang động, bãi tắm, bãi cá, bãi tôm;
- Đầy đủ ranh giới với các vùng giáp ranh; vùng biển, đảo;
- Bản đồ phụ: vị trí của vùng Đồng bằng sông Hồng trên lãnh thổ Việt Nam.
Kích thước (720x1020)mm.</t>
  </si>
  <si>
    <t>Bản đồ kinh tế vùng Đồng bằng sông Hồng</t>
  </si>
  <si>
    <t>Bản đồ treo tường, thể hiện:
- Các trung tâm công nghiệp (trong đó có các ngành công nghiệp); nơi phân bố vật nuôi (lợn, gia cầm, trâu, bò), cây trồng (lúa, cây ăn quả, cây thực phẩm); vùng rừng, vùng nông lâm kết hợp; vùng lúa/lợn/gia cầm; sân bay, khu kinh tế ven biển, các điểm du lịch, các tuyến giao thông chính;
- Đầy đủ ranh giới với các vùng giáp ranh; vùng biển, đảo;
- Bản đồ phụ: vị trí của vùng Đồng bằng sông Hồng trên lãnh thổ Việt Nam.
Kích thước (720x1020)mm.</t>
  </si>
  <si>
    <t>Bản đồ tự nhiên vùng Bắc Trung Bộ</t>
  </si>
  <si>
    <t>Bản đồ treo tường, thể hiện:
- Địa hình, sông ngòi, khoáng sản, bãi cá, bãi tôm, vườn quốc gia, bãi tắm, hang động;
- Đầy đủ ranh giới với các nước láng giềng, các vùng giáp ranh; vùng biển, đảo;
- Bản đồ phụ: vị trí của vùng Bắc Trung Bộ trên lãnh thổ Việt Nam.
Kích thước (720x1020)mm.</t>
  </si>
  <si>
    <t>Bản đồ kinh tế vùng Bắc Trung Bộ</t>
  </si>
  <si>
    <t>Bản đồ treo tường, thể hiện:
- Các trung tâm công nghiệp (trong đó có các ngành công nghiệp); nơi phân bố vật nuôi (trâu, bò, lợn), cây trồng (lúa, cao su, cà phê, mía, lạc, cây thực phẩm), bãi cá, bãi tôm; vùng rừng; vùng nông lâm kết hợp; vùng lúa/lợn/gia cầm; một số điểm du lịch, sân bay, cảng biển, khu kinh tế ven biển, khu kinh tế cửa khẩu, các tuyến giao thông chính;
- Đầy đủ ranh giới với các nước láng giềng, các vùng giáp ranh; vùng biển, đảo;
- Bản đồ phụ: vị trí của vùng Bắc Trung Bộ trên lãnh thổ Việt Nam.
Kích thước (720x1020)mm.</t>
  </si>
  <si>
    <t>Bản đồ tự nhiên vùng Duyên hải Nam Trung Bộ</t>
  </si>
  <si>
    <t>Bản đồ treo tường, thể hiện:
- Địa hình, sông ngòi, khoáng sản, bãi cá, bãi tôm, vườn quốc gia, bãi tắm;
- Đầy đủ ranh giới với các nước láng giềng, các vùng giáp ranh; vùng biển, đảo;
- Bản đồ phụ: vị trí của vùng Duyên hải Nam Trung Bộ trên lãnh thổ Việt Nam.
Kích thước (720x1020)mm.</t>
  </si>
  <si>
    <t>Bản đồ kinh tế vùng Duyên hải Nam Trung Bộ</t>
  </si>
  <si>
    <t>Bản đồ treo tường, thể hiện:
- Các trung tâm công nghiệp (trong đó có các ngành công nghiệp), nơi phân bố vật nuôi (trâu, bò, lợn), cây trồng (lúa, mía, bông, dừa, lạc, cây ăn quả), bãi cá, bãi tôm; vùng rừng, vùng nông lâm kết hợp; vùng lúa/lợn/gia cầm; một số điểm du lịch, sân bay, cảng biển, khu kinh tế ven biển, các tuyến giao thông chính;
- Đầy đủ ranh giới với các nước láng giềng, các vùng giáp ranh; vùng biển, đảo;
- Bản đồ phụ: vị trí của vùng Duyên hải Nam Trung Bộ trên lãnh thổ Việt Nam.
Kích thước (720x1020)mm.</t>
  </si>
  <si>
    <t>Bản đồ tự nhiên vùng Tây Nguyên</t>
  </si>
  <si>
    <t>Bản đồ treo tường, thể hiện:
- Địa hình, sông ngòi, hồ lớn, khoáng sản, vườn quốc gia, khu vực đất badan;
- Đầy đủ ranh giới với các nước láng giềng, các vùng giáp ranh;
- Bản đồ phụ: vị trí của vùng Tây Nguyên trên lãnh thổ Việt Nam.
Kích thước (720x1020)mm.</t>
  </si>
  <si>
    <t>Bản đồ kinh tế vùng Tây Nguyên</t>
  </si>
  <si>
    <t>Bản đồ treo tường, thể hiện:
- Các trung tâm công nghiệp (trong đó có các ngành công nghiệp); nơi phân bố vật nuôi (trâu, bò, lợn), cây trồng (cà phê, hồ tiêu, cao su, chè, bông, đậu tương, mía, cây thực phẩm); vùng rừng; vùng nông lâm kết hợp; vùng cây công nghiệp; vùng lợn/Iúa/gia cầm; vườn quốc gia, sân bay, khu kinh tế cửa khẩu, các tuyến giao thông chính;
- Đầy đủ ranh giới với các nước láng giềng, các vùng giáp ranh;
- Bản đồ phụ: vị trí của vùng Tây Nguyên trên lãnh thổ Việt Nam.
Kích thước (720x1020)mm.</t>
  </si>
  <si>
    <t>Bản đồ tự nhiên vùng Đông Nam Bộ</t>
  </si>
  <si>
    <t>Bản đồ treo tường, thể hiện:
- Địa hình, sông ngòi, hồ lớn, các loại đất, khoáng sản, vườn quốc gia, bãi tắm, bãi cá, bãi tôm;
- Đầy đủ ranh giới với các nước láng giềng, các vùng giáp ranh; vùng biển, đảo;
- Bản đồ phụ: vị trí của vùng Đông Nam Bộ trên lãnh thổ Việt Nam.
Kích thước (720x1020)mm.</t>
  </si>
  <si>
    <t>Bản đồ kinh tế vùng Đông Nam Bộ</t>
  </si>
  <si>
    <t>Bản đồ treo tường, thể hiện:
c trung tâm công nghiệp (trong đó có các ngành công nghiệp); nơi phân bố vật nuôi (trâu, bò, lợn, gia cầm), cây trồng (cao su, cà phê, hồ tiêu, điều, thuốc lá, cây ăn quả); vùng rừng; vùng nông lâm kết hợp; vùng cây công nghiệp, vùng lúa/lợn/gia cầm, bãi cá, bãi tôm, bãi tắm, vườn quốc gia, sân bay, cảng, khu kinh tế cửa khẩu, các tuyến giao thông chính;
- Đầy đủ ranh giới với các nước láng giềng, các vùng giáp ranh; vùng biển, đảo;
- Bản đồ phụ: vị trí của vùng Đông Nam Bộ trên lãnh thổ Việt Nam.
Kích thước (720x1020)mm.</t>
  </si>
  <si>
    <t>Bản đồ tự nhiên vùng Đồng bằng sông Cửu Long</t>
  </si>
  <si>
    <t>Bản đồ treo tường, thể hiện:
- Địa hình, sông ngòi, các loại đất (đất phù sa ngọt, đất phèn, đất mặn, đất khác), khoáng sản, vườn quốc gia, bãi tắm, bãi cá, bãi tôm;
- Đầy đủ ranh giới với các nước láng giềng, các vùng giáp ranh; vùng biển, đảo;
- Bản đồ phụ: vị trí của vùng Đồng bằng sông Cửu Long trên lãnh thổ Việt Nam.
Kích thước (720x1020)mm.</t>
  </si>
  <si>
    <t>Bản đồ kinh tế vùng Đồng bằng sông Cửu Long</t>
  </si>
  <si>
    <t>Bản đồ treo tường, thể hiện:
- Các trung tâm công nghiệp (trong đó có các ngành công nghiệp); nơi phân bố vật nuôi (bò, lợn, gia cầm), cây trồng (lúa, cây ăn quả, cây công nghiệp/dừa, cây thực phẩm); vùng rừng; vùng nông lâm kết hợp; vùng lúa/lợn/gia cầm; bãi cá, bãi tôm, bãi tắm, vùng nuôi tôm/nuôi cá tập trung, vườn quốc gia, sân bay, cảng, khu kinh tế ven biển, khu kinh tế cửa khẩu, các tuyến giao thông chính;
- Đầy đủ ranh giới với các nước láng giềng, các vùng giáp ranh; vùng biển, đảo;
- Bản đồ phụ: vị trí của vùng Đồng bằng sông Cửu Long trên lãnh thổ Việt Nam.
Kích thước (720x1020)mm.</t>
  </si>
  <si>
    <t>Bản đồ một số ngành kinh tế biển Việt Nam</t>
  </si>
  <si>
    <t>Bản đồ treo tường, thể hiện các bãi tắm, bãi cá, bãi tôm, các điểm khoáng sản (mỏ dầu, mỏ khí, mỏ titan, muối), cảng biển; kèm một số hình ảnh về khai thác khoáng sản, sản xuất muối, khai thác hải sản, bãi biển, cảng biển.
Kích thước (720x1020)mm.</t>
  </si>
  <si>
    <t>MÔN KHOA HỌC TỰ NHIÊN</t>
  </si>
  <si>
    <t>Tranh Vòng năng lượng trên Trái Đất</t>
  </si>
  <si>
    <t>Mô tả năng lượng truyền từ Mặt Trời đến Trái Đất được thực vật hấp thụ và chuyển hóa.</t>
  </si>
  <si>
    <t>Sơ đồ quá trình tái bản DNA</t>
  </si>
  <si>
    <t>Mô tả quá trình tái bản của DNA gồm các giai đoạn: tháo xoắn tách hai mạch đơn, các nucleotide tự do trong môi trường tế bào kết hợp 2 mạch đơn theo nguyên tắc bổ sung.</t>
  </si>
  <si>
    <t>Sơ đồ quá trình phiên mã</t>
  </si>
  <si>
    <t>Mô tả quá trình phiên mã.</t>
  </si>
  <si>
    <t>Sơ đồ quá trình dịch mã</t>
  </si>
  <si>
    <t>Mô tả quá trình dịch mã.</t>
  </si>
  <si>
    <t>Sơ đồ quá trình nguyên phân</t>
  </si>
  <si>
    <t>Mô tả quá trình nguyên phân.</t>
  </si>
  <si>
    <t>Sơ đồ quá trình giảm phân</t>
  </si>
  <si>
    <t>Mô tả quá trình giảm phân.</t>
  </si>
  <si>
    <t>Bộ dụng cụ thí nghiệm phân tích ánh sáng trắng bằng lăng kính.</t>
  </si>
  <si>
    <t>Gồm: (không gồm TBDC)
- Hai lăng kính tam giác đều bằng thủy tinh hữu cơ dày tối thiểu 15 mm, cạnh dài tối thiểu 80 mm, có đế nam châm;
- Màn chắn có khe chắn hẹp và màn quan sát bằng vật liệu đảm bảo độ bền cơ học, kích thước phù hợp, có đế nam châm</t>
  </si>
  <si>
    <t>Bộ dụng cụ thí nghiệm khúc xạ ánh sáng</t>
  </si>
  <si>
    <t>(Không gồm TBDC)
Giấy kẻ ô li loại thông dụng.
Cốc nhựa trong suốt hình trụ, thành mỏng, đường kính tối thiểu 80 mm, cao tối thiểu 100 mm, được dán giấy tối màu 2/3 thân cốc, có khe sáng 1 mm.
Thước chia độ, compa hoặc tấm nhựa có in vòng tròn chia độ.</t>
  </si>
  <si>
    <t>Bộ dụng cụ thí nghiệm khúc xạ, phản xạ toàn phần</t>
  </si>
  <si>
    <t>Gồm:
( Không gồm TBDC)
- Lăng kính tam giác đều bằng thủy tinh hữu cơ dày tối thiểu 15 mm, cạnh dài tối thiểu 80 mm và có đế gắn nam châm;
- Lăng kính phản xạ toàn phần, tam giác vuông cân bằng thủy tinh hữu cơ, dày tối thiểu 15 mm, cạnh dài tối thiểu 80 mm và có đế gắn nam châm;
- Thấu kính hội tụ thủy tinh hữu cơ dày tối thiểu 15 mm, chiều cao thiểu 80 mm, có đế gắn nam châm;
- Thấu kính phân kì thủy tinh hữu cơ dày tối thiểu 15 mm, chiều cao tối thiểu 80 mm, có đế gắn nam châm;
- Bản bán trụ bằng thủy tinh hữu cơ, dày tối thiểu 15mm, đường kính tối thiểu 80 mm và có đế gắn nam châm;
- Bản hai mặt song song bằng thủy tinh hữu cơ, dày tối thiểu 15mm, kích thước khoảng (130x30) mm, có đế gắn nam châm.</t>
  </si>
  <si>
    <t>Bộ dụng cụ thí nghiệm đo tiêu cự thấu kính</t>
  </si>
  <si>
    <t>Gồm:
Không gồm TBDC
- Màn chắn sáng bằng nhựa cứng màu đen kích thước tối thiểu (80x100) mm, có lỗ tròn mang hình chữ F cao khoảng 25 mm;
- Màn ảnh bằng nhựa trắng mờ, kích thước tối thiểu (80x100) mm</t>
  </si>
  <si>
    <t>Dụng cụ thực hành kính lúp</t>
  </si>
  <si>
    <t>Kính lúp (TBDC).</t>
  </si>
  <si>
    <t>Bộ dụng cụ thí nghiệm tác dụng của điện trở</t>
  </si>
  <si>
    <t>Không bao gồm TBDC
Pin có giá lắp pin loại AA, có đầu nối ở giữa; công tắc; bóng đèn; bảng lắp mạch điện.</t>
  </si>
  <si>
    <t>Bộ dụng cụ thí nghiệm định luật Ohm</t>
  </si>
  <si>
    <t>Không bao gồm TBDC
 bảng lắp mạch điện.</t>
  </si>
  <si>
    <t>Bộ dụng cụ thí nghiệm cảm ứng điện từ</t>
  </si>
  <si>
    <t>Nam châm, cuộn dây, đèn led hoặc cảm biến điện thế (TBDC).</t>
  </si>
  <si>
    <t>Bộ thí nghiệm về dòng điện xoay chiều</t>
  </si>
  <si>
    <t>Máy phát AC thể hiện được cấu trúc gồm nam châm vĩnh cửu và cuộn dây, điện áp ra (3-5) V, (1-1,5) W, có bóng đèn, tay quay máy phát và đế gắn máy.</t>
  </si>
  <si>
    <t>Bộ dụng cụ và hóa chất thí nghiệm dãy hoạt động của kim loại</t>
  </si>
  <si>
    <t>Gồm: (Không bao gồm TBDC)
- Ống nghiệm, đèn cồn và Bộ ống dẫn thủy tinh các loại, Bát sứ, Bộ giá thí nghiệm (TBDC);
- Copper (II) sulfate ngậm nước (CUSO4.5H2O); Hydrochloric acid 37% (HCl); Silve nitrate (AgNO3) (TBDC);
- Đinh sắt, Dây đồng, Đồng phoi bào (Cu);
- Giấy phenolphtalein;
- Ống dẫn bằng cao su (Kích thước Ф 6mm, dài 1000mm, dày 1mm; cao su mềm chịu hoá chất, không bị lão hoá).</t>
  </si>
  <si>
    <t>Bộ dụng cụ và hóa chất thí nghiệm về Ethylic alcohol</t>
  </si>
  <si>
    <t>Gồm: (Không bao gồm TBDC)
Ống nghiệm, Chén sứ, Đèn cồn (TBDC).
Sodium (Na);
Ethylic alcohol 96° (C2H5OH);</t>
  </si>
  <si>
    <t>Bộ dụng cụ thí nghiệm acetic acid</t>
  </si>
  <si>
    <t>Gồm: ( Không bao gồm TBDC)
Đèn cồn, Ống nghiệm, Giá đỡ ống nghiệm (TBDC).
Ethylic alcohol 96° (C2H5OH); Axetic acid 65% (CH3COOH); H2SO4 đặc</t>
  </si>
  <si>
    <t>Bộ dụng cụ thí nghiệm phản ứng tráng bạc</t>
  </si>
  <si>
    <t>Không bao gồm TBDC.
Silver nitrate (AgNO3); GIucozơ (kết tinh) (C6H12O6)
Dung dịch ammonia (NH3) đặc;Giấy phenolphthalein</t>
  </si>
  <si>
    <t>Bộ dụng cụ Thí nghiệm cellulose</t>
  </si>
  <si>
    <t>Không bao gồm TBDC
Ống nghiệm (TBDC).
Silver nitrate (AgNO3).</t>
  </si>
  <si>
    <t>Bộ dụng cụ thí nghiệm tinh bột có phản ứng màu với iodine</t>
  </si>
  <si>
    <t>Không bao gồm TBDC
Ống nghiệm (TBDC).
Sunfuric acid 98% (H2SO4); iodine (I2).</t>
  </si>
  <si>
    <t>Bộ thiết bị quan sát nhiễm sắc thể</t>
  </si>
  <si>
    <t>Không bao gồm TBDC
Kính hiển vi (TBDC),
Tiêu bản nhiễm sắc thể (tiêu bản về cấu trúc của NST ở các kì khác nhau của quá trình nguyên phân, tiêu bản nhìn rõ nét cấu trúc NST).</t>
  </si>
  <si>
    <t>Bộ mô hình phân tử dạng đặc</t>
  </si>
  <si>
    <t>- 17 quả Hyđrogen (H), màu trắng, Ф32mm.
- 9 quả Carbon (C) nối đơn, màu đen, Ф45mm.
- 10 quả Carbon nối đôi, nối ba, màu ghi, Ф45mm.
- 6 quả Oxygen (O) nối đơn, màu đỏ, Ф45mm.
- 4 quả Oxygen nối đôi, màu da cam, Ф45mm.
- 2 quả Chlorine (Cl), màu xanh lá cây, Ф45mm.
- 2 quả Lưu huỳnh (S), màu vàng, Ф45mm.
- 3 quả Nitrogen (N), màu xanh coban, Ф45mm.
- 13 nắp bán cầu (trong đó 2 nắp màu đen, 3 nắp màu ghi, 2 nắp màu đỏ, 1 nắp màu xanh lá cây, 1 nắp màu xanh coban, 1 nắp màu vàng, 3 nắp màu trắng).
- Hộp đựng có kích thước (410x355x62) mm, độ dày của vật liệu là 6mm, bên trong được chia thành 42 ô đều nhau có vách ngăn.</t>
  </si>
  <si>
    <t>Mô hình phân tử dạng rỗng</t>
  </si>
  <si>
    <t>- 24 quả màu đen, Ф25mm.
- 2 quả màu vàng, Ф25mm.
- 8 quả màu xanh lá cây, Ф25mm.
- 8 quả màu đỏ, Ф19mm.
- 8 quả màu xanh dương, Ф19mm.
- 2 quả màu da cam, Ф19mm.
- 3 quả màu vàng, Ф19mm.
- 30 quả màu trắng sứ, Ф12mm (trên mỗi quả có khoan lỗ Ф3,5mm để lắp các thanh nối).
- 40 thanh nối Ф3,5mm, màu trắng sứ, dài 60mm.
- 30 thanh nối Ф3,5mm, màu trắng sứ, dài 45mm.
- 40 thanh nối Ф3,5mm, màu trắng sứ, dài 60mm.
- Hộp đựng có kích thước (170x280x40) mm, độ dày của vật liệu là 2mm, bên trong được chia thành 7 ngăn, có bản lề và khoá lẫy gắn thân hộp với nắp hộp.</t>
  </si>
  <si>
    <t>Mô hình mô tả cấu trúc của DNA có thể tháo lắp</t>
  </si>
  <si>
    <t>Mô tả được DNA có cấu trúc xoắn kép, gồm các đơn phân là 4 loại nucleotide, các nucleotide liên kết giữa 2 mạch theo nguyên tắc bổ sung. Cao tối thiểu 600 mm, rộng 200 mm có thể tháo rời các bộ phận, chất liệu PVC.</t>
  </si>
  <si>
    <t>Hệ thống giáo dục tại Việt Nam</t>
  </si>
  <si>
    <t>Yêu cầu nội dung: sơ đồ mô tả hệ thống giáo dục quốc dân tại Việt Nam, thể hiện rõ các thời điểm phân nhánh trong hệ thống.</t>
  </si>
  <si>
    <t>01 tờ/GV</t>
  </si>
  <si>
    <t>Công tơ điện 1 pha</t>
  </si>
  <si>
    <t>Công tơ điện một pha loại kỹ thuật số, hiển thị LCD 250V/40A/50Hz.</t>
  </si>
  <si>
    <t>4/PHBM</t>
  </si>
  <si>
    <t>Bộ thiết bị lắp mạng điện trong nhà</t>
  </si>
  <si>
    <t>- Bảng điện nhựa khoan lỗ, kích thước (200x300) mm;
- Công tắc ba cực gắn bảng điện, dòng điện 16A/250VAC;
- Công tắc hai cực gắn bảng điện, dòng điện 16A/250V AC;
- Ổ cắm điện gắn bảng, dòng điện 16A/250V;
- Đèn điện led, đui xoáy 12W/250V/50Hz;
- Đèn điện ống led, chiều dài 1.2m/12W/220V/50Hz;
- Áptômát 1 pha, chống giật, dòng điện 40A/400V/30mA AC;
- Cầu đấu dây điện loại kẹp, thẳng, 2 cầu, dòng điện 10A.</t>
  </si>
  <si>
    <t>MÔN GIÁO DỤC THỂ CHẤT</t>
  </si>
  <si>
    <t xml:space="preserve">Đồng hồ bấm giây
</t>
  </si>
  <si>
    <t>Loại điện tử hiện số, 10 LAP trở lên, độ chính xác 1/100 giây, chống nước (Theo tiêu chuẩn quy định, loại dùng cho tập luyện).</t>
  </si>
  <si>
    <t>1/ GV</t>
  </si>
  <si>
    <t>Còi</t>
  </si>
  <si>
    <t>Loại thông dụng, chất liệu bằng nhựa hoặc chất liệu khác phù hợp, phát ra âm thanh để ra hiệu lệnh.</t>
  </si>
  <si>
    <t>3/ GV</t>
  </si>
  <si>
    <t>Thước dây</t>
  </si>
  <si>
    <t>Thước dây cuộn loại thông dụng có độ dài tối thiểu 10.000mm (10m).</t>
  </si>
  <si>
    <t>Biển lật số</t>
  </si>
  <si>
    <t>Hình chữ nhật, chất liệu bằng nhựa hoặc tương đương, có chân đứng, hai mặt có bảng số hai bên, có thể lật bảng số từ sau ra trước và ngược lại, kích thước bảng (400x200)mm (DxC) (Theo tiêu chuẩn quy định, loại dùng cho tập luyện).</t>
  </si>
  <si>
    <t>Bóng ném</t>
  </si>
  <si>
    <t>Hình tròn, chất liệu bằng cao su đặc, trọng lượng 150g (theo tiêu chuẩn của Tổng cục TDTT).</t>
  </si>
  <si>
    <t>Vợt cầu lông</t>
  </si>
  <si>
    <t>20/ GV</t>
  </si>
  <si>
    <t>Quả cầu lông</t>
  </si>
  <si>
    <t>50/ GV</t>
  </si>
  <si>
    <t>Bàn ghế đọc cho học sinh 2 chỗ ngồi</t>
  </si>
  <si>
    <t>- Mô tả: bàn 2 ghế rời khối THCS có yếm: khung bàn ghế sắt hộp 25x50, 25x25 và 20x20 sơn tĩnh điện. mặt bàn ghế gỗ cao su ghép thanh dày 18mm, ngăn bàn gỗ mdf dày 9mm.
- Kích thước bàn (DxRxC) : 1200 x 450 x 700 (mm)
- Kích thước ghế : 340x340 mm
- Bảo hành: 12 tháng
- Xuất xứ: Việt Nam</t>
  </si>
  <si>
    <t>Mua sắm thay thế để phục vụ họcc tập của học sinh.</t>
  </si>
  <si>
    <t>23 bộ/phòng</t>
  </si>
  <si>
    <t xml:space="preserve">Trường có 10 phòng học, đã có 150 bộ bàn ghế nhưng hiện nay bị  hỏng 15 bộ, không an toàn khi sử dụng, số học sinh năm học mới tăng thêm, đề nghị mua thay thế </t>
  </si>
  <si>
    <t>C</t>
  </si>
  <si>
    <t>THIẾT BỊ THEO QĐ 50</t>
  </si>
  <si>
    <t>Máy photocopy</t>
  </si>
  <si>
    <t>Máy photocopy Fuji XeroxDocucentre S2520
Thông tin chung:
- Cấu hình chuẩn: In, copy, scan
- Công nghệ: Laser đen trắng 
- Khổ giấy: A3/A4
- Bộ nhớ (Ram): 512MB
-Tốc độ  Tốc độ copy/ in/: 25 trang/phút
- Đảo mặt bản gốc: Có
- Đảo mặt bản sao: Có
- ADF: có
- Độ phân giải Độ phân giải :in/ copy: 600 x 600 dpi
- Thu phóng: 25% - 400 % (điều chỉnh 1% mỗi bước)
- Cổng giao tiếp USB/ LAN
- Chức năng copy thẻ ID: Có
- Chức năng copy N in 1: Có
- Chức năng copy và quay ảnh: Có
- Chức năng tiết kiệm mực: Có
- Nạp và đảo bản gốc: Có sẵn , dung lượng 110 tờ
- Tự động đảo mặt bản chụp: Có sẵn
- Chức năng In Laser: Có sẵn
- Chức năng Scan: Có sẵn
- Chức năng scan Màu / Trắng đen : Có
- Trọng lượng (Cân nặng): 33 kg
- Xuất xứ: chính hãng
- Bảo hành: Bảo hành 12 tháng hoặc 40.000 bản chụp tùy theo điều kiện nào đến trước
* Phụ kiện máy photocopy Fuji Xerox Docucentre S2520 (lắp đặt thêm theo yêu cầu)
- Cụm trống photocopy Fuji dùng cho máy FUJI XEROX DOCUCENTRE S2520 
- Hộp mực CT 202384 (9.000 bản theo tiêu chuẩn)
- Two tray - 02 khay nạp giấy (500 tờ/khay)
- One tray – 01 khay nạp giấy (500 tờ/khay)</t>
  </si>
  <si>
    <t xml:space="preserve">Trường có 1 máy mua từ năm 2013, hiện nay bị hỏng không sử dụng được, đề nghị mua thay thế </t>
  </si>
  <si>
    <t>Cộng</t>
  </si>
  <si>
    <t>Phí đánh giá thẩm định giá</t>
  </si>
  <si>
    <t>Tổng cộng dự toán</t>
  </si>
  <si>
    <t>Hfx</t>
  </si>
  <si>
    <r>
      <t xml:space="preserve">             </t>
    </r>
    <r>
      <rPr>
        <i/>
        <sz val="11"/>
        <color indexed="8"/>
        <rFont val="Times New Roman"/>
        <family val="1"/>
      </rPr>
      <t>Tổng số tiền bằng chữ: Hai trăm chín mươi năm triệu tám trăm chín mươi bảy đồng chẵn ./.</t>
    </r>
  </si>
  <si>
    <t>Trường TH&amp;THCS Văn Phong đề nghị Phòng Tài chính- Kế hoạch xem xét, duyệt dự toán trên./.</t>
  </si>
  <si>
    <t>Cát Hải, ngày 14 tháng 5 năm 2025</t>
  </si>
  <si>
    <r>
      <t xml:space="preserve">                      </t>
    </r>
    <r>
      <rPr>
        <b/>
        <sz val="12"/>
        <color indexed="8"/>
        <rFont val="Times New Roman"/>
        <family val="1"/>
      </rPr>
      <t>NGƯỜI LẬP</t>
    </r>
  </si>
  <si>
    <t xml:space="preserve"> HIỆU TRƯỞNG</t>
  </si>
  <si>
    <t xml:space="preserve">                          </t>
  </si>
  <si>
    <t xml:space="preserve">                            </t>
  </si>
  <si>
    <t xml:space="preserve">             </t>
  </si>
  <si>
    <t xml:space="preserve">                              </t>
  </si>
  <si>
    <t xml:space="preserve">          Trần Thị Xuân Toan</t>
  </si>
  <si>
    <t>Nguyễn Thị Quy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</si>
</sst>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
  </numFmts>
  <fonts count="25">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b/>
      <sz val="13"/>
      <color theme="1"/>
      <name val="Times New Roman"/>
      <family val="1"/>
    </font>
    <font>
      <sz val="13"/>
      <color theme="1"/>
      <name val="Times New Roman"/>
      <family val="1"/>
    </font>
    <font>
      <i/>
      <sz val="13"/>
      <color theme="1"/>
      <name val="Times New Roman"/>
      <family val="1"/>
    </font>
    <font>
      <i/>
      <sz val="14"/>
      <color theme="1"/>
      <name val="Times New Roman"/>
      <family val="1"/>
    </font>
    <font>
      <sz val="11"/>
      <color theme="1"/>
      <name val="Times New Roman"/>
      <family val="1"/>
    </font>
    <font>
      <i/>
      <sz val="11"/>
      <color theme="1"/>
      <name val="Times New Roman"/>
      <family val="1"/>
    </font>
    <font>
      <b/>
      <sz val="11"/>
      <name val="Times New Roman"/>
      <family val="1"/>
    </font>
    <font>
      <sz val="12"/>
      <color theme="1"/>
      <name val="Times New Roman"/>
      <family val="2"/>
    </font>
    <font>
      <b/>
      <sz val="11"/>
      <color theme="1"/>
      <name val="Times New Roman"/>
      <family val="1"/>
    </font>
    <font>
      <i/>
      <sz val="11"/>
      <name val="Times New Roman"/>
      <family val="1"/>
    </font>
    <font>
      <sz val="11"/>
      <name val="Times New Roman"/>
      <family val="1"/>
    </font>
    <font>
      <sz val="11"/>
      <name val="Calibri"/>
      <family val="2"/>
      <scheme val="minor"/>
    </font>
    <font>
      <sz val="11"/>
      <name val=".VnTime"/>
      <family val="2"/>
    </font>
    <font>
      <sz val="12"/>
      <name val=".VnTime"/>
      <family val="2"/>
    </font>
    <font>
      <sz val="11"/>
      <color theme="1"/>
      <name val="Calibri"/>
      <family val="2"/>
      <charset val="163"/>
      <scheme val="minor"/>
    </font>
    <font>
      <sz val="14"/>
      <color theme="1"/>
      <name val="Times New Roman"/>
      <family val="2"/>
    </font>
    <font>
      <b/>
      <i/>
      <sz val="11"/>
      <name val="Times New Roman"/>
      <family val="1"/>
    </font>
    <font>
      <i/>
      <sz val="11"/>
      <color indexed="8"/>
      <name val="Times New Roman"/>
      <family val="1"/>
    </font>
    <font>
      <sz val="14"/>
      <color theme="1"/>
      <name val="Times New Roman"/>
      <family val="1"/>
    </font>
    <font>
      <b/>
      <sz val="12"/>
      <color indexed="8"/>
      <name val="Times New Roman"/>
      <family val="1"/>
    </font>
    <font>
      <b/>
      <sz val="19"/>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11" fillId="0" borderId="0"/>
    <xf numFmtId="0" fontId="1" fillId="0" borderId="0"/>
    <xf numFmtId="0" fontId="1" fillId="0" borderId="0"/>
    <xf numFmtId="43" fontId="11" fillId="0" borderId="0" applyFont="0" applyFill="0" applyBorder="0" applyAlignment="0" applyProtection="0"/>
    <xf numFmtId="0" fontId="16" fillId="0" borderId="0"/>
    <xf numFmtId="0" fontId="17" fillId="0" borderId="0"/>
    <xf numFmtId="9" fontId="1" fillId="0" borderId="0" applyFont="0" applyFill="0" applyBorder="0" applyAlignment="0" applyProtection="0"/>
    <xf numFmtId="0" fontId="18" fillId="0" borderId="0"/>
    <xf numFmtId="0" fontId="19" fillId="0" borderId="0"/>
  </cellStyleXfs>
  <cellXfs count="93">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0" fillId="0" borderId="0" xfId="0" applyAlignment="1">
      <alignmen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left" vertical="center"/>
    </xf>
    <xf numFmtId="0" fontId="9"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1" applyFont="1" applyBorder="1" applyAlignment="1">
      <alignment horizontal="center" vertical="center" wrapText="1"/>
    </xf>
    <xf numFmtId="0" fontId="10" fillId="0" borderId="2" xfId="2" applyFont="1" applyBorder="1" applyAlignment="1">
      <alignment horizontal="center" vertical="center" wrapText="1"/>
    </xf>
    <xf numFmtId="0" fontId="10" fillId="2" borderId="2" xfId="3" applyFont="1" applyFill="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164" fontId="12" fillId="0" borderId="2" xfId="4" applyNumberFormat="1" applyFont="1" applyBorder="1" applyAlignment="1">
      <alignment horizontal="center" vertical="center" wrapText="1"/>
    </xf>
    <xf numFmtId="164" fontId="10" fillId="0" borderId="2" xfId="4"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2" applyFont="1" applyBorder="1" applyAlignment="1">
      <alignment horizontal="center" vertical="center" wrapText="1"/>
    </xf>
    <xf numFmtId="0" fontId="10" fillId="2" borderId="5" xfId="3" applyFont="1" applyFill="1" applyBorder="1" applyAlignment="1">
      <alignment horizontal="center" vertical="center" wrapText="1"/>
    </xf>
    <xf numFmtId="0" fontId="10" fillId="0" borderId="5" xfId="0" applyFont="1" applyBorder="1" applyAlignment="1">
      <alignment horizontal="center" vertical="center" wrapText="1"/>
    </xf>
    <xf numFmtId="0" fontId="13" fillId="0" borderId="6" xfId="1" applyFont="1" applyBorder="1" applyAlignment="1">
      <alignment horizontal="center" vertical="center"/>
    </xf>
    <xf numFmtId="0" fontId="13" fillId="0" borderId="6"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vertical="center" wrapText="1"/>
    </xf>
    <xf numFmtId="0" fontId="14" fillId="0" borderId="6" xfId="0" applyFont="1" applyBorder="1" applyAlignment="1">
      <alignment horizontal="center" vertical="center" wrapText="1"/>
    </xf>
    <xf numFmtId="0" fontId="14" fillId="0" borderId="6" xfId="0" applyFont="1" applyBorder="1" applyAlignment="1">
      <alignment horizontal="right" vertical="center" wrapText="1"/>
    </xf>
    <xf numFmtId="3" fontId="10" fillId="0" borderId="6" xfId="0" applyNumberFormat="1" applyFont="1" applyBorder="1" applyAlignment="1">
      <alignment horizontal="right" vertical="center" wrapText="1"/>
    </xf>
    <xf numFmtId="0" fontId="15" fillId="0" borderId="6" xfId="0" applyFont="1" applyBorder="1"/>
    <xf numFmtId="3" fontId="15" fillId="0" borderId="0" xfId="0" applyNumberFormat="1" applyFont="1"/>
    <xf numFmtId="0" fontId="15" fillId="0" borderId="0" xfId="0" applyFont="1"/>
    <xf numFmtId="0" fontId="10" fillId="0" borderId="6" xfId="0" applyFont="1" applyBorder="1" applyAlignment="1">
      <alignment horizontal="center" vertical="center" wrapText="1"/>
    </xf>
    <xf numFmtId="0" fontId="10" fillId="0" borderId="6" xfId="5" applyFont="1" applyBorder="1" applyAlignment="1">
      <alignment horizontal="left" vertical="center" wrapText="1"/>
    </xf>
    <xf numFmtId="0" fontId="14" fillId="0" borderId="6" xfId="0" applyFont="1" applyBorder="1"/>
    <xf numFmtId="0" fontId="14" fillId="0" borderId="6" xfId="6" applyFont="1" applyBorder="1" applyAlignment="1">
      <alignment horizontal="left" vertical="center" wrapText="1"/>
    </xf>
    <xf numFmtId="0" fontId="14" fillId="0" borderId="6" xfId="6" applyFont="1" applyBorder="1" applyAlignment="1">
      <alignment horizontal="center" vertical="center" wrapText="1"/>
    </xf>
    <xf numFmtId="3" fontId="14" fillId="0" borderId="6" xfId="7" applyNumberFormat="1" applyFont="1" applyFill="1" applyBorder="1" applyAlignment="1">
      <alignment horizontal="center" vertical="center" wrapText="1"/>
    </xf>
    <xf numFmtId="3" fontId="14" fillId="0" borderId="6" xfId="0" applyNumberFormat="1" applyFont="1" applyBorder="1" applyAlignment="1">
      <alignment horizontal="right" vertical="center" wrapText="1"/>
    </xf>
    <xf numFmtId="0" fontId="10" fillId="0" borderId="6" xfId="0" applyFont="1" applyBorder="1" applyAlignment="1">
      <alignment vertical="center"/>
    </xf>
    <xf numFmtId="0" fontId="14" fillId="0" borderId="2" xfId="5" applyFont="1" applyBorder="1" applyAlignment="1">
      <alignment horizontal="left" vertical="center" wrapText="1"/>
    </xf>
    <xf numFmtId="0" fontId="14" fillId="0" borderId="6" xfId="5" quotePrefix="1" applyFont="1" applyBorder="1" applyAlignment="1">
      <alignment vertical="center" wrapText="1"/>
    </xf>
    <xf numFmtId="0" fontId="14" fillId="0" borderId="6" xfId="0" applyFont="1" applyBorder="1" applyAlignment="1">
      <alignment horizontal="left"/>
    </xf>
    <xf numFmtId="0" fontId="14" fillId="0" borderId="6" xfId="5" applyFont="1" applyBorder="1" applyAlignment="1">
      <alignment vertical="center" wrapText="1"/>
    </xf>
    <xf numFmtId="0" fontId="14" fillId="0" borderId="6" xfId="0" quotePrefix="1" applyFont="1" applyBorder="1" applyAlignment="1">
      <alignment vertical="center" wrapText="1"/>
    </xf>
    <xf numFmtId="0" fontId="14" fillId="0" borderId="6" xfId="8" applyFont="1" applyBorder="1" applyAlignment="1">
      <alignment horizontal="left" vertical="center" wrapText="1"/>
    </xf>
    <xf numFmtId="0" fontId="14" fillId="0" borderId="6" xfId="0" applyFont="1" applyBorder="1" applyAlignment="1">
      <alignment horizontal="center" vertical="center"/>
    </xf>
    <xf numFmtId="0" fontId="14" fillId="0" borderId="6" xfId="0" quotePrefix="1" applyFont="1" applyBorder="1" applyAlignment="1">
      <alignment wrapText="1"/>
    </xf>
    <xf numFmtId="3" fontId="14" fillId="0" borderId="6" xfId="5" applyNumberFormat="1" applyFont="1" applyBorder="1" applyAlignment="1">
      <alignment horizontal="center" vertical="center"/>
    </xf>
    <xf numFmtId="3" fontId="14" fillId="0" borderId="6" xfId="5" applyNumberFormat="1" applyFont="1" applyBorder="1" applyAlignment="1">
      <alignment horizontal="right" vertical="center"/>
    </xf>
    <xf numFmtId="0" fontId="10" fillId="0" borderId="6" xfId="5" applyFont="1" applyBorder="1" applyAlignment="1">
      <alignment horizontal="center" vertical="center" wrapText="1"/>
    </xf>
    <xf numFmtId="0" fontId="10" fillId="0" borderId="6" xfId="6" applyFont="1" applyBorder="1" applyAlignment="1">
      <alignment horizontal="left" vertical="center" wrapText="1"/>
    </xf>
    <xf numFmtId="3" fontId="14" fillId="0" borderId="6" xfId="6" applyNumberFormat="1" applyFont="1" applyBorder="1" applyAlignment="1">
      <alignment horizontal="right" vertical="center" wrapText="1"/>
    </xf>
    <xf numFmtId="0" fontId="10" fillId="0" borderId="6" xfId="5" applyFont="1" applyBorder="1" applyAlignment="1">
      <alignment vertical="center" wrapText="1"/>
    </xf>
    <xf numFmtId="0" fontId="14" fillId="0" borderId="6" xfId="6" applyFont="1" applyBorder="1" applyAlignment="1">
      <alignment vertical="center" wrapText="1"/>
    </xf>
    <xf numFmtId="0" fontId="14" fillId="0" borderId="6" xfId="6" quotePrefix="1" applyFont="1" applyBorder="1" applyAlignment="1">
      <alignment vertical="center" wrapText="1"/>
    </xf>
    <xf numFmtId="3" fontId="10" fillId="0" borderId="6" xfId="5" applyNumberFormat="1" applyFont="1" applyBorder="1" applyAlignment="1">
      <alignment horizontal="right" vertical="center"/>
    </xf>
    <xf numFmtId="0" fontId="10" fillId="0" borderId="6" xfId="0" applyFont="1" applyBorder="1" applyAlignment="1">
      <alignment horizontal="right" vertical="center" wrapText="1"/>
    </xf>
    <xf numFmtId="3" fontId="10" fillId="0" borderId="6" xfId="9" applyNumberFormat="1" applyFont="1" applyBorder="1" applyAlignment="1">
      <alignment horizontal="right" vertical="center" wrapText="1"/>
    </xf>
    <xf numFmtId="0" fontId="14" fillId="0" borderId="6" xfId="5" applyFont="1" applyBorder="1" applyAlignment="1">
      <alignment horizontal="center" vertical="center" wrapText="1"/>
    </xf>
    <xf numFmtId="0" fontId="14" fillId="0" borderId="6" xfId="0" applyFont="1" applyBorder="1" applyAlignment="1">
      <alignment vertical="center" wrapText="1"/>
    </xf>
    <xf numFmtId="3" fontId="14" fillId="0" borderId="6" xfId="6" applyNumberFormat="1" applyFont="1" applyBorder="1" applyAlignment="1">
      <alignment horizontal="center" vertical="center" wrapText="1"/>
    </xf>
    <xf numFmtId="0" fontId="14" fillId="0" borderId="6" xfId="6" quotePrefix="1" applyFont="1" applyBorder="1" applyAlignment="1">
      <alignment horizontal="left" vertical="center" wrapText="1"/>
    </xf>
    <xf numFmtId="0" fontId="10" fillId="0" borderId="6" xfId="6" applyFont="1" applyBorder="1" applyAlignment="1">
      <alignment horizontal="center" vertical="center" wrapText="1"/>
    </xf>
    <xf numFmtId="0" fontId="14" fillId="0" borderId="6" xfId="5" applyFont="1" applyBorder="1" applyAlignment="1">
      <alignment horizontal="center" vertical="center"/>
    </xf>
    <xf numFmtId="0" fontId="14" fillId="0" borderId="6" xfId="5" applyFont="1" applyBorder="1" applyAlignment="1">
      <alignment vertical="center"/>
    </xf>
    <xf numFmtId="0" fontId="14" fillId="0" borderId="6" xfId="0" applyFont="1" applyBorder="1" applyAlignment="1">
      <alignment vertical="top"/>
    </xf>
    <xf numFmtId="165" fontId="14" fillId="0" borderId="6" xfId="0" applyNumberFormat="1" applyFont="1" applyBorder="1" applyAlignment="1">
      <alignment horizontal="right" vertical="center" wrapText="1"/>
    </xf>
    <xf numFmtId="0" fontId="14" fillId="0" borderId="6" xfId="6" applyFont="1" applyBorder="1" applyAlignment="1">
      <alignment vertical="top" wrapText="1"/>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0" fillId="0" borderId="4" xfId="1" applyFont="1" applyBorder="1" applyAlignment="1">
      <alignment horizontal="center" vertical="center"/>
    </xf>
    <xf numFmtId="0" fontId="20" fillId="0" borderId="3" xfId="1" applyFont="1" applyBorder="1" applyAlignment="1">
      <alignment horizontal="center" vertical="center"/>
    </xf>
    <xf numFmtId="0" fontId="20" fillId="0" borderId="7" xfId="1" applyFont="1" applyBorder="1" applyAlignment="1">
      <alignment horizontal="center" vertical="center"/>
    </xf>
    <xf numFmtId="0" fontId="20" fillId="0" borderId="4" xfId="1" applyFont="1" applyBorder="1" applyAlignment="1">
      <alignment horizontal="center" vertical="center"/>
    </xf>
    <xf numFmtId="3" fontId="20" fillId="0" borderId="6" xfId="0" applyNumberFormat="1" applyFont="1" applyBorder="1" applyAlignment="1">
      <alignment horizontal="right" vertical="center" wrapText="1"/>
    </xf>
    <xf numFmtId="3" fontId="15" fillId="0" borderId="6" xfId="0" applyNumberFormat="1" applyFont="1" applyBorder="1"/>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2" fillId="0" borderId="0" xfId="0" applyFont="1" applyAlignment="1">
      <alignment vertical="center"/>
    </xf>
    <xf numFmtId="0" fontId="22" fillId="0" borderId="0" xfId="0" applyFont="1" applyAlignment="1">
      <alignment horizontal="left" vertical="center"/>
    </xf>
    <xf numFmtId="0" fontId="7"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24" fillId="0" borderId="0" xfId="0" applyFont="1" applyAlignment="1">
      <alignment vertical="center" wrapText="1"/>
    </xf>
    <xf numFmtId="3" fontId="0" fillId="0" borderId="0" xfId="0" applyNumberFormat="1"/>
  </cellXfs>
  <cellStyles count="10">
    <cellStyle name="Comma 2" xfId="4" xr:uid="{9ACD4E05-B570-4B60-B497-C2CC5458B788}"/>
    <cellStyle name="Normal" xfId="0" builtinId="0"/>
    <cellStyle name="Normal 3" xfId="1" xr:uid="{A1393D7D-0488-4A87-ADA1-DFEED2D1215F}"/>
    <cellStyle name="Normal 3 2" xfId="9" xr:uid="{8E6075B2-3198-4FF0-A2EE-BA32DED9ED9F}"/>
    <cellStyle name="Normal 4" xfId="5" xr:uid="{E7697070-B64B-4023-ADB1-D4880E215D1F}"/>
    <cellStyle name="Normal 4 2" xfId="2" xr:uid="{F2D23CC1-E3E4-4C2A-BEDD-22DF428F358B}"/>
    <cellStyle name="Normal 4 2 2" xfId="6" xr:uid="{0EAA7306-CAE3-4AC6-B651-2CFA023B591F}"/>
    <cellStyle name="Normal 7" xfId="3" xr:uid="{44845908-07BA-404F-A689-52277380C847}"/>
    <cellStyle name="Normal 8" xfId="8" xr:uid="{15234E58-E3BE-435F-A704-1700037A275D}"/>
    <cellStyle name="Percent 3 2" xfId="7" xr:uid="{1FDE5C17-C70D-4BAE-84BA-7498FF3C98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2095500</xdr:colOff>
      <xdr:row>5</xdr:row>
      <xdr:rowOff>15240</xdr:rowOff>
    </xdr:from>
    <xdr:to>
      <xdr:col>6</xdr:col>
      <xdr:colOff>0</xdr:colOff>
      <xdr:row>5</xdr:row>
      <xdr:rowOff>15240</xdr:rowOff>
    </xdr:to>
    <xdr:sp macro="" textlink="">
      <xdr:nvSpPr>
        <xdr:cNvPr id="2" name="Line 4">
          <a:extLst>
            <a:ext uri="{FF2B5EF4-FFF2-40B4-BE49-F238E27FC236}">
              <a16:creationId xmlns:a16="http://schemas.microsoft.com/office/drawing/2014/main" id="{B21FA6DC-C303-44D8-8CDD-4FC81AED683E}"/>
            </a:ext>
          </a:extLst>
        </xdr:cNvPr>
        <xdr:cNvSpPr>
          <a:spLocks noChangeShapeType="1"/>
        </xdr:cNvSpPr>
      </xdr:nvSpPr>
      <xdr:spPr bwMode="auto">
        <a:xfrm>
          <a:off x="2506980" y="0"/>
          <a:ext cx="6141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1452-9AF6-4454-AF01-C6B0ADC9C9B5}">
  <dimension ref="A1:T156"/>
  <sheetViews>
    <sheetView tabSelected="1" topLeftCell="A12" zoomScaleNormal="100" workbookViewId="0">
      <selection activeCell="B23" sqref="B23"/>
    </sheetView>
  </sheetViews>
  <sheetFormatPr defaultRowHeight="14.4"/>
  <cols>
    <col min="1" max="1" width="6" customWidth="1"/>
    <col min="2" max="2" width="35.88671875" customWidth="1"/>
    <col min="3" max="3" width="54.33203125" customWidth="1"/>
    <col min="4" max="4" width="22.109375" customWidth="1"/>
    <col min="5" max="5" width="7.77734375" customWidth="1"/>
    <col min="6" max="6" width="6.44140625" hidden="1" customWidth="1"/>
    <col min="7" max="7" width="5.44140625" hidden="1" customWidth="1"/>
    <col min="8" max="8" width="6.77734375" style="89" customWidth="1"/>
    <col min="9" max="9" width="11.5546875" style="89" customWidth="1"/>
    <col min="10" max="10" width="13.5546875" style="90" customWidth="1"/>
    <col min="11" max="11" width="20.88671875" hidden="1" customWidth="1"/>
    <col min="12" max="12" width="13.5546875" customWidth="1"/>
    <col min="258" max="258" width="6" customWidth="1"/>
    <col min="259" max="259" width="38.88671875" customWidth="1"/>
    <col min="260" max="260" width="57" customWidth="1"/>
    <col min="261" max="261" width="11.44140625" customWidth="1"/>
    <col min="262" max="262" width="7.5546875" customWidth="1"/>
    <col min="263" max="263" width="10.109375" customWidth="1"/>
    <col min="264" max="264" width="11.109375" customWidth="1"/>
    <col min="265" max="265" width="12.44140625" customWidth="1"/>
    <col min="266" max="266" width="14" customWidth="1"/>
    <col min="267" max="267" width="20.88671875" customWidth="1"/>
    <col min="268" max="268" width="13.5546875" customWidth="1"/>
    <col min="514" max="514" width="6" customWidth="1"/>
    <col min="515" max="515" width="38.88671875" customWidth="1"/>
    <col min="516" max="516" width="57" customWidth="1"/>
    <col min="517" max="517" width="11.44140625" customWidth="1"/>
    <col min="518" max="518" width="7.5546875" customWidth="1"/>
    <col min="519" max="519" width="10.109375" customWidth="1"/>
    <col min="520" max="520" width="11.109375" customWidth="1"/>
    <col min="521" max="521" width="12.44140625" customWidth="1"/>
    <col min="522" max="522" width="14" customWidth="1"/>
    <col min="523" max="523" width="20.88671875" customWidth="1"/>
    <col min="524" max="524" width="13.5546875" customWidth="1"/>
    <col min="770" max="770" width="6" customWidth="1"/>
    <col min="771" max="771" width="38.88671875" customWidth="1"/>
    <col min="772" max="772" width="57" customWidth="1"/>
    <col min="773" max="773" width="11.44140625" customWidth="1"/>
    <col min="774" max="774" width="7.5546875" customWidth="1"/>
    <col min="775" max="775" width="10.109375" customWidth="1"/>
    <col min="776" max="776" width="11.109375" customWidth="1"/>
    <col min="777" max="777" width="12.44140625" customWidth="1"/>
    <col min="778" max="778" width="14" customWidth="1"/>
    <col min="779" max="779" width="20.88671875" customWidth="1"/>
    <col min="780" max="780" width="13.5546875" customWidth="1"/>
    <col min="1026" max="1026" width="6" customWidth="1"/>
    <col min="1027" max="1027" width="38.88671875" customWidth="1"/>
    <col min="1028" max="1028" width="57" customWidth="1"/>
    <col min="1029" max="1029" width="11.44140625" customWidth="1"/>
    <col min="1030" max="1030" width="7.5546875" customWidth="1"/>
    <col min="1031" max="1031" width="10.109375" customWidth="1"/>
    <col min="1032" max="1032" width="11.109375" customWidth="1"/>
    <col min="1033" max="1033" width="12.44140625" customWidth="1"/>
    <col min="1034" max="1034" width="14" customWidth="1"/>
    <col min="1035" max="1035" width="20.88671875" customWidth="1"/>
    <col min="1036" max="1036" width="13.5546875" customWidth="1"/>
    <col min="1282" max="1282" width="6" customWidth="1"/>
    <col min="1283" max="1283" width="38.88671875" customWidth="1"/>
    <col min="1284" max="1284" width="57" customWidth="1"/>
    <col min="1285" max="1285" width="11.44140625" customWidth="1"/>
    <col min="1286" max="1286" width="7.5546875" customWidth="1"/>
    <col min="1287" max="1287" width="10.109375" customWidth="1"/>
    <col min="1288" max="1288" width="11.109375" customWidth="1"/>
    <col min="1289" max="1289" width="12.44140625" customWidth="1"/>
    <col min="1290" max="1290" width="14" customWidth="1"/>
    <col min="1291" max="1291" width="20.88671875" customWidth="1"/>
    <col min="1292" max="1292" width="13.5546875" customWidth="1"/>
    <col min="1538" max="1538" width="6" customWidth="1"/>
    <col min="1539" max="1539" width="38.88671875" customWidth="1"/>
    <col min="1540" max="1540" width="57" customWidth="1"/>
    <col min="1541" max="1541" width="11.44140625" customWidth="1"/>
    <col min="1542" max="1542" width="7.5546875" customWidth="1"/>
    <col min="1543" max="1543" width="10.109375" customWidth="1"/>
    <col min="1544" max="1544" width="11.109375" customWidth="1"/>
    <col min="1545" max="1545" width="12.44140625" customWidth="1"/>
    <col min="1546" max="1546" width="14" customWidth="1"/>
    <col min="1547" max="1547" width="20.88671875" customWidth="1"/>
    <col min="1548" max="1548" width="13.5546875" customWidth="1"/>
    <col min="1794" max="1794" width="6" customWidth="1"/>
    <col min="1795" max="1795" width="38.88671875" customWidth="1"/>
    <col min="1796" max="1796" width="57" customWidth="1"/>
    <col min="1797" max="1797" width="11.44140625" customWidth="1"/>
    <col min="1798" max="1798" width="7.5546875" customWidth="1"/>
    <col min="1799" max="1799" width="10.109375" customWidth="1"/>
    <col min="1800" max="1800" width="11.109375" customWidth="1"/>
    <col min="1801" max="1801" width="12.44140625" customWidth="1"/>
    <col min="1802" max="1802" width="14" customWidth="1"/>
    <col min="1803" max="1803" width="20.88671875" customWidth="1"/>
    <col min="1804" max="1804" width="13.5546875" customWidth="1"/>
    <col min="2050" max="2050" width="6" customWidth="1"/>
    <col min="2051" max="2051" width="38.88671875" customWidth="1"/>
    <col min="2052" max="2052" width="57" customWidth="1"/>
    <col min="2053" max="2053" width="11.44140625" customWidth="1"/>
    <col min="2054" max="2054" width="7.5546875" customWidth="1"/>
    <col min="2055" max="2055" width="10.109375" customWidth="1"/>
    <col min="2056" max="2056" width="11.109375" customWidth="1"/>
    <col min="2057" max="2057" width="12.44140625" customWidth="1"/>
    <col min="2058" max="2058" width="14" customWidth="1"/>
    <col min="2059" max="2059" width="20.88671875" customWidth="1"/>
    <col min="2060" max="2060" width="13.5546875" customWidth="1"/>
    <col min="2306" max="2306" width="6" customWidth="1"/>
    <col min="2307" max="2307" width="38.88671875" customWidth="1"/>
    <col min="2308" max="2308" width="57" customWidth="1"/>
    <col min="2309" max="2309" width="11.44140625" customWidth="1"/>
    <col min="2310" max="2310" width="7.5546875" customWidth="1"/>
    <col min="2311" max="2311" width="10.109375" customWidth="1"/>
    <col min="2312" max="2312" width="11.109375" customWidth="1"/>
    <col min="2313" max="2313" width="12.44140625" customWidth="1"/>
    <col min="2314" max="2314" width="14" customWidth="1"/>
    <col min="2315" max="2315" width="20.88671875" customWidth="1"/>
    <col min="2316" max="2316" width="13.5546875" customWidth="1"/>
    <col min="2562" max="2562" width="6" customWidth="1"/>
    <col min="2563" max="2563" width="38.88671875" customWidth="1"/>
    <col min="2564" max="2564" width="57" customWidth="1"/>
    <col min="2565" max="2565" width="11.44140625" customWidth="1"/>
    <col min="2566" max="2566" width="7.5546875" customWidth="1"/>
    <col min="2567" max="2567" width="10.109375" customWidth="1"/>
    <col min="2568" max="2568" width="11.109375" customWidth="1"/>
    <col min="2569" max="2569" width="12.44140625" customWidth="1"/>
    <col min="2570" max="2570" width="14" customWidth="1"/>
    <col min="2571" max="2571" width="20.88671875" customWidth="1"/>
    <col min="2572" max="2572" width="13.5546875" customWidth="1"/>
    <col min="2818" max="2818" width="6" customWidth="1"/>
    <col min="2819" max="2819" width="38.88671875" customWidth="1"/>
    <col min="2820" max="2820" width="57" customWidth="1"/>
    <col min="2821" max="2821" width="11.44140625" customWidth="1"/>
    <col min="2822" max="2822" width="7.5546875" customWidth="1"/>
    <col min="2823" max="2823" width="10.109375" customWidth="1"/>
    <col min="2824" max="2824" width="11.109375" customWidth="1"/>
    <col min="2825" max="2825" width="12.44140625" customWidth="1"/>
    <col min="2826" max="2826" width="14" customWidth="1"/>
    <col min="2827" max="2827" width="20.88671875" customWidth="1"/>
    <col min="2828" max="2828" width="13.5546875" customWidth="1"/>
    <col min="3074" max="3074" width="6" customWidth="1"/>
    <col min="3075" max="3075" width="38.88671875" customWidth="1"/>
    <col min="3076" max="3076" width="57" customWidth="1"/>
    <col min="3077" max="3077" width="11.44140625" customWidth="1"/>
    <col min="3078" max="3078" width="7.5546875" customWidth="1"/>
    <col min="3079" max="3079" width="10.109375" customWidth="1"/>
    <col min="3080" max="3080" width="11.109375" customWidth="1"/>
    <col min="3081" max="3081" width="12.44140625" customWidth="1"/>
    <col min="3082" max="3082" width="14" customWidth="1"/>
    <col min="3083" max="3083" width="20.88671875" customWidth="1"/>
    <col min="3084" max="3084" width="13.5546875" customWidth="1"/>
    <col min="3330" max="3330" width="6" customWidth="1"/>
    <col min="3331" max="3331" width="38.88671875" customWidth="1"/>
    <col min="3332" max="3332" width="57" customWidth="1"/>
    <col min="3333" max="3333" width="11.44140625" customWidth="1"/>
    <col min="3334" max="3334" width="7.5546875" customWidth="1"/>
    <col min="3335" max="3335" width="10.109375" customWidth="1"/>
    <col min="3336" max="3336" width="11.109375" customWidth="1"/>
    <col min="3337" max="3337" width="12.44140625" customWidth="1"/>
    <col min="3338" max="3338" width="14" customWidth="1"/>
    <col min="3339" max="3339" width="20.88671875" customWidth="1"/>
    <col min="3340" max="3340" width="13.5546875" customWidth="1"/>
    <col min="3586" max="3586" width="6" customWidth="1"/>
    <col min="3587" max="3587" width="38.88671875" customWidth="1"/>
    <col min="3588" max="3588" width="57" customWidth="1"/>
    <col min="3589" max="3589" width="11.44140625" customWidth="1"/>
    <col min="3590" max="3590" width="7.5546875" customWidth="1"/>
    <col min="3591" max="3591" width="10.109375" customWidth="1"/>
    <col min="3592" max="3592" width="11.109375" customWidth="1"/>
    <col min="3593" max="3593" width="12.44140625" customWidth="1"/>
    <col min="3594" max="3594" width="14" customWidth="1"/>
    <col min="3595" max="3595" width="20.88671875" customWidth="1"/>
    <col min="3596" max="3596" width="13.5546875" customWidth="1"/>
    <col min="3842" max="3842" width="6" customWidth="1"/>
    <col min="3843" max="3843" width="38.88671875" customWidth="1"/>
    <col min="3844" max="3844" width="57" customWidth="1"/>
    <col min="3845" max="3845" width="11.44140625" customWidth="1"/>
    <col min="3846" max="3846" width="7.5546875" customWidth="1"/>
    <col min="3847" max="3847" width="10.109375" customWidth="1"/>
    <col min="3848" max="3848" width="11.109375" customWidth="1"/>
    <col min="3849" max="3849" width="12.44140625" customWidth="1"/>
    <col min="3850" max="3850" width="14" customWidth="1"/>
    <col min="3851" max="3851" width="20.88671875" customWidth="1"/>
    <col min="3852" max="3852" width="13.5546875" customWidth="1"/>
    <col min="4098" max="4098" width="6" customWidth="1"/>
    <col min="4099" max="4099" width="38.88671875" customWidth="1"/>
    <col min="4100" max="4100" width="57" customWidth="1"/>
    <col min="4101" max="4101" width="11.44140625" customWidth="1"/>
    <col min="4102" max="4102" width="7.5546875" customWidth="1"/>
    <col min="4103" max="4103" width="10.109375" customWidth="1"/>
    <col min="4104" max="4104" width="11.109375" customWidth="1"/>
    <col min="4105" max="4105" width="12.44140625" customWidth="1"/>
    <col min="4106" max="4106" width="14" customWidth="1"/>
    <col min="4107" max="4107" width="20.88671875" customWidth="1"/>
    <col min="4108" max="4108" width="13.5546875" customWidth="1"/>
    <col min="4354" max="4354" width="6" customWidth="1"/>
    <col min="4355" max="4355" width="38.88671875" customWidth="1"/>
    <col min="4356" max="4356" width="57" customWidth="1"/>
    <col min="4357" max="4357" width="11.44140625" customWidth="1"/>
    <col min="4358" max="4358" width="7.5546875" customWidth="1"/>
    <col min="4359" max="4359" width="10.109375" customWidth="1"/>
    <col min="4360" max="4360" width="11.109375" customWidth="1"/>
    <col min="4361" max="4361" width="12.44140625" customWidth="1"/>
    <col min="4362" max="4362" width="14" customWidth="1"/>
    <col min="4363" max="4363" width="20.88671875" customWidth="1"/>
    <col min="4364" max="4364" width="13.5546875" customWidth="1"/>
    <col min="4610" max="4610" width="6" customWidth="1"/>
    <col min="4611" max="4611" width="38.88671875" customWidth="1"/>
    <col min="4612" max="4612" width="57" customWidth="1"/>
    <col min="4613" max="4613" width="11.44140625" customWidth="1"/>
    <col min="4614" max="4614" width="7.5546875" customWidth="1"/>
    <col min="4615" max="4615" width="10.109375" customWidth="1"/>
    <col min="4616" max="4616" width="11.109375" customWidth="1"/>
    <col min="4617" max="4617" width="12.44140625" customWidth="1"/>
    <col min="4618" max="4618" width="14" customWidth="1"/>
    <col min="4619" max="4619" width="20.88671875" customWidth="1"/>
    <col min="4620" max="4620" width="13.5546875" customWidth="1"/>
    <col min="4866" max="4866" width="6" customWidth="1"/>
    <col min="4867" max="4867" width="38.88671875" customWidth="1"/>
    <col min="4868" max="4868" width="57" customWidth="1"/>
    <col min="4869" max="4869" width="11.44140625" customWidth="1"/>
    <col min="4870" max="4870" width="7.5546875" customWidth="1"/>
    <col min="4871" max="4871" width="10.109375" customWidth="1"/>
    <col min="4872" max="4872" width="11.109375" customWidth="1"/>
    <col min="4873" max="4873" width="12.44140625" customWidth="1"/>
    <col min="4874" max="4874" width="14" customWidth="1"/>
    <col min="4875" max="4875" width="20.88671875" customWidth="1"/>
    <col min="4876" max="4876" width="13.5546875" customWidth="1"/>
    <col min="5122" max="5122" width="6" customWidth="1"/>
    <col min="5123" max="5123" width="38.88671875" customWidth="1"/>
    <col min="5124" max="5124" width="57" customWidth="1"/>
    <col min="5125" max="5125" width="11.44140625" customWidth="1"/>
    <col min="5126" max="5126" width="7.5546875" customWidth="1"/>
    <col min="5127" max="5127" width="10.109375" customWidth="1"/>
    <col min="5128" max="5128" width="11.109375" customWidth="1"/>
    <col min="5129" max="5129" width="12.44140625" customWidth="1"/>
    <col min="5130" max="5130" width="14" customWidth="1"/>
    <col min="5131" max="5131" width="20.88671875" customWidth="1"/>
    <col min="5132" max="5132" width="13.5546875" customWidth="1"/>
    <col min="5378" max="5378" width="6" customWidth="1"/>
    <col min="5379" max="5379" width="38.88671875" customWidth="1"/>
    <col min="5380" max="5380" width="57" customWidth="1"/>
    <col min="5381" max="5381" width="11.44140625" customWidth="1"/>
    <col min="5382" max="5382" width="7.5546875" customWidth="1"/>
    <col min="5383" max="5383" width="10.109375" customWidth="1"/>
    <col min="5384" max="5384" width="11.109375" customWidth="1"/>
    <col min="5385" max="5385" width="12.44140625" customWidth="1"/>
    <col min="5386" max="5386" width="14" customWidth="1"/>
    <col min="5387" max="5387" width="20.88671875" customWidth="1"/>
    <col min="5388" max="5388" width="13.5546875" customWidth="1"/>
    <col min="5634" max="5634" width="6" customWidth="1"/>
    <col min="5635" max="5635" width="38.88671875" customWidth="1"/>
    <col min="5636" max="5636" width="57" customWidth="1"/>
    <col min="5637" max="5637" width="11.44140625" customWidth="1"/>
    <col min="5638" max="5638" width="7.5546875" customWidth="1"/>
    <col min="5639" max="5639" width="10.109375" customWidth="1"/>
    <col min="5640" max="5640" width="11.109375" customWidth="1"/>
    <col min="5641" max="5641" width="12.44140625" customWidth="1"/>
    <col min="5642" max="5642" width="14" customWidth="1"/>
    <col min="5643" max="5643" width="20.88671875" customWidth="1"/>
    <col min="5644" max="5644" width="13.5546875" customWidth="1"/>
    <col min="5890" max="5890" width="6" customWidth="1"/>
    <col min="5891" max="5891" width="38.88671875" customWidth="1"/>
    <col min="5892" max="5892" width="57" customWidth="1"/>
    <col min="5893" max="5893" width="11.44140625" customWidth="1"/>
    <col min="5894" max="5894" width="7.5546875" customWidth="1"/>
    <col min="5895" max="5895" width="10.109375" customWidth="1"/>
    <col min="5896" max="5896" width="11.109375" customWidth="1"/>
    <col min="5897" max="5897" width="12.44140625" customWidth="1"/>
    <col min="5898" max="5898" width="14" customWidth="1"/>
    <col min="5899" max="5899" width="20.88671875" customWidth="1"/>
    <col min="5900" max="5900" width="13.5546875" customWidth="1"/>
    <col min="6146" max="6146" width="6" customWidth="1"/>
    <col min="6147" max="6147" width="38.88671875" customWidth="1"/>
    <col min="6148" max="6148" width="57" customWidth="1"/>
    <col min="6149" max="6149" width="11.44140625" customWidth="1"/>
    <col min="6150" max="6150" width="7.5546875" customWidth="1"/>
    <col min="6151" max="6151" width="10.109375" customWidth="1"/>
    <col min="6152" max="6152" width="11.109375" customWidth="1"/>
    <col min="6153" max="6153" width="12.44140625" customWidth="1"/>
    <col min="6154" max="6154" width="14" customWidth="1"/>
    <col min="6155" max="6155" width="20.88671875" customWidth="1"/>
    <col min="6156" max="6156" width="13.5546875" customWidth="1"/>
    <col min="6402" max="6402" width="6" customWidth="1"/>
    <col min="6403" max="6403" width="38.88671875" customWidth="1"/>
    <col min="6404" max="6404" width="57" customWidth="1"/>
    <col min="6405" max="6405" width="11.44140625" customWidth="1"/>
    <col min="6406" max="6406" width="7.5546875" customWidth="1"/>
    <col min="6407" max="6407" width="10.109375" customWidth="1"/>
    <col min="6408" max="6408" width="11.109375" customWidth="1"/>
    <col min="6409" max="6409" width="12.44140625" customWidth="1"/>
    <col min="6410" max="6410" width="14" customWidth="1"/>
    <col min="6411" max="6411" width="20.88671875" customWidth="1"/>
    <col min="6412" max="6412" width="13.5546875" customWidth="1"/>
    <col min="6658" max="6658" width="6" customWidth="1"/>
    <col min="6659" max="6659" width="38.88671875" customWidth="1"/>
    <col min="6660" max="6660" width="57" customWidth="1"/>
    <col min="6661" max="6661" width="11.44140625" customWidth="1"/>
    <col min="6662" max="6662" width="7.5546875" customWidth="1"/>
    <col min="6663" max="6663" width="10.109375" customWidth="1"/>
    <col min="6664" max="6664" width="11.109375" customWidth="1"/>
    <col min="6665" max="6665" width="12.44140625" customWidth="1"/>
    <col min="6666" max="6666" width="14" customWidth="1"/>
    <col min="6667" max="6667" width="20.88671875" customWidth="1"/>
    <col min="6668" max="6668" width="13.5546875" customWidth="1"/>
    <col min="6914" max="6914" width="6" customWidth="1"/>
    <col min="6915" max="6915" width="38.88671875" customWidth="1"/>
    <col min="6916" max="6916" width="57" customWidth="1"/>
    <col min="6917" max="6917" width="11.44140625" customWidth="1"/>
    <col min="6918" max="6918" width="7.5546875" customWidth="1"/>
    <col min="6919" max="6919" width="10.109375" customWidth="1"/>
    <col min="6920" max="6920" width="11.109375" customWidth="1"/>
    <col min="6921" max="6921" width="12.44140625" customWidth="1"/>
    <col min="6922" max="6922" width="14" customWidth="1"/>
    <col min="6923" max="6923" width="20.88671875" customWidth="1"/>
    <col min="6924" max="6924" width="13.5546875" customWidth="1"/>
    <col min="7170" max="7170" width="6" customWidth="1"/>
    <col min="7171" max="7171" width="38.88671875" customWidth="1"/>
    <col min="7172" max="7172" width="57" customWidth="1"/>
    <col min="7173" max="7173" width="11.44140625" customWidth="1"/>
    <col min="7174" max="7174" width="7.5546875" customWidth="1"/>
    <col min="7175" max="7175" width="10.109375" customWidth="1"/>
    <col min="7176" max="7176" width="11.109375" customWidth="1"/>
    <col min="7177" max="7177" width="12.44140625" customWidth="1"/>
    <col min="7178" max="7178" width="14" customWidth="1"/>
    <col min="7179" max="7179" width="20.88671875" customWidth="1"/>
    <col min="7180" max="7180" width="13.5546875" customWidth="1"/>
    <col min="7426" max="7426" width="6" customWidth="1"/>
    <col min="7427" max="7427" width="38.88671875" customWidth="1"/>
    <col min="7428" max="7428" width="57" customWidth="1"/>
    <col min="7429" max="7429" width="11.44140625" customWidth="1"/>
    <col min="7430" max="7430" width="7.5546875" customWidth="1"/>
    <col min="7431" max="7431" width="10.109375" customWidth="1"/>
    <col min="7432" max="7432" width="11.109375" customWidth="1"/>
    <col min="7433" max="7433" width="12.44140625" customWidth="1"/>
    <col min="7434" max="7434" width="14" customWidth="1"/>
    <col min="7435" max="7435" width="20.88671875" customWidth="1"/>
    <col min="7436" max="7436" width="13.5546875" customWidth="1"/>
    <col min="7682" max="7682" width="6" customWidth="1"/>
    <col min="7683" max="7683" width="38.88671875" customWidth="1"/>
    <col min="7684" max="7684" width="57" customWidth="1"/>
    <col min="7685" max="7685" width="11.44140625" customWidth="1"/>
    <col min="7686" max="7686" width="7.5546875" customWidth="1"/>
    <col min="7687" max="7687" width="10.109375" customWidth="1"/>
    <col min="7688" max="7688" width="11.109375" customWidth="1"/>
    <col min="7689" max="7689" width="12.44140625" customWidth="1"/>
    <col min="7690" max="7690" width="14" customWidth="1"/>
    <col min="7691" max="7691" width="20.88671875" customWidth="1"/>
    <col min="7692" max="7692" width="13.5546875" customWidth="1"/>
    <col min="7938" max="7938" width="6" customWidth="1"/>
    <col min="7939" max="7939" width="38.88671875" customWidth="1"/>
    <col min="7940" max="7940" width="57" customWidth="1"/>
    <col min="7941" max="7941" width="11.44140625" customWidth="1"/>
    <col min="7942" max="7942" width="7.5546875" customWidth="1"/>
    <col min="7943" max="7943" width="10.109375" customWidth="1"/>
    <col min="7944" max="7944" width="11.109375" customWidth="1"/>
    <col min="7945" max="7945" width="12.44140625" customWidth="1"/>
    <col min="7946" max="7946" width="14" customWidth="1"/>
    <col min="7947" max="7947" width="20.88671875" customWidth="1"/>
    <col min="7948" max="7948" width="13.5546875" customWidth="1"/>
    <col min="8194" max="8194" width="6" customWidth="1"/>
    <col min="8195" max="8195" width="38.88671875" customWidth="1"/>
    <col min="8196" max="8196" width="57" customWidth="1"/>
    <col min="8197" max="8197" width="11.44140625" customWidth="1"/>
    <col min="8198" max="8198" width="7.5546875" customWidth="1"/>
    <col min="8199" max="8199" width="10.109375" customWidth="1"/>
    <col min="8200" max="8200" width="11.109375" customWidth="1"/>
    <col min="8201" max="8201" width="12.44140625" customWidth="1"/>
    <col min="8202" max="8202" width="14" customWidth="1"/>
    <col min="8203" max="8203" width="20.88671875" customWidth="1"/>
    <col min="8204" max="8204" width="13.5546875" customWidth="1"/>
    <col min="8450" max="8450" width="6" customWidth="1"/>
    <col min="8451" max="8451" width="38.88671875" customWidth="1"/>
    <col min="8452" max="8452" width="57" customWidth="1"/>
    <col min="8453" max="8453" width="11.44140625" customWidth="1"/>
    <col min="8454" max="8454" width="7.5546875" customWidth="1"/>
    <col min="8455" max="8455" width="10.109375" customWidth="1"/>
    <col min="8456" max="8456" width="11.109375" customWidth="1"/>
    <col min="8457" max="8457" width="12.44140625" customWidth="1"/>
    <col min="8458" max="8458" width="14" customWidth="1"/>
    <col min="8459" max="8459" width="20.88671875" customWidth="1"/>
    <col min="8460" max="8460" width="13.5546875" customWidth="1"/>
    <col min="8706" max="8706" width="6" customWidth="1"/>
    <col min="8707" max="8707" width="38.88671875" customWidth="1"/>
    <col min="8708" max="8708" width="57" customWidth="1"/>
    <col min="8709" max="8709" width="11.44140625" customWidth="1"/>
    <col min="8710" max="8710" width="7.5546875" customWidth="1"/>
    <col min="8711" max="8711" width="10.109375" customWidth="1"/>
    <col min="8712" max="8712" width="11.109375" customWidth="1"/>
    <col min="8713" max="8713" width="12.44140625" customWidth="1"/>
    <col min="8714" max="8714" width="14" customWidth="1"/>
    <col min="8715" max="8715" width="20.88671875" customWidth="1"/>
    <col min="8716" max="8716" width="13.5546875" customWidth="1"/>
    <col min="8962" max="8962" width="6" customWidth="1"/>
    <col min="8963" max="8963" width="38.88671875" customWidth="1"/>
    <col min="8964" max="8964" width="57" customWidth="1"/>
    <col min="8965" max="8965" width="11.44140625" customWidth="1"/>
    <col min="8966" max="8966" width="7.5546875" customWidth="1"/>
    <col min="8967" max="8967" width="10.109375" customWidth="1"/>
    <col min="8968" max="8968" width="11.109375" customWidth="1"/>
    <col min="8969" max="8969" width="12.44140625" customWidth="1"/>
    <col min="8970" max="8970" width="14" customWidth="1"/>
    <col min="8971" max="8971" width="20.88671875" customWidth="1"/>
    <col min="8972" max="8972" width="13.5546875" customWidth="1"/>
    <col min="9218" max="9218" width="6" customWidth="1"/>
    <col min="9219" max="9219" width="38.88671875" customWidth="1"/>
    <col min="9220" max="9220" width="57" customWidth="1"/>
    <col min="9221" max="9221" width="11.44140625" customWidth="1"/>
    <col min="9222" max="9222" width="7.5546875" customWidth="1"/>
    <col min="9223" max="9223" width="10.109375" customWidth="1"/>
    <col min="9224" max="9224" width="11.109375" customWidth="1"/>
    <col min="9225" max="9225" width="12.44140625" customWidth="1"/>
    <col min="9226" max="9226" width="14" customWidth="1"/>
    <col min="9227" max="9227" width="20.88671875" customWidth="1"/>
    <col min="9228" max="9228" width="13.5546875" customWidth="1"/>
    <col min="9474" max="9474" width="6" customWidth="1"/>
    <col min="9475" max="9475" width="38.88671875" customWidth="1"/>
    <col min="9476" max="9476" width="57" customWidth="1"/>
    <col min="9477" max="9477" width="11.44140625" customWidth="1"/>
    <col min="9478" max="9478" width="7.5546875" customWidth="1"/>
    <col min="9479" max="9479" width="10.109375" customWidth="1"/>
    <col min="9480" max="9480" width="11.109375" customWidth="1"/>
    <col min="9481" max="9481" width="12.44140625" customWidth="1"/>
    <col min="9482" max="9482" width="14" customWidth="1"/>
    <col min="9483" max="9483" width="20.88671875" customWidth="1"/>
    <col min="9484" max="9484" width="13.5546875" customWidth="1"/>
    <col min="9730" max="9730" width="6" customWidth="1"/>
    <col min="9731" max="9731" width="38.88671875" customWidth="1"/>
    <col min="9732" max="9732" width="57" customWidth="1"/>
    <col min="9733" max="9733" width="11.44140625" customWidth="1"/>
    <col min="9734" max="9734" width="7.5546875" customWidth="1"/>
    <col min="9735" max="9735" width="10.109375" customWidth="1"/>
    <col min="9736" max="9736" width="11.109375" customWidth="1"/>
    <col min="9737" max="9737" width="12.44140625" customWidth="1"/>
    <col min="9738" max="9738" width="14" customWidth="1"/>
    <col min="9739" max="9739" width="20.88671875" customWidth="1"/>
    <col min="9740" max="9740" width="13.5546875" customWidth="1"/>
    <col min="9986" max="9986" width="6" customWidth="1"/>
    <col min="9987" max="9987" width="38.88671875" customWidth="1"/>
    <col min="9988" max="9988" width="57" customWidth="1"/>
    <col min="9989" max="9989" width="11.44140625" customWidth="1"/>
    <col min="9990" max="9990" width="7.5546875" customWidth="1"/>
    <col min="9991" max="9991" width="10.109375" customWidth="1"/>
    <col min="9992" max="9992" width="11.109375" customWidth="1"/>
    <col min="9993" max="9993" width="12.44140625" customWidth="1"/>
    <col min="9994" max="9994" width="14" customWidth="1"/>
    <col min="9995" max="9995" width="20.88671875" customWidth="1"/>
    <col min="9996" max="9996" width="13.5546875" customWidth="1"/>
    <col min="10242" max="10242" width="6" customWidth="1"/>
    <col min="10243" max="10243" width="38.88671875" customWidth="1"/>
    <col min="10244" max="10244" width="57" customWidth="1"/>
    <col min="10245" max="10245" width="11.44140625" customWidth="1"/>
    <col min="10246" max="10246" width="7.5546875" customWidth="1"/>
    <col min="10247" max="10247" width="10.109375" customWidth="1"/>
    <col min="10248" max="10248" width="11.109375" customWidth="1"/>
    <col min="10249" max="10249" width="12.44140625" customWidth="1"/>
    <col min="10250" max="10250" width="14" customWidth="1"/>
    <col min="10251" max="10251" width="20.88671875" customWidth="1"/>
    <col min="10252" max="10252" width="13.5546875" customWidth="1"/>
    <col min="10498" max="10498" width="6" customWidth="1"/>
    <col min="10499" max="10499" width="38.88671875" customWidth="1"/>
    <col min="10500" max="10500" width="57" customWidth="1"/>
    <col min="10501" max="10501" width="11.44140625" customWidth="1"/>
    <col min="10502" max="10502" width="7.5546875" customWidth="1"/>
    <col min="10503" max="10503" width="10.109375" customWidth="1"/>
    <col min="10504" max="10504" width="11.109375" customWidth="1"/>
    <col min="10505" max="10505" width="12.44140625" customWidth="1"/>
    <col min="10506" max="10506" width="14" customWidth="1"/>
    <col min="10507" max="10507" width="20.88671875" customWidth="1"/>
    <col min="10508" max="10508" width="13.5546875" customWidth="1"/>
    <col min="10754" max="10754" width="6" customWidth="1"/>
    <col min="10755" max="10755" width="38.88671875" customWidth="1"/>
    <col min="10756" max="10756" width="57" customWidth="1"/>
    <col min="10757" max="10757" width="11.44140625" customWidth="1"/>
    <col min="10758" max="10758" width="7.5546875" customWidth="1"/>
    <col min="10759" max="10759" width="10.109375" customWidth="1"/>
    <col min="10760" max="10760" width="11.109375" customWidth="1"/>
    <col min="10761" max="10761" width="12.44140625" customWidth="1"/>
    <col min="10762" max="10762" width="14" customWidth="1"/>
    <col min="10763" max="10763" width="20.88671875" customWidth="1"/>
    <col min="10764" max="10764" width="13.5546875" customWidth="1"/>
    <col min="11010" max="11010" width="6" customWidth="1"/>
    <col min="11011" max="11011" width="38.88671875" customWidth="1"/>
    <col min="11012" max="11012" width="57" customWidth="1"/>
    <col min="11013" max="11013" width="11.44140625" customWidth="1"/>
    <col min="11014" max="11014" width="7.5546875" customWidth="1"/>
    <col min="11015" max="11015" width="10.109375" customWidth="1"/>
    <col min="11016" max="11016" width="11.109375" customWidth="1"/>
    <col min="11017" max="11017" width="12.44140625" customWidth="1"/>
    <col min="11018" max="11018" width="14" customWidth="1"/>
    <col min="11019" max="11019" width="20.88671875" customWidth="1"/>
    <col min="11020" max="11020" width="13.5546875" customWidth="1"/>
    <col min="11266" max="11266" width="6" customWidth="1"/>
    <col min="11267" max="11267" width="38.88671875" customWidth="1"/>
    <col min="11268" max="11268" width="57" customWidth="1"/>
    <col min="11269" max="11269" width="11.44140625" customWidth="1"/>
    <col min="11270" max="11270" width="7.5546875" customWidth="1"/>
    <col min="11271" max="11271" width="10.109375" customWidth="1"/>
    <col min="11272" max="11272" width="11.109375" customWidth="1"/>
    <col min="11273" max="11273" width="12.44140625" customWidth="1"/>
    <col min="11274" max="11274" width="14" customWidth="1"/>
    <col min="11275" max="11275" width="20.88671875" customWidth="1"/>
    <col min="11276" max="11276" width="13.5546875" customWidth="1"/>
    <col min="11522" max="11522" width="6" customWidth="1"/>
    <col min="11523" max="11523" width="38.88671875" customWidth="1"/>
    <col min="11524" max="11524" width="57" customWidth="1"/>
    <col min="11525" max="11525" width="11.44140625" customWidth="1"/>
    <col min="11526" max="11526" width="7.5546875" customWidth="1"/>
    <col min="11527" max="11527" width="10.109375" customWidth="1"/>
    <col min="11528" max="11528" width="11.109375" customWidth="1"/>
    <col min="11529" max="11529" width="12.44140625" customWidth="1"/>
    <col min="11530" max="11530" width="14" customWidth="1"/>
    <col min="11531" max="11531" width="20.88671875" customWidth="1"/>
    <col min="11532" max="11532" width="13.5546875" customWidth="1"/>
    <col min="11778" max="11778" width="6" customWidth="1"/>
    <col min="11779" max="11779" width="38.88671875" customWidth="1"/>
    <col min="11780" max="11780" width="57" customWidth="1"/>
    <col min="11781" max="11781" width="11.44140625" customWidth="1"/>
    <col min="11782" max="11782" width="7.5546875" customWidth="1"/>
    <col min="11783" max="11783" width="10.109375" customWidth="1"/>
    <col min="11784" max="11784" width="11.109375" customWidth="1"/>
    <col min="11785" max="11785" width="12.44140625" customWidth="1"/>
    <col min="11786" max="11786" width="14" customWidth="1"/>
    <col min="11787" max="11787" width="20.88671875" customWidth="1"/>
    <col min="11788" max="11788" width="13.5546875" customWidth="1"/>
    <col min="12034" max="12034" width="6" customWidth="1"/>
    <col min="12035" max="12035" width="38.88671875" customWidth="1"/>
    <col min="12036" max="12036" width="57" customWidth="1"/>
    <col min="12037" max="12037" width="11.44140625" customWidth="1"/>
    <col min="12038" max="12038" width="7.5546875" customWidth="1"/>
    <col min="12039" max="12039" width="10.109375" customWidth="1"/>
    <col min="12040" max="12040" width="11.109375" customWidth="1"/>
    <col min="12041" max="12041" width="12.44140625" customWidth="1"/>
    <col min="12042" max="12042" width="14" customWidth="1"/>
    <col min="12043" max="12043" width="20.88671875" customWidth="1"/>
    <col min="12044" max="12044" width="13.5546875" customWidth="1"/>
    <col min="12290" max="12290" width="6" customWidth="1"/>
    <col min="12291" max="12291" width="38.88671875" customWidth="1"/>
    <col min="12292" max="12292" width="57" customWidth="1"/>
    <col min="12293" max="12293" width="11.44140625" customWidth="1"/>
    <col min="12294" max="12294" width="7.5546875" customWidth="1"/>
    <col min="12295" max="12295" width="10.109375" customWidth="1"/>
    <col min="12296" max="12296" width="11.109375" customWidth="1"/>
    <col min="12297" max="12297" width="12.44140625" customWidth="1"/>
    <col min="12298" max="12298" width="14" customWidth="1"/>
    <col min="12299" max="12299" width="20.88671875" customWidth="1"/>
    <col min="12300" max="12300" width="13.5546875" customWidth="1"/>
    <col min="12546" max="12546" width="6" customWidth="1"/>
    <col min="12547" max="12547" width="38.88671875" customWidth="1"/>
    <col min="12548" max="12548" width="57" customWidth="1"/>
    <col min="12549" max="12549" width="11.44140625" customWidth="1"/>
    <col min="12550" max="12550" width="7.5546875" customWidth="1"/>
    <col min="12551" max="12551" width="10.109375" customWidth="1"/>
    <col min="12552" max="12552" width="11.109375" customWidth="1"/>
    <col min="12553" max="12553" width="12.44140625" customWidth="1"/>
    <col min="12554" max="12554" width="14" customWidth="1"/>
    <col min="12555" max="12555" width="20.88671875" customWidth="1"/>
    <col min="12556" max="12556" width="13.5546875" customWidth="1"/>
    <col min="12802" max="12802" width="6" customWidth="1"/>
    <col min="12803" max="12803" width="38.88671875" customWidth="1"/>
    <col min="12804" max="12804" width="57" customWidth="1"/>
    <col min="12805" max="12805" width="11.44140625" customWidth="1"/>
    <col min="12806" max="12806" width="7.5546875" customWidth="1"/>
    <col min="12807" max="12807" width="10.109375" customWidth="1"/>
    <col min="12808" max="12808" width="11.109375" customWidth="1"/>
    <col min="12809" max="12809" width="12.44140625" customWidth="1"/>
    <col min="12810" max="12810" width="14" customWidth="1"/>
    <col min="12811" max="12811" width="20.88671875" customWidth="1"/>
    <col min="12812" max="12812" width="13.5546875" customWidth="1"/>
    <col min="13058" max="13058" width="6" customWidth="1"/>
    <col min="13059" max="13059" width="38.88671875" customWidth="1"/>
    <col min="13060" max="13060" width="57" customWidth="1"/>
    <col min="13061" max="13061" width="11.44140625" customWidth="1"/>
    <col min="13062" max="13062" width="7.5546875" customWidth="1"/>
    <col min="13063" max="13063" width="10.109375" customWidth="1"/>
    <col min="13064" max="13064" width="11.109375" customWidth="1"/>
    <col min="13065" max="13065" width="12.44140625" customWidth="1"/>
    <col min="13066" max="13066" width="14" customWidth="1"/>
    <col min="13067" max="13067" width="20.88671875" customWidth="1"/>
    <col min="13068" max="13068" width="13.5546875" customWidth="1"/>
    <col min="13314" max="13314" width="6" customWidth="1"/>
    <col min="13315" max="13315" width="38.88671875" customWidth="1"/>
    <col min="13316" max="13316" width="57" customWidth="1"/>
    <col min="13317" max="13317" width="11.44140625" customWidth="1"/>
    <col min="13318" max="13318" width="7.5546875" customWidth="1"/>
    <col min="13319" max="13319" width="10.109375" customWidth="1"/>
    <col min="13320" max="13320" width="11.109375" customWidth="1"/>
    <col min="13321" max="13321" width="12.44140625" customWidth="1"/>
    <col min="13322" max="13322" width="14" customWidth="1"/>
    <col min="13323" max="13323" width="20.88671875" customWidth="1"/>
    <col min="13324" max="13324" width="13.5546875" customWidth="1"/>
    <col min="13570" max="13570" width="6" customWidth="1"/>
    <col min="13571" max="13571" width="38.88671875" customWidth="1"/>
    <col min="13572" max="13572" width="57" customWidth="1"/>
    <col min="13573" max="13573" width="11.44140625" customWidth="1"/>
    <col min="13574" max="13574" width="7.5546875" customWidth="1"/>
    <col min="13575" max="13575" width="10.109375" customWidth="1"/>
    <col min="13576" max="13576" width="11.109375" customWidth="1"/>
    <col min="13577" max="13577" width="12.44140625" customWidth="1"/>
    <col min="13578" max="13578" width="14" customWidth="1"/>
    <col min="13579" max="13579" width="20.88671875" customWidth="1"/>
    <col min="13580" max="13580" width="13.5546875" customWidth="1"/>
    <col min="13826" max="13826" width="6" customWidth="1"/>
    <col min="13827" max="13827" width="38.88671875" customWidth="1"/>
    <col min="13828" max="13828" width="57" customWidth="1"/>
    <col min="13829" max="13829" width="11.44140625" customWidth="1"/>
    <col min="13830" max="13830" width="7.5546875" customWidth="1"/>
    <col min="13831" max="13831" width="10.109375" customWidth="1"/>
    <col min="13832" max="13832" width="11.109375" customWidth="1"/>
    <col min="13833" max="13833" width="12.44140625" customWidth="1"/>
    <col min="13834" max="13834" width="14" customWidth="1"/>
    <col min="13835" max="13835" width="20.88671875" customWidth="1"/>
    <col min="13836" max="13836" width="13.5546875" customWidth="1"/>
    <col min="14082" max="14082" width="6" customWidth="1"/>
    <col min="14083" max="14083" width="38.88671875" customWidth="1"/>
    <col min="14084" max="14084" width="57" customWidth="1"/>
    <col min="14085" max="14085" width="11.44140625" customWidth="1"/>
    <col min="14086" max="14086" width="7.5546875" customWidth="1"/>
    <col min="14087" max="14087" width="10.109375" customWidth="1"/>
    <col min="14088" max="14088" width="11.109375" customWidth="1"/>
    <col min="14089" max="14089" width="12.44140625" customWidth="1"/>
    <col min="14090" max="14090" width="14" customWidth="1"/>
    <col min="14091" max="14091" width="20.88671875" customWidth="1"/>
    <col min="14092" max="14092" width="13.5546875" customWidth="1"/>
    <col min="14338" max="14338" width="6" customWidth="1"/>
    <col min="14339" max="14339" width="38.88671875" customWidth="1"/>
    <col min="14340" max="14340" width="57" customWidth="1"/>
    <col min="14341" max="14341" width="11.44140625" customWidth="1"/>
    <col min="14342" max="14342" width="7.5546875" customWidth="1"/>
    <col min="14343" max="14343" width="10.109375" customWidth="1"/>
    <col min="14344" max="14344" width="11.109375" customWidth="1"/>
    <col min="14345" max="14345" width="12.44140625" customWidth="1"/>
    <col min="14346" max="14346" width="14" customWidth="1"/>
    <col min="14347" max="14347" width="20.88671875" customWidth="1"/>
    <col min="14348" max="14348" width="13.5546875" customWidth="1"/>
    <col min="14594" max="14594" width="6" customWidth="1"/>
    <col min="14595" max="14595" width="38.88671875" customWidth="1"/>
    <col min="14596" max="14596" width="57" customWidth="1"/>
    <col min="14597" max="14597" width="11.44140625" customWidth="1"/>
    <col min="14598" max="14598" width="7.5546875" customWidth="1"/>
    <col min="14599" max="14599" width="10.109375" customWidth="1"/>
    <col min="14600" max="14600" width="11.109375" customWidth="1"/>
    <col min="14601" max="14601" width="12.44140625" customWidth="1"/>
    <col min="14602" max="14602" width="14" customWidth="1"/>
    <col min="14603" max="14603" width="20.88671875" customWidth="1"/>
    <col min="14604" max="14604" width="13.5546875" customWidth="1"/>
    <col min="14850" max="14850" width="6" customWidth="1"/>
    <col min="14851" max="14851" width="38.88671875" customWidth="1"/>
    <col min="14852" max="14852" width="57" customWidth="1"/>
    <col min="14853" max="14853" width="11.44140625" customWidth="1"/>
    <col min="14854" max="14854" width="7.5546875" customWidth="1"/>
    <col min="14855" max="14855" width="10.109375" customWidth="1"/>
    <col min="14856" max="14856" width="11.109375" customWidth="1"/>
    <col min="14857" max="14857" width="12.44140625" customWidth="1"/>
    <col min="14858" max="14858" width="14" customWidth="1"/>
    <col min="14859" max="14859" width="20.88671875" customWidth="1"/>
    <col min="14860" max="14860" width="13.5546875" customWidth="1"/>
    <col min="15106" max="15106" width="6" customWidth="1"/>
    <col min="15107" max="15107" width="38.88671875" customWidth="1"/>
    <col min="15108" max="15108" width="57" customWidth="1"/>
    <col min="15109" max="15109" width="11.44140625" customWidth="1"/>
    <col min="15110" max="15110" width="7.5546875" customWidth="1"/>
    <col min="15111" max="15111" width="10.109375" customWidth="1"/>
    <col min="15112" max="15112" width="11.109375" customWidth="1"/>
    <col min="15113" max="15113" width="12.44140625" customWidth="1"/>
    <col min="15114" max="15114" width="14" customWidth="1"/>
    <col min="15115" max="15115" width="20.88671875" customWidth="1"/>
    <col min="15116" max="15116" width="13.5546875" customWidth="1"/>
    <col min="15362" max="15362" width="6" customWidth="1"/>
    <col min="15363" max="15363" width="38.88671875" customWidth="1"/>
    <col min="15364" max="15364" width="57" customWidth="1"/>
    <col min="15365" max="15365" width="11.44140625" customWidth="1"/>
    <col min="15366" max="15366" width="7.5546875" customWidth="1"/>
    <col min="15367" max="15367" width="10.109375" customWidth="1"/>
    <col min="15368" max="15368" width="11.109375" customWidth="1"/>
    <col min="15369" max="15369" width="12.44140625" customWidth="1"/>
    <col min="15370" max="15370" width="14" customWidth="1"/>
    <col min="15371" max="15371" width="20.88671875" customWidth="1"/>
    <col min="15372" max="15372" width="13.5546875" customWidth="1"/>
    <col min="15618" max="15618" width="6" customWidth="1"/>
    <col min="15619" max="15619" width="38.88671875" customWidth="1"/>
    <col min="15620" max="15620" width="57" customWidth="1"/>
    <col min="15621" max="15621" width="11.44140625" customWidth="1"/>
    <col min="15622" max="15622" width="7.5546875" customWidth="1"/>
    <col min="15623" max="15623" width="10.109375" customWidth="1"/>
    <col min="15624" max="15624" width="11.109375" customWidth="1"/>
    <col min="15625" max="15625" width="12.44140625" customWidth="1"/>
    <col min="15626" max="15626" width="14" customWidth="1"/>
    <col min="15627" max="15627" width="20.88671875" customWidth="1"/>
    <col min="15628" max="15628" width="13.5546875" customWidth="1"/>
    <col min="15874" max="15874" width="6" customWidth="1"/>
    <col min="15875" max="15875" width="38.88671875" customWidth="1"/>
    <col min="15876" max="15876" width="57" customWidth="1"/>
    <col min="15877" max="15877" width="11.44140625" customWidth="1"/>
    <col min="15878" max="15878" width="7.5546875" customWidth="1"/>
    <col min="15879" max="15879" width="10.109375" customWidth="1"/>
    <col min="15880" max="15880" width="11.109375" customWidth="1"/>
    <col min="15881" max="15881" width="12.44140625" customWidth="1"/>
    <col min="15882" max="15882" width="14" customWidth="1"/>
    <col min="15883" max="15883" width="20.88671875" customWidth="1"/>
    <col min="15884" max="15884" width="13.5546875" customWidth="1"/>
    <col min="16130" max="16130" width="6" customWidth="1"/>
    <col min="16131" max="16131" width="38.88671875" customWidth="1"/>
    <col min="16132" max="16132" width="57" customWidth="1"/>
    <col min="16133" max="16133" width="11.44140625" customWidth="1"/>
    <col min="16134" max="16134" width="7.5546875" customWidth="1"/>
    <col min="16135" max="16135" width="10.109375" customWidth="1"/>
    <col min="16136" max="16136" width="11.109375" customWidth="1"/>
    <col min="16137" max="16137" width="12.44140625" customWidth="1"/>
    <col min="16138" max="16138" width="14" customWidth="1"/>
    <col min="16139" max="16139" width="20.88671875" customWidth="1"/>
    <col min="16140" max="16140" width="13.5546875" customWidth="1"/>
  </cols>
  <sheetData>
    <row r="1" spans="1:20" ht="18" hidden="1" customHeight="1">
      <c r="A1" s="1" t="s">
        <v>0</v>
      </c>
      <c r="B1" s="1"/>
      <c r="C1" s="1"/>
      <c r="D1" s="1"/>
      <c r="E1" s="1"/>
      <c r="F1" s="1"/>
      <c r="G1" s="1"/>
      <c r="H1" s="1"/>
      <c r="I1" s="1"/>
      <c r="J1" s="1"/>
      <c r="K1" s="1"/>
    </row>
    <row r="2" spans="1:20" ht="18" hidden="1" customHeight="1">
      <c r="A2" s="1"/>
      <c r="B2" s="1"/>
      <c r="C2" s="1"/>
      <c r="D2" s="1"/>
      <c r="E2" s="1"/>
      <c r="F2" s="1"/>
      <c r="G2" s="1"/>
      <c r="H2" s="1"/>
      <c r="I2" s="1"/>
      <c r="J2" s="1"/>
      <c r="K2" s="1"/>
      <c r="Q2" s="2"/>
      <c r="R2" s="2"/>
      <c r="S2" s="2"/>
      <c r="T2" s="2"/>
    </row>
    <row r="3" spans="1:20" ht="18" hidden="1" customHeight="1">
      <c r="A3" s="1"/>
      <c r="B3" s="1"/>
      <c r="C3" s="1"/>
      <c r="D3" s="1"/>
      <c r="E3" s="1"/>
      <c r="F3" s="1"/>
      <c r="G3" s="1"/>
      <c r="H3" s="1"/>
      <c r="I3" s="1"/>
      <c r="J3" s="1"/>
      <c r="K3" s="1"/>
    </row>
    <row r="4" spans="1:20" ht="20.100000000000001" hidden="1" customHeight="1">
      <c r="A4" s="1"/>
      <c r="B4" s="1"/>
      <c r="C4" s="1"/>
      <c r="D4" s="1"/>
      <c r="E4" s="1"/>
      <c r="F4" s="1"/>
      <c r="G4" s="1"/>
      <c r="H4" s="1"/>
      <c r="I4" s="1"/>
      <c r="J4" s="1"/>
      <c r="K4" s="1"/>
    </row>
    <row r="5" spans="1:20" ht="20.100000000000001" hidden="1" customHeight="1">
      <c r="A5" s="1"/>
      <c r="B5" s="1"/>
      <c r="C5" s="1"/>
      <c r="D5" s="1"/>
      <c r="E5" s="1"/>
      <c r="F5" s="1"/>
      <c r="G5" s="1"/>
      <c r="H5" s="1"/>
      <c r="I5" s="1"/>
      <c r="J5" s="1"/>
      <c r="K5" s="1"/>
      <c r="R5" s="3"/>
    </row>
    <row r="6" spans="1:20" ht="18" hidden="1" customHeight="1">
      <c r="A6" s="1"/>
      <c r="B6" s="1"/>
      <c r="C6" s="1"/>
      <c r="D6" s="1"/>
      <c r="E6" s="1"/>
      <c r="F6" s="1"/>
      <c r="G6" s="1"/>
      <c r="H6" s="1"/>
      <c r="I6" s="1"/>
      <c r="J6" s="1"/>
      <c r="K6" s="1"/>
      <c r="R6" s="4"/>
    </row>
    <row r="7" spans="1:20" ht="20.100000000000001" hidden="1" customHeight="1">
      <c r="A7" s="1"/>
      <c r="B7" s="1"/>
      <c r="C7" s="1"/>
      <c r="D7" s="1"/>
      <c r="E7" s="1"/>
      <c r="F7" s="1"/>
      <c r="G7" s="1"/>
      <c r="H7" s="1"/>
      <c r="I7" s="1"/>
      <c r="J7" s="1"/>
      <c r="K7" s="1"/>
      <c r="R7" s="5"/>
    </row>
    <row r="8" spans="1:20" ht="20.100000000000001" hidden="1" customHeight="1">
      <c r="A8" s="1"/>
      <c r="B8" s="1"/>
      <c r="C8" s="1"/>
      <c r="D8" s="1"/>
      <c r="E8" s="1"/>
      <c r="F8" s="1"/>
      <c r="G8" s="1"/>
      <c r="H8" s="1"/>
      <c r="I8" s="1"/>
      <c r="J8" s="1"/>
      <c r="K8" s="1"/>
      <c r="R8" s="6" t="s">
        <v>1</v>
      </c>
    </row>
    <row r="9" spans="1:20" ht="20.100000000000001" hidden="1" customHeight="1">
      <c r="A9" s="1"/>
      <c r="B9" s="1"/>
      <c r="C9" s="1"/>
      <c r="D9" s="1"/>
      <c r="E9" s="1"/>
      <c r="F9" s="1"/>
      <c r="G9" s="1"/>
      <c r="H9" s="1"/>
      <c r="I9" s="1"/>
      <c r="J9" s="1"/>
      <c r="K9" s="1"/>
    </row>
    <row r="10" spans="1:20" ht="20.100000000000001" hidden="1" customHeight="1">
      <c r="A10" s="1"/>
      <c r="B10" s="1"/>
      <c r="C10" s="1"/>
      <c r="D10" s="1"/>
      <c r="E10" s="1"/>
      <c r="F10" s="1"/>
      <c r="G10" s="1"/>
      <c r="H10" s="1"/>
      <c r="I10" s="1"/>
      <c r="J10" s="1"/>
      <c r="K10" s="1"/>
    </row>
    <row r="11" spans="1:20" ht="20.100000000000001" hidden="1" customHeight="1">
      <c r="A11" s="1"/>
      <c r="B11" s="1"/>
      <c r="C11" s="1"/>
      <c r="D11" s="1"/>
      <c r="E11" s="1"/>
      <c r="F11" s="1"/>
      <c r="G11" s="1"/>
      <c r="H11" s="1"/>
      <c r="I11" s="1"/>
      <c r="J11" s="1"/>
      <c r="K11" s="1"/>
    </row>
    <row r="12" spans="1:20" ht="36" customHeight="1">
      <c r="A12" s="1"/>
      <c r="B12" s="1"/>
      <c r="C12" s="1"/>
      <c r="D12" s="1"/>
      <c r="E12" s="1"/>
      <c r="F12" s="1"/>
      <c r="G12" s="1"/>
      <c r="H12" s="1"/>
      <c r="I12" s="1"/>
      <c r="J12" s="1"/>
      <c r="K12" s="1"/>
    </row>
    <row r="13" spans="1:20" ht="18.600000000000001" hidden="1" customHeight="1">
      <c r="A13" s="7" t="s">
        <v>2</v>
      </c>
      <c r="B13" s="7"/>
      <c r="C13" s="7"/>
      <c r="D13" s="7"/>
      <c r="E13" s="7"/>
      <c r="F13" s="7"/>
      <c r="G13" s="7"/>
      <c r="H13" s="7"/>
      <c r="I13" s="7"/>
      <c r="J13" s="7"/>
      <c r="K13" s="8"/>
    </row>
    <row r="14" spans="1:20" ht="16.2" customHeight="1">
      <c r="A14" s="9"/>
      <c r="B14" s="9"/>
      <c r="C14" s="9"/>
      <c r="D14" s="9"/>
      <c r="E14" s="9"/>
      <c r="F14" s="9"/>
      <c r="G14" s="9"/>
      <c r="H14" s="10" t="s">
        <v>3</v>
      </c>
      <c r="I14" s="10"/>
      <c r="J14" s="10"/>
      <c r="K14" s="10"/>
    </row>
    <row r="15" spans="1:20" ht="30" customHeight="1">
      <c r="A15" s="11" t="s">
        <v>4</v>
      </c>
      <c r="B15" s="12" t="s">
        <v>5</v>
      </c>
      <c r="C15" s="13" t="s">
        <v>6</v>
      </c>
      <c r="D15" s="14" t="s">
        <v>7</v>
      </c>
      <c r="E15" s="15" t="s">
        <v>8</v>
      </c>
      <c r="F15" s="16" t="s">
        <v>9</v>
      </c>
      <c r="G15" s="17" t="s">
        <v>10</v>
      </c>
      <c r="H15" s="18"/>
      <c r="I15" s="19" t="s">
        <v>11</v>
      </c>
      <c r="J15" s="20" t="s">
        <v>12</v>
      </c>
      <c r="K15" s="21" t="s">
        <v>13</v>
      </c>
    </row>
    <row r="16" spans="1:20" ht="21.75" hidden="1" customHeight="1">
      <c r="A16" s="11" t="s">
        <v>4</v>
      </c>
      <c r="B16" s="12" t="s">
        <v>5</v>
      </c>
      <c r="C16" s="13" t="s">
        <v>6</v>
      </c>
      <c r="D16" s="14" t="s">
        <v>7</v>
      </c>
      <c r="E16" s="22"/>
      <c r="F16" s="23"/>
      <c r="G16" s="17" t="s">
        <v>10</v>
      </c>
      <c r="H16" s="18"/>
      <c r="I16" s="19" t="s">
        <v>11</v>
      </c>
      <c r="J16" s="20" t="s">
        <v>12</v>
      </c>
      <c r="K16" s="24"/>
    </row>
    <row r="17" spans="1:12" ht="15" customHeight="1">
      <c r="A17" s="25">
        <v>1</v>
      </c>
      <c r="B17" s="25">
        <v>2</v>
      </c>
      <c r="C17" s="25">
        <v>3</v>
      </c>
      <c r="D17" s="25">
        <v>4</v>
      </c>
      <c r="E17" s="25">
        <v>5</v>
      </c>
      <c r="F17" s="25">
        <v>5</v>
      </c>
      <c r="G17" s="25">
        <v>6</v>
      </c>
      <c r="H17" s="25">
        <v>6</v>
      </c>
      <c r="I17" s="25">
        <v>7</v>
      </c>
      <c r="J17" s="25">
        <v>8</v>
      </c>
      <c r="K17" s="26">
        <v>10</v>
      </c>
    </row>
    <row r="18" spans="1:12" s="35" customFormat="1">
      <c r="A18" s="27"/>
      <c r="B18" s="28" t="s">
        <v>14</v>
      </c>
      <c r="C18" s="28"/>
      <c r="D18" s="28"/>
      <c r="E18" s="28"/>
      <c r="F18" s="28"/>
      <c r="G18" s="29"/>
      <c r="H18" s="30"/>
      <c r="I18" s="31"/>
      <c r="J18" s="32">
        <f>J19+J65</f>
        <v>144017000</v>
      </c>
      <c r="K18" s="33"/>
      <c r="L18" s="34">
        <f>148617000-J18</f>
        <v>4600000</v>
      </c>
    </row>
    <row r="19" spans="1:12" s="35" customFormat="1">
      <c r="A19" s="27" t="s">
        <v>15</v>
      </c>
      <c r="B19" s="28" t="s">
        <v>16</v>
      </c>
      <c r="C19" s="28"/>
      <c r="D19" s="28"/>
      <c r="E19" s="28"/>
      <c r="F19" s="28"/>
      <c r="G19" s="29"/>
      <c r="H19" s="30"/>
      <c r="I19" s="31"/>
      <c r="J19" s="32">
        <f>J20+J22+J26+J28+J39+J43+J48+J55+J58+J59</f>
        <v>133622000</v>
      </c>
      <c r="K19" s="33"/>
    </row>
    <row r="20" spans="1:12" s="35" customFormat="1" hidden="1">
      <c r="A20" s="36" t="s">
        <v>17</v>
      </c>
      <c r="B20" s="37" t="s">
        <v>18</v>
      </c>
      <c r="C20" s="37"/>
      <c r="D20" s="38"/>
      <c r="E20" s="37"/>
      <c r="F20" s="36"/>
      <c r="G20" s="36"/>
      <c r="H20" s="30"/>
      <c r="I20" s="31"/>
      <c r="J20" s="32">
        <f>J21</f>
        <v>78000</v>
      </c>
      <c r="K20" s="33"/>
    </row>
    <row r="21" spans="1:12" s="35" customFormat="1" ht="69" hidden="1">
      <c r="A21" s="30"/>
      <c r="B21" s="39" t="s">
        <v>19</v>
      </c>
      <c r="C21" s="39" t="s">
        <v>20</v>
      </c>
      <c r="D21" s="39" t="s">
        <v>21</v>
      </c>
      <c r="E21" s="40" t="s">
        <v>22</v>
      </c>
      <c r="F21" s="40" t="s">
        <v>23</v>
      </c>
      <c r="G21" s="40">
        <v>0</v>
      </c>
      <c r="H21" s="41">
        <v>1</v>
      </c>
      <c r="I21" s="42">
        <v>78000</v>
      </c>
      <c r="J21" s="42">
        <f>H21*I21</f>
        <v>78000</v>
      </c>
      <c r="K21" s="39" t="s">
        <v>24</v>
      </c>
    </row>
    <row r="22" spans="1:12" s="35" customFormat="1">
      <c r="A22" s="36" t="s">
        <v>17</v>
      </c>
      <c r="B22" s="43" t="s">
        <v>25</v>
      </c>
      <c r="C22" s="43"/>
      <c r="D22" s="38"/>
      <c r="E22" s="36"/>
      <c r="F22" s="36"/>
      <c r="G22" s="36"/>
      <c r="H22" s="30"/>
      <c r="I22" s="31"/>
      <c r="J22" s="32">
        <f>J23</f>
        <v>1760000</v>
      </c>
      <c r="K22" s="33"/>
    </row>
    <row r="23" spans="1:12" s="35" customFormat="1" ht="409.6">
      <c r="A23" s="30"/>
      <c r="B23" s="44" t="s">
        <v>26</v>
      </c>
      <c r="C23" s="45" t="s">
        <v>27</v>
      </c>
      <c r="D23" s="39" t="s">
        <v>21</v>
      </c>
      <c r="E23" s="30" t="s">
        <v>22</v>
      </c>
      <c r="F23" s="30" t="s">
        <v>28</v>
      </c>
      <c r="G23" s="30">
        <v>0</v>
      </c>
      <c r="H23" s="30">
        <v>1</v>
      </c>
      <c r="I23" s="42">
        <v>1760000</v>
      </c>
      <c r="J23" s="42">
        <f>H23*I23</f>
        <v>1760000</v>
      </c>
      <c r="K23" s="39" t="s">
        <v>24</v>
      </c>
    </row>
    <row r="24" spans="1:12" s="35" customFormat="1">
      <c r="A24" s="36" t="s">
        <v>29</v>
      </c>
      <c r="B24" s="37" t="s">
        <v>18</v>
      </c>
      <c r="C24" s="37"/>
      <c r="D24" s="46"/>
      <c r="E24" s="37"/>
      <c r="F24" s="36"/>
      <c r="G24" s="36"/>
      <c r="H24" s="30"/>
      <c r="I24" s="31"/>
      <c r="J24" s="32">
        <f>J25</f>
        <v>78000</v>
      </c>
      <c r="K24" s="39"/>
    </row>
    <row r="25" spans="1:12" s="35" customFormat="1" ht="69">
      <c r="A25" s="30"/>
      <c r="B25" s="39" t="s">
        <v>19</v>
      </c>
      <c r="C25" s="39" t="s">
        <v>20</v>
      </c>
      <c r="D25" s="39" t="s">
        <v>21</v>
      </c>
      <c r="E25" s="40" t="s">
        <v>22</v>
      </c>
      <c r="F25" s="40" t="s">
        <v>23</v>
      </c>
      <c r="G25" s="40">
        <v>0</v>
      </c>
      <c r="H25" s="41">
        <v>1</v>
      </c>
      <c r="I25" s="42">
        <v>78000</v>
      </c>
      <c r="J25" s="42">
        <f>H25*I25</f>
        <v>78000</v>
      </c>
      <c r="K25" s="39"/>
    </row>
    <row r="26" spans="1:12" s="35" customFormat="1">
      <c r="A26" s="36" t="s">
        <v>30</v>
      </c>
      <c r="B26" s="43" t="s">
        <v>31</v>
      </c>
      <c r="C26" s="43"/>
      <c r="D26" s="46"/>
      <c r="E26" s="36"/>
      <c r="F26" s="36"/>
      <c r="G26" s="36"/>
      <c r="H26" s="30"/>
      <c r="I26" s="31"/>
      <c r="J26" s="32">
        <f>J27</f>
        <v>3500000</v>
      </c>
      <c r="K26" s="33"/>
    </row>
    <row r="27" spans="1:12" s="35" customFormat="1" ht="96.6">
      <c r="A27" s="30">
        <v>1</v>
      </c>
      <c r="B27" s="47" t="s">
        <v>32</v>
      </c>
      <c r="C27" s="48" t="s">
        <v>33</v>
      </c>
      <c r="D27" s="49" t="s">
        <v>34</v>
      </c>
      <c r="E27" s="40" t="s">
        <v>35</v>
      </c>
      <c r="F27" s="40" t="s">
        <v>23</v>
      </c>
      <c r="G27" s="40">
        <v>1</v>
      </c>
      <c r="H27" s="30">
        <v>1</v>
      </c>
      <c r="I27" s="42">
        <v>3500000</v>
      </c>
      <c r="J27" s="42">
        <f>I27</f>
        <v>3500000</v>
      </c>
      <c r="K27" s="47" t="s">
        <v>36</v>
      </c>
    </row>
    <row r="28" spans="1:12" s="35" customFormat="1">
      <c r="A28" s="36" t="s">
        <v>37</v>
      </c>
      <c r="B28" s="29" t="s">
        <v>38</v>
      </c>
      <c r="C28" s="29"/>
      <c r="D28" s="46"/>
      <c r="E28" s="36"/>
      <c r="F28" s="36"/>
      <c r="G28" s="36"/>
      <c r="H28" s="30"/>
      <c r="I28" s="31"/>
      <c r="J28" s="32">
        <f>SUM(J29:J38)</f>
        <v>684000</v>
      </c>
      <c r="K28" s="33"/>
    </row>
    <row r="29" spans="1:12" s="35" customFormat="1" ht="55.2">
      <c r="A29" s="30">
        <v>1</v>
      </c>
      <c r="B29" s="39" t="s">
        <v>39</v>
      </c>
      <c r="C29" s="39" t="s">
        <v>40</v>
      </c>
      <c r="D29" s="39" t="s">
        <v>21</v>
      </c>
      <c r="E29" s="30" t="s">
        <v>22</v>
      </c>
      <c r="F29" s="50" t="s">
        <v>41</v>
      </c>
      <c r="G29" s="50">
        <v>0</v>
      </c>
      <c r="H29" s="30">
        <v>1</v>
      </c>
      <c r="I29" s="42">
        <v>60000</v>
      </c>
      <c r="J29" s="42">
        <f>I29</f>
        <v>60000</v>
      </c>
      <c r="K29" s="39" t="s">
        <v>24</v>
      </c>
    </row>
    <row r="30" spans="1:12" s="35" customFormat="1" ht="82.8">
      <c r="A30" s="30">
        <v>2</v>
      </c>
      <c r="B30" s="39" t="s">
        <v>42</v>
      </c>
      <c r="C30" s="39" t="s">
        <v>43</v>
      </c>
      <c r="D30" s="39" t="s">
        <v>21</v>
      </c>
      <c r="E30" s="30" t="s">
        <v>22</v>
      </c>
      <c r="F30" s="50" t="s">
        <v>41</v>
      </c>
      <c r="G30" s="50">
        <v>0</v>
      </c>
      <c r="H30" s="30">
        <v>1</v>
      </c>
      <c r="I30" s="42">
        <v>60000</v>
      </c>
      <c r="J30" s="42">
        <f>H30*I30</f>
        <v>60000</v>
      </c>
      <c r="K30" s="39" t="s">
        <v>24</v>
      </c>
    </row>
    <row r="31" spans="1:12" s="35" customFormat="1" ht="96.6">
      <c r="A31" s="30">
        <v>3</v>
      </c>
      <c r="B31" s="39" t="s">
        <v>44</v>
      </c>
      <c r="C31" s="39" t="s">
        <v>45</v>
      </c>
      <c r="D31" s="39" t="s">
        <v>21</v>
      </c>
      <c r="E31" s="30" t="s">
        <v>22</v>
      </c>
      <c r="F31" s="50" t="s">
        <v>41</v>
      </c>
      <c r="G31" s="50">
        <v>0</v>
      </c>
      <c r="H31" s="30">
        <v>1</v>
      </c>
      <c r="I31" s="42">
        <v>60000</v>
      </c>
      <c r="J31" s="42">
        <f>I31</f>
        <v>60000</v>
      </c>
      <c r="K31" s="39" t="s">
        <v>24</v>
      </c>
    </row>
    <row r="32" spans="1:12" s="35" customFormat="1" ht="55.2">
      <c r="A32" s="30">
        <v>4</v>
      </c>
      <c r="B32" s="39" t="s">
        <v>46</v>
      </c>
      <c r="C32" s="39" t="s">
        <v>47</v>
      </c>
      <c r="D32" s="39" t="s">
        <v>21</v>
      </c>
      <c r="E32" s="40" t="s">
        <v>22</v>
      </c>
      <c r="F32" s="40" t="s">
        <v>41</v>
      </c>
      <c r="G32" s="40">
        <v>0</v>
      </c>
      <c r="H32" s="30">
        <v>1</v>
      </c>
      <c r="I32" s="42">
        <v>72000</v>
      </c>
      <c r="J32" s="42">
        <f t="shared" ref="J32:J38" si="0">H32*I32</f>
        <v>72000</v>
      </c>
      <c r="K32" s="39" t="s">
        <v>24</v>
      </c>
    </row>
    <row r="33" spans="1:11" s="35" customFormat="1" ht="55.2">
      <c r="A33" s="30">
        <v>5</v>
      </c>
      <c r="B33" s="39" t="s">
        <v>48</v>
      </c>
      <c r="C33" s="39" t="s">
        <v>49</v>
      </c>
      <c r="D33" s="39" t="s">
        <v>21</v>
      </c>
      <c r="E33" s="40" t="s">
        <v>22</v>
      </c>
      <c r="F33" s="40" t="s">
        <v>41</v>
      </c>
      <c r="G33" s="40">
        <v>0</v>
      </c>
      <c r="H33" s="41">
        <v>1</v>
      </c>
      <c r="I33" s="42">
        <v>72000</v>
      </c>
      <c r="J33" s="42">
        <f t="shared" si="0"/>
        <v>72000</v>
      </c>
      <c r="K33" s="39" t="s">
        <v>24</v>
      </c>
    </row>
    <row r="34" spans="1:11" s="35" customFormat="1" ht="55.2">
      <c r="A34" s="30">
        <v>6</v>
      </c>
      <c r="B34" s="39" t="s">
        <v>50</v>
      </c>
      <c r="C34" s="39" t="s">
        <v>51</v>
      </c>
      <c r="D34" s="39" t="s">
        <v>21</v>
      </c>
      <c r="E34" s="40" t="s">
        <v>22</v>
      </c>
      <c r="F34" s="40" t="s">
        <v>41</v>
      </c>
      <c r="G34" s="40">
        <v>0</v>
      </c>
      <c r="H34" s="41">
        <v>1</v>
      </c>
      <c r="I34" s="42">
        <v>72000</v>
      </c>
      <c r="J34" s="42">
        <f t="shared" si="0"/>
        <v>72000</v>
      </c>
      <c r="K34" s="39" t="s">
        <v>24</v>
      </c>
    </row>
    <row r="35" spans="1:11" s="35" customFormat="1" ht="69">
      <c r="A35" s="30">
        <v>7</v>
      </c>
      <c r="B35" s="39" t="s">
        <v>52</v>
      </c>
      <c r="C35" s="39" t="s">
        <v>53</v>
      </c>
      <c r="D35" s="39" t="s">
        <v>21</v>
      </c>
      <c r="E35" s="40" t="s">
        <v>22</v>
      </c>
      <c r="F35" s="40" t="s">
        <v>41</v>
      </c>
      <c r="G35" s="40">
        <v>0</v>
      </c>
      <c r="H35" s="41">
        <v>1</v>
      </c>
      <c r="I35" s="42">
        <v>72000</v>
      </c>
      <c r="J35" s="42">
        <f t="shared" si="0"/>
        <v>72000</v>
      </c>
      <c r="K35" s="39" t="s">
        <v>24</v>
      </c>
    </row>
    <row r="36" spans="1:11" s="35" customFormat="1" ht="55.2">
      <c r="A36" s="30">
        <v>8</v>
      </c>
      <c r="B36" s="39" t="s">
        <v>54</v>
      </c>
      <c r="C36" s="39" t="s">
        <v>55</v>
      </c>
      <c r="D36" s="39" t="s">
        <v>21</v>
      </c>
      <c r="E36" s="40" t="s">
        <v>22</v>
      </c>
      <c r="F36" s="40" t="s">
        <v>41</v>
      </c>
      <c r="G36" s="40">
        <v>0</v>
      </c>
      <c r="H36" s="41">
        <v>1</v>
      </c>
      <c r="I36" s="42">
        <v>72000</v>
      </c>
      <c r="J36" s="42">
        <f t="shared" si="0"/>
        <v>72000</v>
      </c>
      <c r="K36" s="39" t="s">
        <v>24</v>
      </c>
    </row>
    <row r="37" spans="1:11" s="35" customFormat="1" ht="69">
      <c r="A37" s="30">
        <v>9</v>
      </c>
      <c r="B37" s="39" t="s">
        <v>56</v>
      </c>
      <c r="C37" s="39" t="s">
        <v>57</v>
      </c>
      <c r="D37" s="39" t="s">
        <v>21</v>
      </c>
      <c r="E37" s="40" t="s">
        <v>22</v>
      </c>
      <c r="F37" s="40" t="s">
        <v>41</v>
      </c>
      <c r="G37" s="40">
        <v>0</v>
      </c>
      <c r="H37" s="41">
        <v>1</v>
      </c>
      <c r="I37" s="42">
        <v>72000</v>
      </c>
      <c r="J37" s="42">
        <f t="shared" si="0"/>
        <v>72000</v>
      </c>
      <c r="K37" s="39" t="s">
        <v>24</v>
      </c>
    </row>
    <row r="38" spans="1:11" s="35" customFormat="1" ht="41.4">
      <c r="A38" s="30">
        <v>10</v>
      </c>
      <c r="B38" s="39" t="s">
        <v>58</v>
      </c>
      <c r="C38" s="39" t="s">
        <v>59</v>
      </c>
      <c r="D38" s="39" t="s">
        <v>21</v>
      </c>
      <c r="E38" s="40" t="s">
        <v>22</v>
      </c>
      <c r="F38" s="40" t="s">
        <v>41</v>
      </c>
      <c r="G38" s="40">
        <v>0</v>
      </c>
      <c r="H38" s="41">
        <v>1</v>
      </c>
      <c r="I38" s="42">
        <v>72000</v>
      </c>
      <c r="J38" s="42">
        <f t="shared" si="0"/>
        <v>72000</v>
      </c>
      <c r="K38" s="39" t="s">
        <v>24</v>
      </c>
    </row>
    <row r="39" spans="1:11" s="35" customFormat="1">
      <c r="A39" s="36" t="s">
        <v>60</v>
      </c>
      <c r="B39" s="29" t="s">
        <v>61</v>
      </c>
      <c r="C39" s="29"/>
      <c r="D39" s="46"/>
      <c r="E39" s="36"/>
      <c r="F39" s="36"/>
      <c r="G39" s="36"/>
      <c r="H39" s="30"/>
      <c r="I39" s="31"/>
      <c r="J39" s="32">
        <f>J40+J41+J42</f>
        <v>180000</v>
      </c>
      <c r="K39" s="33"/>
    </row>
    <row r="40" spans="1:11" s="35" customFormat="1" ht="41.4">
      <c r="A40" s="30">
        <v>1</v>
      </c>
      <c r="B40" s="47" t="s">
        <v>62</v>
      </c>
      <c r="C40" s="47" t="s">
        <v>63</v>
      </c>
      <c r="D40" s="39" t="s">
        <v>21</v>
      </c>
      <c r="E40" s="40" t="s">
        <v>22</v>
      </c>
      <c r="F40" s="40" t="s">
        <v>41</v>
      </c>
      <c r="G40" s="40">
        <v>0</v>
      </c>
      <c r="H40" s="30">
        <v>1</v>
      </c>
      <c r="I40" s="42">
        <v>60000</v>
      </c>
      <c r="J40" s="42">
        <f>H40*I40</f>
        <v>60000</v>
      </c>
      <c r="K40" s="39" t="s">
        <v>24</v>
      </c>
    </row>
    <row r="41" spans="1:11" s="35" customFormat="1" ht="55.2">
      <c r="A41" s="30">
        <v>2</v>
      </c>
      <c r="B41" s="47" t="s">
        <v>64</v>
      </c>
      <c r="C41" s="47" t="s">
        <v>65</v>
      </c>
      <c r="D41" s="39" t="s">
        <v>21</v>
      </c>
      <c r="E41" s="40" t="s">
        <v>22</v>
      </c>
      <c r="F41" s="40" t="s">
        <v>41</v>
      </c>
      <c r="G41" s="40">
        <v>0</v>
      </c>
      <c r="H41" s="30">
        <v>1</v>
      </c>
      <c r="I41" s="42">
        <v>60000</v>
      </c>
      <c r="J41" s="42">
        <f>H41*I41</f>
        <v>60000</v>
      </c>
      <c r="K41" s="39" t="s">
        <v>24</v>
      </c>
    </row>
    <row r="42" spans="1:11" s="35" customFormat="1" ht="41.4">
      <c r="A42" s="30">
        <v>3</v>
      </c>
      <c r="B42" s="47" t="s">
        <v>66</v>
      </c>
      <c r="C42" s="47" t="s">
        <v>67</v>
      </c>
      <c r="D42" s="39" t="s">
        <v>21</v>
      </c>
      <c r="E42" s="40" t="s">
        <v>22</v>
      </c>
      <c r="F42" s="40" t="s">
        <v>41</v>
      </c>
      <c r="G42" s="40">
        <v>0</v>
      </c>
      <c r="H42" s="30">
        <v>1</v>
      </c>
      <c r="I42" s="42">
        <v>60000</v>
      </c>
      <c r="J42" s="42">
        <f>H42*I42</f>
        <v>60000</v>
      </c>
      <c r="K42" s="39" t="s">
        <v>24</v>
      </c>
    </row>
    <row r="43" spans="1:11" s="35" customFormat="1">
      <c r="A43" s="36" t="s">
        <v>68</v>
      </c>
      <c r="B43" s="29" t="s">
        <v>69</v>
      </c>
      <c r="C43" s="29"/>
      <c r="D43" s="46"/>
      <c r="E43" s="36"/>
      <c r="F43" s="36"/>
      <c r="G43" s="36"/>
      <c r="H43" s="30"/>
      <c r="I43" s="31"/>
      <c r="J43" s="32">
        <f>SUM(J44:J47)</f>
        <v>115300000</v>
      </c>
      <c r="K43" s="33"/>
    </row>
    <row r="44" spans="1:11" s="35" customFormat="1" ht="276.60000000000002">
      <c r="A44" s="30">
        <v>1</v>
      </c>
      <c r="B44" s="39" t="s">
        <v>70</v>
      </c>
      <c r="C44" s="51" t="s">
        <v>71</v>
      </c>
      <c r="D44" s="49" t="s">
        <v>72</v>
      </c>
      <c r="E44" s="40" t="s">
        <v>73</v>
      </c>
      <c r="F44" s="40" t="s">
        <v>23</v>
      </c>
      <c r="G44" s="40">
        <v>10</v>
      </c>
      <c r="H44" s="52">
        <v>7</v>
      </c>
      <c r="I44" s="42">
        <v>15000000</v>
      </c>
      <c r="J44" s="53">
        <f>I44*H44</f>
        <v>105000000</v>
      </c>
      <c r="K44" s="47" t="s">
        <v>74</v>
      </c>
    </row>
    <row r="45" spans="1:11" s="35" customFormat="1" ht="111">
      <c r="A45" s="30">
        <v>2</v>
      </c>
      <c r="B45" s="39" t="s">
        <v>75</v>
      </c>
      <c r="C45" s="51" t="s">
        <v>76</v>
      </c>
      <c r="D45" s="49" t="s">
        <v>77</v>
      </c>
      <c r="E45" s="40">
        <v>1</v>
      </c>
      <c r="F45" s="40" t="s">
        <v>78</v>
      </c>
      <c r="G45" s="40">
        <v>0</v>
      </c>
      <c r="H45" s="52">
        <v>1</v>
      </c>
      <c r="I45" s="42">
        <v>4500000</v>
      </c>
      <c r="J45" s="53">
        <f>I45*H45</f>
        <v>4500000</v>
      </c>
      <c r="K45" s="33"/>
    </row>
    <row r="46" spans="1:11" s="35" customFormat="1" ht="111">
      <c r="A46" s="30">
        <v>3</v>
      </c>
      <c r="B46" s="39" t="s">
        <v>79</v>
      </c>
      <c r="C46" s="51" t="s">
        <v>80</v>
      </c>
      <c r="D46" s="49" t="s">
        <v>77</v>
      </c>
      <c r="E46" s="40">
        <v>1</v>
      </c>
      <c r="F46" s="40" t="s">
        <v>23</v>
      </c>
      <c r="G46" s="40">
        <v>0</v>
      </c>
      <c r="H46" s="52">
        <v>1</v>
      </c>
      <c r="I46" s="42">
        <v>2300000</v>
      </c>
      <c r="J46" s="53">
        <f>I46*H46</f>
        <v>2300000</v>
      </c>
      <c r="K46" s="33"/>
    </row>
    <row r="47" spans="1:11" s="35" customFormat="1" ht="69">
      <c r="A47" s="30">
        <v>4</v>
      </c>
      <c r="B47" s="39" t="s">
        <v>81</v>
      </c>
      <c r="C47" s="39" t="s">
        <v>82</v>
      </c>
      <c r="D47" s="49" t="s">
        <v>77</v>
      </c>
      <c r="E47" s="40">
        <v>1</v>
      </c>
      <c r="F47" s="40" t="s">
        <v>23</v>
      </c>
      <c r="G47" s="40">
        <v>0</v>
      </c>
      <c r="H47" s="52">
        <v>1</v>
      </c>
      <c r="I47" s="42">
        <v>3500000</v>
      </c>
      <c r="J47" s="42">
        <f t="shared" ref="J47:J57" si="1">H47*I47</f>
        <v>3500000</v>
      </c>
      <c r="K47" s="39" t="s">
        <v>24</v>
      </c>
    </row>
    <row r="48" spans="1:11" s="35" customFormat="1">
      <c r="A48" s="36" t="s">
        <v>83</v>
      </c>
      <c r="B48" s="29" t="s">
        <v>84</v>
      </c>
      <c r="C48" s="29"/>
      <c r="D48" s="46"/>
      <c r="E48" s="36"/>
      <c r="F48" s="36"/>
      <c r="G48" s="36"/>
      <c r="H48" s="30"/>
      <c r="I48" s="31"/>
      <c r="J48" s="32">
        <f>SUM(J49:J54)</f>
        <v>9425000</v>
      </c>
      <c r="K48" s="33"/>
    </row>
    <row r="49" spans="1:11" s="35" customFormat="1" ht="41.4">
      <c r="A49" s="30">
        <v>1</v>
      </c>
      <c r="B49" s="47" t="s">
        <v>85</v>
      </c>
      <c r="C49" s="47" t="s">
        <v>86</v>
      </c>
      <c r="D49" s="39" t="s">
        <v>21</v>
      </c>
      <c r="E49" s="40" t="s">
        <v>87</v>
      </c>
      <c r="F49" s="40" t="s">
        <v>88</v>
      </c>
      <c r="G49" s="40">
        <v>0</v>
      </c>
      <c r="H49" s="52">
        <v>1</v>
      </c>
      <c r="I49" s="53">
        <v>120000</v>
      </c>
      <c r="J49" s="42">
        <f t="shared" si="1"/>
        <v>120000</v>
      </c>
      <c r="K49" s="39" t="s">
        <v>24</v>
      </c>
    </row>
    <row r="50" spans="1:11" s="35" customFormat="1" ht="41.4">
      <c r="A50" s="30">
        <v>2</v>
      </c>
      <c r="B50" s="47" t="s">
        <v>89</v>
      </c>
      <c r="C50" s="47" t="s">
        <v>90</v>
      </c>
      <c r="D50" s="39" t="s">
        <v>21</v>
      </c>
      <c r="E50" s="40" t="s">
        <v>91</v>
      </c>
      <c r="F50" s="40" t="s">
        <v>88</v>
      </c>
      <c r="G50" s="40">
        <v>0</v>
      </c>
      <c r="H50" s="52">
        <v>20</v>
      </c>
      <c r="I50" s="53">
        <v>150000</v>
      </c>
      <c r="J50" s="42">
        <f t="shared" si="1"/>
        <v>3000000</v>
      </c>
      <c r="K50" s="39" t="s">
        <v>24</v>
      </c>
    </row>
    <row r="51" spans="1:11" s="35" customFormat="1" ht="41.4">
      <c r="A51" s="30">
        <v>3</v>
      </c>
      <c r="B51" s="47" t="s">
        <v>92</v>
      </c>
      <c r="C51" s="47" t="s">
        <v>93</v>
      </c>
      <c r="D51" s="39" t="s">
        <v>21</v>
      </c>
      <c r="E51" s="40" t="s">
        <v>94</v>
      </c>
      <c r="F51" s="40" t="s">
        <v>88</v>
      </c>
      <c r="G51" s="40">
        <v>0</v>
      </c>
      <c r="H51" s="52">
        <v>2</v>
      </c>
      <c r="I51" s="53">
        <v>980000</v>
      </c>
      <c r="J51" s="42">
        <f t="shared" si="1"/>
        <v>1960000</v>
      </c>
      <c r="K51" s="39" t="s">
        <v>24</v>
      </c>
    </row>
    <row r="52" spans="1:11" s="35" customFormat="1" ht="55.2">
      <c r="A52" s="30">
        <v>4</v>
      </c>
      <c r="B52" s="47" t="s">
        <v>95</v>
      </c>
      <c r="C52" s="47" t="s">
        <v>96</v>
      </c>
      <c r="D52" s="39" t="s">
        <v>21</v>
      </c>
      <c r="E52" s="40" t="s">
        <v>97</v>
      </c>
      <c r="F52" s="40" t="s">
        <v>88</v>
      </c>
      <c r="G52" s="40">
        <v>0</v>
      </c>
      <c r="H52" s="52">
        <v>6</v>
      </c>
      <c r="I52" s="53">
        <v>310000</v>
      </c>
      <c r="J52" s="42">
        <f t="shared" si="1"/>
        <v>1860000</v>
      </c>
      <c r="K52" s="39" t="s">
        <v>24</v>
      </c>
    </row>
    <row r="53" spans="1:11" s="35" customFormat="1" ht="55.2">
      <c r="A53" s="30">
        <v>5</v>
      </c>
      <c r="B53" s="47" t="s">
        <v>98</v>
      </c>
      <c r="C53" s="47" t="s">
        <v>99</v>
      </c>
      <c r="D53" s="39" t="s">
        <v>21</v>
      </c>
      <c r="E53" s="40" t="s">
        <v>100</v>
      </c>
      <c r="F53" s="40" t="s">
        <v>88</v>
      </c>
      <c r="G53" s="40">
        <v>0</v>
      </c>
      <c r="H53" s="52">
        <v>1</v>
      </c>
      <c r="I53" s="53">
        <v>1735000</v>
      </c>
      <c r="J53" s="42">
        <f t="shared" si="1"/>
        <v>1735000</v>
      </c>
      <c r="K53" s="39" t="s">
        <v>24</v>
      </c>
    </row>
    <row r="54" spans="1:11" s="35" customFormat="1" ht="55.2">
      <c r="A54" s="30">
        <v>6</v>
      </c>
      <c r="B54" s="47" t="s">
        <v>101</v>
      </c>
      <c r="C54" s="47" t="s">
        <v>102</v>
      </c>
      <c r="D54" s="39" t="s">
        <v>21</v>
      </c>
      <c r="E54" s="40" t="s">
        <v>103</v>
      </c>
      <c r="F54" s="40" t="s">
        <v>104</v>
      </c>
      <c r="G54" s="40">
        <v>0</v>
      </c>
      <c r="H54" s="52">
        <v>30</v>
      </c>
      <c r="I54" s="53">
        <v>25000</v>
      </c>
      <c r="J54" s="42">
        <f t="shared" si="1"/>
        <v>750000</v>
      </c>
      <c r="K54" s="39" t="s">
        <v>24</v>
      </c>
    </row>
    <row r="55" spans="1:11" s="35" customFormat="1">
      <c r="A55" s="54" t="s">
        <v>105</v>
      </c>
      <c r="B55" s="55" t="s">
        <v>106</v>
      </c>
      <c r="C55" s="29"/>
      <c r="D55" s="46"/>
      <c r="E55" s="36"/>
      <c r="F55" s="36"/>
      <c r="G55" s="36"/>
      <c r="H55" s="30"/>
      <c r="I55" s="31"/>
      <c r="J55" s="32">
        <f>SUM(J56:J57)</f>
        <v>1765000</v>
      </c>
      <c r="K55" s="33"/>
    </row>
    <row r="56" spans="1:11" s="35" customFormat="1" ht="110.4">
      <c r="A56" s="30">
        <v>1</v>
      </c>
      <c r="B56" s="47" t="s">
        <v>107</v>
      </c>
      <c r="C56" s="47" t="s">
        <v>108</v>
      </c>
      <c r="D56" s="39" t="s">
        <v>21</v>
      </c>
      <c r="E56" s="40" t="s">
        <v>23</v>
      </c>
      <c r="F56" s="40" t="s">
        <v>109</v>
      </c>
      <c r="G56" s="40">
        <v>0</v>
      </c>
      <c r="H56" s="52">
        <v>1</v>
      </c>
      <c r="I56" s="56">
        <v>200000</v>
      </c>
      <c r="J56" s="42">
        <f t="shared" si="1"/>
        <v>200000</v>
      </c>
      <c r="K56" s="39" t="s">
        <v>24</v>
      </c>
    </row>
    <row r="57" spans="1:11" s="35" customFormat="1" ht="276">
      <c r="A57" s="30">
        <v>2</v>
      </c>
      <c r="B57" s="47" t="s">
        <v>110</v>
      </c>
      <c r="C57" s="47" t="s">
        <v>111</v>
      </c>
      <c r="D57" s="39" t="s">
        <v>21</v>
      </c>
      <c r="E57" s="40" t="s">
        <v>23</v>
      </c>
      <c r="F57" s="40" t="s">
        <v>109</v>
      </c>
      <c r="G57" s="40">
        <v>0</v>
      </c>
      <c r="H57" s="52">
        <v>1</v>
      </c>
      <c r="I57" s="42">
        <v>1565000</v>
      </c>
      <c r="J57" s="42">
        <f t="shared" si="1"/>
        <v>1565000</v>
      </c>
      <c r="K57" s="39" t="s">
        <v>24</v>
      </c>
    </row>
    <row r="58" spans="1:11" s="35" customFormat="1">
      <c r="A58" s="54" t="s">
        <v>112</v>
      </c>
      <c r="B58" s="55" t="s">
        <v>113</v>
      </c>
      <c r="C58" s="47"/>
      <c r="D58" s="46"/>
      <c r="E58" s="40"/>
      <c r="F58" s="40"/>
      <c r="G58" s="40"/>
      <c r="H58" s="52"/>
      <c r="I58" s="42"/>
      <c r="J58" s="32">
        <f>0</f>
        <v>0</v>
      </c>
      <c r="K58" s="33"/>
    </row>
    <row r="59" spans="1:11" s="35" customFormat="1">
      <c r="A59" s="54" t="s">
        <v>114</v>
      </c>
      <c r="B59" s="55" t="s">
        <v>115</v>
      </c>
      <c r="C59" s="47"/>
      <c r="D59" s="46"/>
      <c r="E59" s="40"/>
      <c r="F59" s="40"/>
      <c r="G59" s="40"/>
      <c r="H59" s="52"/>
      <c r="I59" s="42"/>
      <c r="J59" s="32">
        <f>J60+J61+J62+J63+J64</f>
        <v>930000</v>
      </c>
      <c r="K59" s="33"/>
    </row>
    <row r="60" spans="1:11" s="35" customFormat="1" ht="41.4">
      <c r="A60" s="30">
        <v>1</v>
      </c>
      <c r="B60" s="47" t="s">
        <v>116</v>
      </c>
      <c r="C60" s="47" t="s">
        <v>117</v>
      </c>
      <c r="D60" s="39" t="s">
        <v>21</v>
      </c>
      <c r="E60" s="40" t="s">
        <v>118</v>
      </c>
      <c r="F60" s="40" t="s">
        <v>78</v>
      </c>
      <c r="G60" s="52">
        <v>0</v>
      </c>
      <c r="H60" s="52">
        <v>1</v>
      </c>
      <c r="I60" s="42">
        <v>35000</v>
      </c>
      <c r="J60" s="42">
        <f>H60*I60</f>
        <v>35000</v>
      </c>
      <c r="K60" s="39" t="s">
        <v>24</v>
      </c>
    </row>
    <row r="61" spans="1:11" s="35" customFormat="1" ht="41.4">
      <c r="A61" s="30">
        <v>2</v>
      </c>
      <c r="B61" s="47" t="s">
        <v>119</v>
      </c>
      <c r="C61" s="47" t="s">
        <v>120</v>
      </c>
      <c r="D61" s="39" t="s">
        <v>21</v>
      </c>
      <c r="E61" s="40" t="s">
        <v>121</v>
      </c>
      <c r="F61" s="40" t="s">
        <v>23</v>
      </c>
      <c r="G61" s="52">
        <v>0</v>
      </c>
      <c r="H61" s="52">
        <v>1</v>
      </c>
      <c r="I61" s="42">
        <v>150000</v>
      </c>
      <c r="J61" s="42">
        <f>H61*I61</f>
        <v>150000</v>
      </c>
      <c r="K61" s="39" t="s">
        <v>24</v>
      </c>
    </row>
    <row r="62" spans="1:11" s="35" customFormat="1" ht="41.4">
      <c r="A62" s="30">
        <v>3</v>
      </c>
      <c r="B62" s="47" t="s">
        <v>122</v>
      </c>
      <c r="C62" s="47" t="s">
        <v>123</v>
      </c>
      <c r="D62" s="39" t="s">
        <v>21</v>
      </c>
      <c r="E62" s="40" t="s">
        <v>124</v>
      </c>
      <c r="F62" s="40" t="s">
        <v>125</v>
      </c>
      <c r="G62" s="52">
        <v>0</v>
      </c>
      <c r="H62" s="52">
        <v>1</v>
      </c>
      <c r="I62" s="42">
        <v>40000</v>
      </c>
      <c r="J62" s="42">
        <f>H62*I62</f>
        <v>40000</v>
      </c>
      <c r="K62" s="39" t="s">
        <v>24</v>
      </c>
    </row>
    <row r="63" spans="1:11" s="35" customFormat="1" ht="41.4">
      <c r="A63" s="30">
        <v>4</v>
      </c>
      <c r="B63" s="47" t="s">
        <v>126</v>
      </c>
      <c r="C63" s="47" t="s">
        <v>127</v>
      </c>
      <c r="D63" s="39" t="s">
        <v>21</v>
      </c>
      <c r="E63" s="40" t="s">
        <v>121</v>
      </c>
      <c r="F63" s="40" t="s">
        <v>23</v>
      </c>
      <c r="G63" s="52">
        <v>0</v>
      </c>
      <c r="H63" s="52">
        <v>1</v>
      </c>
      <c r="I63" s="42">
        <v>85000</v>
      </c>
      <c r="J63" s="42">
        <f>H63*I63</f>
        <v>85000</v>
      </c>
      <c r="K63" s="39" t="s">
        <v>24</v>
      </c>
    </row>
    <row r="64" spans="1:11" s="35" customFormat="1" ht="41.4">
      <c r="A64" s="30">
        <v>5</v>
      </c>
      <c r="B64" s="47" t="s">
        <v>128</v>
      </c>
      <c r="C64" s="47" t="s">
        <v>129</v>
      </c>
      <c r="D64" s="39" t="s">
        <v>21</v>
      </c>
      <c r="E64" s="40" t="s">
        <v>118</v>
      </c>
      <c r="F64" s="40" t="s">
        <v>78</v>
      </c>
      <c r="G64" s="52">
        <v>0</v>
      </c>
      <c r="H64" s="52">
        <v>1</v>
      </c>
      <c r="I64" s="42">
        <v>620000</v>
      </c>
      <c r="J64" s="42">
        <f>H64*I64</f>
        <v>620000</v>
      </c>
      <c r="K64" s="39" t="s">
        <v>24</v>
      </c>
    </row>
    <row r="65" spans="1:11" s="35" customFormat="1">
      <c r="A65" s="54" t="s">
        <v>130</v>
      </c>
      <c r="B65" s="57" t="s">
        <v>131</v>
      </c>
      <c r="C65" s="39"/>
      <c r="D65" s="46"/>
      <c r="E65" s="40"/>
      <c r="F65" s="40"/>
      <c r="G65" s="40"/>
      <c r="H65" s="52"/>
      <c r="I65" s="42"/>
      <c r="J65" s="32">
        <f>J66</f>
        <v>10395000</v>
      </c>
      <c r="K65" s="33"/>
    </row>
    <row r="66" spans="1:11" s="35" customFormat="1" ht="331.2">
      <c r="A66" s="30">
        <v>1</v>
      </c>
      <c r="B66" s="58" t="s">
        <v>132</v>
      </c>
      <c r="C66" s="59" t="s">
        <v>133</v>
      </c>
      <c r="D66" s="49" t="s">
        <v>134</v>
      </c>
      <c r="E66" s="40" t="s">
        <v>135</v>
      </c>
      <c r="F66" s="40" t="s">
        <v>136</v>
      </c>
      <c r="G66" s="30">
        <v>1</v>
      </c>
      <c r="H66" s="52">
        <v>1</v>
      </c>
      <c r="I66" s="42">
        <v>10395000</v>
      </c>
      <c r="J66" s="42">
        <f>H66*I66</f>
        <v>10395000</v>
      </c>
      <c r="K66" s="39" t="s">
        <v>137</v>
      </c>
    </row>
    <row r="67" spans="1:11" s="35" customFormat="1">
      <c r="A67" s="27"/>
      <c r="B67" s="28" t="s">
        <v>138</v>
      </c>
      <c r="C67" s="28"/>
      <c r="D67" s="28"/>
      <c r="E67" s="28"/>
      <c r="F67" s="28"/>
      <c r="G67" s="29"/>
      <c r="H67" s="52"/>
      <c r="I67" s="42"/>
      <c r="J67" s="60">
        <f>J68+J139+J141</f>
        <v>149180000</v>
      </c>
      <c r="K67" s="33"/>
    </row>
    <row r="68" spans="1:11" s="35" customFormat="1">
      <c r="A68" s="27" t="s">
        <v>15</v>
      </c>
      <c r="B68" s="28" t="s">
        <v>16</v>
      </c>
      <c r="C68" s="28"/>
      <c r="D68" s="28"/>
      <c r="E68" s="28"/>
      <c r="F68" s="28"/>
      <c r="G68" s="29"/>
      <c r="H68" s="52"/>
      <c r="I68" s="31"/>
      <c r="J68" s="32">
        <f>J69+J71+J73+J101+J127+J131</f>
        <v>31680000</v>
      </c>
      <c r="K68" s="33"/>
    </row>
    <row r="69" spans="1:11" s="35" customFormat="1">
      <c r="A69" s="54" t="s">
        <v>17</v>
      </c>
      <c r="B69" s="57" t="s">
        <v>25</v>
      </c>
      <c r="C69" s="29"/>
      <c r="D69" s="38"/>
      <c r="E69" s="29"/>
      <c r="F69" s="36"/>
      <c r="G69" s="36"/>
      <c r="H69" s="36"/>
      <c r="I69" s="61"/>
      <c r="J69" s="62">
        <f>J70</f>
        <v>1800000</v>
      </c>
      <c r="K69" s="33"/>
    </row>
    <row r="70" spans="1:11" s="35" customFormat="1" ht="165.6">
      <c r="A70" s="63">
        <v>1</v>
      </c>
      <c r="B70" s="47" t="s">
        <v>139</v>
      </c>
      <c r="C70" s="45" t="s">
        <v>140</v>
      </c>
      <c r="D70" s="39" t="s">
        <v>21</v>
      </c>
      <c r="E70" s="40" t="s">
        <v>35</v>
      </c>
      <c r="F70" s="40" t="s">
        <v>23</v>
      </c>
      <c r="G70" s="50">
        <v>0</v>
      </c>
      <c r="H70" s="30">
        <v>1</v>
      </c>
      <c r="I70" s="42">
        <v>1800000</v>
      </c>
      <c r="J70" s="42">
        <f>H70*I70</f>
        <v>1800000</v>
      </c>
      <c r="K70" s="39" t="s">
        <v>24</v>
      </c>
    </row>
    <row r="71" spans="1:11" s="35" customFormat="1">
      <c r="A71" s="54" t="s">
        <v>29</v>
      </c>
      <c r="B71" s="57" t="s">
        <v>141</v>
      </c>
      <c r="C71" s="64"/>
      <c r="D71" s="38"/>
      <c r="E71" s="64"/>
      <c r="F71" s="50"/>
      <c r="G71" s="50"/>
      <c r="H71" s="30"/>
      <c r="I71" s="42"/>
      <c r="J71" s="62">
        <f>J72</f>
        <v>72000</v>
      </c>
      <c r="K71" s="33"/>
    </row>
    <row r="72" spans="1:11" s="35" customFormat="1" ht="82.8">
      <c r="A72" s="63">
        <v>1</v>
      </c>
      <c r="B72" s="47" t="s">
        <v>142</v>
      </c>
      <c r="C72" s="45" t="s">
        <v>143</v>
      </c>
      <c r="D72" s="39" t="s">
        <v>24</v>
      </c>
      <c r="E72" s="40" t="s">
        <v>35</v>
      </c>
      <c r="F72" s="50" t="s">
        <v>41</v>
      </c>
      <c r="G72" s="50">
        <v>0</v>
      </c>
      <c r="H72" s="30">
        <v>1</v>
      </c>
      <c r="I72" s="42">
        <v>72000</v>
      </c>
      <c r="J72" s="42">
        <f>H72*I72</f>
        <v>72000</v>
      </c>
      <c r="K72" s="39" t="s">
        <v>24</v>
      </c>
    </row>
    <row r="73" spans="1:11" s="35" customFormat="1">
      <c r="A73" s="54" t="s">
        <v>30</v>
      </c>
      <c r="B73" s="57" t="s">
        <v>38</v>
      </c>
      <c r="C73" s="64"/>
      <c r="D73" s="38"/>
      <c r="E73" s="64"/>
      <c r="F73" s="50"/>
      <c r="G73" s="50"/>
      <c r="H73" s="30"/>
      <c r="I73" s="42"/>
      <c r="J73" s="60">
        <f>SUM(J74:J74:J100)</f>
        <v>2296000</v>
      </c>
      <c r="K73" s="33"/>
    </row>
    <row r="74" spans="1:11" s="35" customFormat="1" ht="41.4">
      <c r="A74" s="63">
        <v>1</v>
      </c>
      <c r="B74" s="47" t="s">
        <v>144</v>
      </c>
      <c r="C74" s="47" t="s">
        <v>145</v>
      </c>
      <c r="D74" s="39" t="s">
        <v>21</v>
      </c>
      <c r="E74" s="40" t="s">
        <v>35</v>
      </c>
      <c r="F74" s="40" t="s">
        <v>23</v>
      </c>
      <c r="G74" s="50">
        <v>0</v>
      </c>
      <c r="H74" s="30">
        <v>1</v>
      </c>
      <c r="I74" s="42">
        <v>72000</v>
      </c>
      <c r="J74" s="42">
        <f t="shared" ref="J74:J100" si="2">H74*I74</f>
        <v>72000</v>
      </c>
      <c r="K74" s="39" t="s">
        <v>24</v>
      </c>
    </row>
    <row r="75" spans="1:11" s="35" customFormat="1" ht="110.4">
      <c r="A75" s="63">
        <v>2</v>
      </c>
      <c r="B75" s="47" t="s">
        <v>146</v>
      </c>
      <c r="C75" s="47" t="s">
        <v>147</v>
      </c>
      <c r="D75" s="39" t="s">
        <v>21</v>
      </c>
      <c r="E75" s="40" t="s">
        <v>35</v>
      </c>
      <c r="F75" s="40" t="s">
        <v>41</v>
      </c>
      <c r="G75" s="50">
        <v>0</v>
      </c>
      <c r="H75" s="30">
        <v>1</v>
      </c>
      <c r="I75" s="42">
        <v>150000</v>
      </c>
      <c r="J75" s="42">
        <f t="shared" si="2"/>
        <v>150000</v>
      </c>
      <c r="K75" s="39" t="s">
        <v>24</v>
      </c>
    </row>
    <row r="76" spans="1:11" s="35" customFormat="1" ht="41.4">
      <c r="A76" s="63">
        <v>3</v>
      </c>
      <c r="B76" s="47" t="s">
        <v>148</v>
      </c>
      <c r="C76" s="47" t="s">
        <v>149</v>
      </c>
      <c r="D76" s="39" t="s">
        <v>21</v>
      </c>
      <c r="E76" s="40" t="s">
        <v>35</v>
      </c>
      <c r="F76" s="40" t="s">
        <v>41</v>
      </c>
      <c r="G76" s="50">
        <v>0</v>
      </c>
      <c r="H76" s="30">
        <v>1</v>
      </c>
      <c r="I76" s="42">
        <v>72000</v>
      </c>
      <c r="J76" s="42">
        <f t="shared" si="2"/>
        <v>72000</v>
      </c>
      <c r="K76" s="39" t="s">
        <v>24</v>
      </c>
    </row>
    <row r="77" spans="1:11" s="35" customFormat="1" ht="41.4">
      <c r="A77" s="63">
        <v>4</v>
      </c>
      <c r="B77" s="47" t="s">
        <v>150</v>
      </c>
      <c r="C77" s="47" t="s">
        <v>151</v>
      </c>
      <c r="D77" s="39" t="s">
        <v>21</v>
      </c>
      <c r="E77" s="40" t="s">
        <v>35</v>
      </c>
      <c r="F77" s="40" t="s">
        <v>41</v>
      </c>
      <c r="G77" s="50">
        <v>0</v>
      </c>
      <c r="H77" s="65">
        <v>1</v>
      </c>
      <c r="I77" s="42">
        <v>72000</v>
      </c>
      <c r="J77" s="42">
        <f t="shared" si="2"/>
        <v>72000</v>
      </c>
      <c r="K77" s="39" t="s">
        <v>24</v>
      </c>
    </row>
    <row r="78" spans="1:11" s="35" customFormat="1" ht="41.4">
      <c r="A78" s="63">
        <v>5</v>
      </c>
      <c r="B78" s="47" t="s">
        <v>152</v>
      </c>
      <c r="C78" s="47" t="s">
        <v>153</v>
      </c>
      <c r="D78" s="39" t="s">
        <v>21</v>
      </c>
      <c r="E78" s="40" t="s">
        <v>35</v>
      </c>
      <c r="F78" s="40" t="s">
        <v>41</v>
      </c>
      <c r="G78" s="50">
        <v>0</v>
      </c>
      <c r="H78" s="65">
        <v>1</v>
      </c>
      <c r="I78" s="42">
        <v>72000</v>
      </c>
      <c r="J78" s="42">
        <f t="shared" si="2"/>
        <v>72000</v>
      </c>
      <c r="K78" s="39" t="s">
        <v>24</v>
      </c>
    </row>
    <row r="79" spans="1:11" s="35" customFormat="1" ht="110.4">
      <c r="A79" s="63">
        <v>6</v>
      </c>
      <c r="B79" s="47" t="s">
        <v>154</v>
      </c>
      <c r="C79" s="47" t="s">
        <v>155</v>
      </c>
      <c r="D79" s="39" t="s">
        <v>21</v>
      </c>
      <c r="E79" s="40" t="s">
        <v>35</v>
      </c>
      <c r="F79" s="40" t="s">
        <v>23</v>
      </c>
      <c r="G79" s="50">
        <v>0</v>
      </c>
      <c r="H79" s="65">
        <v>1</v>
      </c>
      <c r="I79" s="42">
        <v>220000</v>
      </c>
      <c r="J79" s="42">
        <f t="shared" si="2"/>
        <v>220000</v>
      </c>
      <c r="K79" s="39" t="s">
        <v>24</v>
      </c>
    </row>
    <row r="80" spans="1:11" s="35" customFormat="1" ht="138">
      <c r="A80" s="63">
        <v>7</v>
      </c>
      <c r="B80" s="47" t="s">
        <v>156</v>
      </c>
      <c r="C80" s="47" t="s">
        <v>157</v>
      </c>
      <c r="D80" s="39" t="s">
        <v>21</v>
      </c>
      <c r="E80" s="40" t="s">
        <v>35</v>
      </c>
      <c r="F80" s="40" t="s">
        <v>23</v>
      </c>
      <c r="G80" s="50">
        <v>0</v>
      </c>
      <c r="H80" s="65">
        <v>1</v>
      </c>
      <c r="I80" s="42">
        <v>220000</v>
      </c>
      <c r="J80" s="42">
        <f t="shared" si="2"/>
        <v>220000</v>
      </c>
      <c r="K80" s="39" t="s">
        <v>24</v>
      </c>
    </row>
    <row r="81" spans="1:11" s="35" customFormat="1" ht="82.8">
      <c r="A81" s="63">
        <v>8</v>
      </c>
      <c r="B81" s="47" t="s">
        <v>158</v>
      </c>
      <c r="C81" s="47" t="s">
        <v>159</v>
      </c>
      <c r="D81" s="39" t="s">
        <v>21</v>
      </c>
      <c r="E81" s="40" t="s">
        <v>35</v>
      </c>
      <c r="F81" s="40" t="s">
        <v>41</v>
      </c>
      <c r="G81" s="50">
        <v>0</v>
      </c>
      <c r="H81" s="65">
        <v>1</v>
      </c>
      <c r="I81" s="42">
        <v>50000</v>
      </c>
      <c r="J81" s="42">
        <f t="shared" si="2"/>
        <v>50000</v>
      </c>
      <c r="K81" s="39" t="s">
        <v>24</v>
      </c>
    </row>
    <row r="82" spans="1:11" s="35" customFormat="1" ht="82.8">
      <c r="A82" s="63">
        <v>9</v>
      </c>
      <c r="B82" s="47" t="s">
        <v>160</v>
      </c>
      <c r="C82" s="47" t="s">
        <v>161</v>
      </c>
      <c r="D82" s="39" t="s">
        <v>21</v>
      </c>
      <c r="E82" s="40" t="s">
        <v>35</v>
      </c>
      <c r="F82" s="40" t="s">
        <v>41</v>
      </c>
      <c r="G82" s="50">
        <v>0</v>
      </c>
      <c r="H82" s="65">
        <v>1</v>
      </c>
      <c r="I82" s="42">
        <v>72000</v>
      </c>
      <c r="J82" s="42">
        <f t="shared" si="2"/>
        <v>72000</v>
      </c>
      <c r="K82" s="39" t="s">
        <v>24</v>
      </c>
    </row>
    <row r="83" spans="1:11" s="35" customFormat="1" ht="110.4">
      <c r="A83" s="63">
        <v>10</v>
      </c>
      <c r="B83" s="47" t="s">
        <v>162</v>
      </c>
      <c r="C83" s="47" t="s">
        <v>163</v>
      </c>
      <c r="D83" s="39" t="s">
        <v>21</v>
      </c>
      <c r="E83" s="40" t="s">
        <v>35</v>
      </c>
      <c r="F83" s="40" t="s">
        <v>41</v>
      </c>
      <c r="G83" s="50">
        <v>0</v>
      </c>
      <c r="H83" s="65">
        <v>1</v>
      </c>
      <c r="I83" s="42">
        <v>72000</v>
      </c>
      <c r="J83" s="42">
        <f t="shared" si="2"/>
        <v>72000</v>
      </c>
      <c r="K83" s="39" t="s">
        <v>24</v>
      </c>
    </row>
    <row r="84" spans="1:11" s="35" customFormat="1" ht="82.8">
      <c r="A84" s="63">
        <v>11</v>
      </c>
      <c r="B84" s="47" t="s">
        <v>164</v>
      </c>
      <c r="C84" s="47" t="s">
        <v>165</v>
      </c>
      <c r="D84" s="39" t="s">
        <v>21</v>
      </c>
      <c r="E84" s="40" t="s">
        <v>35</v>
      </c>
      <c r="F84" s="40" t="s">
        <v>41</v>
      </c>
      <c r="G84" s="50">
        <v>0</v>
      </c>
      <c r="H84" s="65">
        <v>1</v>
      </c>
      <c r="I84" s="42">
        <v>72000</v>
      </c>
      <c r="J84" s="42">
        <f t="shared" si="2"/>
        <v>72000</v>
      </c>
      <c r="K84" s="39" t="s">
        <v>24</v>
      </c>
    </row>
    <row r="85" spans="1:11" s="35" customFormat="1" ht="69">
      <c r="A85" s="63">
        <v>12</v>
      </c>
      <c r="B85" s="47" t="s">
        <v>166</v>
      </c>
      <c r="C85" s="47" t="s">
        <v>167</v>
      </c>
      <c r="D85" s="39" t="s">
        <v>21</v>
      </c>
      <c r="E85" s="40" t="s">
        <v>35</v>
      </c>
      <c r="F85" s="40" t="s">
        <v>41</v>
      </c>
      <c r="G85" s="50">
        <v>0</v>
      </c>
      <c r="H85" s="65">
        <v>1</v>
      </c>
      <c r="I85" s="42">
        <v>72000</v>
      </c>
      <c r="J85" s="42">
        <f t="shared" si="2"/>
        <v>72000</v>
      </c>
      <c r="K85" s="39" t="s">
        <v>24</v>
      </c>
    </row>
    <row r="86" spans="1:11" s="35" customFormat="1" ht="110.4">
      <c r="A86" s="63">
        <v>13</v>
      </c>
      <c r="B86" s="47" t="s">
        <v>168</v>
      </c>
      <c r="C86" s="47" t="s">
        <v>169</v>
      </c>
      <c r="D86" s="39" t="s">
        <v>21</v>
      </c>
      <c r="E86" s="40" t="s">
        <v>35</v>
      </c>
      <c r="F86" s="40" t="s">
        <v>41</v>
      </c>
      <c r="G86" s="50">
        <v>0</v>
      </c>
      <c r="H86" s="65">
        <v>1</v>
      </c>
      <c r="I86" s="42">
        <v>72000</v>
      </c>
      <c r="J86" s="42">
        <f t="shared" si="2"/>
        <v>72000</v>
      </c>
      <c r="K86" s="39" t="s">
        <v>24</v>
      </c>
    </row>
    <row r="87" spans="1:11" s="35" customFormat="1" ht="151.80000000000001">
      <c r="A87" s="63">
        <v>14</v>
      </c>
      <c r="B87" s="47" t="s">
        <v>170</v>
      </c>
      <c r="C87" s="47" t="s">
        <v>171</v>
      </c>
      <c r="D87" s="39" t="s">
        <v>21</v>
      </c>
      <c r="E87" s="40" t="s">
        <v>35</v>
      </c>
      <c r="F87" s="40" t="s">
        <v>41</v>
      </c>
      <c r="G87" s="50">
        <v>0</v>
      </c>
      <c r="H87" s="65">
        <v>1</v>
      </c>
      <c r="I87" s="42">
        <v>72000</v>
      </c>
      <c r="J87" s="42">
        <f t="shared" si="2"/>
        <v>72000</v>
      </c>
      <c r="K87" s="39" t="s">
        <v>24</v>
      </c>
    </row>
    <row r="88" spans="1:11" s="35" customFormat="1" ht="110.4">
      <c r="A88" s="63">
        <v>15</v>
      </c>
      <c r="B88" s="47" t="s">
        <v>172</v>
      </c>
      <c r="C88" s="47" t="s">
        <v>173</v>
      </c>
      <c r="D88" s="39" t="s">
        <v>21</v>
      </c>
      <c r="E88" s="40" t="s">
        <v>35</v>
      </c>
      <c r="F88" s="40" t="s">
        <v>41</v>
      </c>
      <c r="G88" s="50">
        <v>0</v>
      </c>
      <c r="H88" s="65">
        <v>1</v>
      </c>
      <c r="I88" s="42">
        <v>72000</v>
      </c>
      <c r="J88" s="42">
        <f t="shared" si="2"/>
        <v>72000</v>
      </c>
      <c r="K88" s="39" t="s">
        <v>24</v>
      </c>
    </row>
    <row r="89" spans="1:11" s="35" customFormat="1" ht="138">
      <c r="A89" s="63">
        <v>16</v>
      </c>
      <c r="B89" s="47" t="s">
        <v>174</v>
      </c>
      <c r="C89" s="47" t="s">
        <v>175</v>
      </c>
      <c r="D89" s="39" t="s">
        <v>21</v>
      </c>
      <c r="E89" s="40" t="s">
        <v>35</v>
      </c>
      <c r="F89" s="40" t="s">
        <v>41</v>
      </c>
      <c r="G89" s="50">
        <v>0</v>
      </c>
      <c r="H89" s="65">
        <v>1</v>
      </c>
      <c r="I89" s="42">
        <v>72000</v>
      </c>
      <c r="J89" s="42">
        <f t="shared" si="2"/>
        <v>72000</v>
      </c>
      <c r="K89" s="39" t="s">
        <v>24</v>
      </c>
    </row>
    <row r="90" spans="1:11" s="35" customFormat="1" ht="110.4">
      <c r="A90" s="63">
        <v>17</v>
      </c>
      <c r="B90" s="47" t="s">
        <v>176</v>
      </c>
      <c r="C90" s="47" t="s">
        <v>177</v>
      </c>
      <c r="D90" s="39" t="s">
        <v>21</v>
      </c>
      <c r="E90" s="40" t="s">
        <v>35</v>
      </c>
      <c r="F90" s="40" t="s">
        <v>41</v>
      </c>
      <c r="G90" s="50">
        <v>0</v>
      </c>
      <c r="H90" s="65">
        <v>1</v>
      </c>
      <c r="I90" s="42">
        <v>72000</v>
      </c>
      <c r="J90" s="42">
        <f t="shared" si="2"/>
        <v>72000</v>
      </c>
      <c r="K90" s="39" t="s">
        <v>24</v>
      </c>
    </row>
    <row r="91" spans="1:11" s="35" customFormat="1" ht="165.6">
      <c r="A91" s="63">
        <v>18</v>
      </c>
      <c r="B91" s="47" t="s">
        <v>178</v>
      </c>
      <c r="C91" s="47" t="s">
        <v>179</v>
      </c>
      <c r="D91" s="39" t="s">
        <v>21</v>
      </c>
      <c r="E91" s="40" t="s">
        <v>35</v>
      </c>
      <c r="F91" s="40" t="s">
        <v>41</v>
      </c>
      <c r="G91" s="50">
        <v>0</v>
      </c>
      <c r="H91" s="65">
        <v>1</v>
      </c>
      <c r="I91" s="42">
        <v>72000</v>
      </c>
      <c r="J91" s="42">
        <f t="shared" si="2"/>
        <v>72000</v>
      </c>
      <c r="K91" s="39" t="s">
        <v>24</v>
      </c>
    </row>
    <row r="92" spans="1:11" s="35" customFormat="1" ht="110.4">
      <c r="A92" s="63">
        <v>19</v>
      </c>
      <c r="B92" s="47" t="s">
        <v>180</v>
      </c>
      <c r="C92" s="47" t="s">
        <v>181</v>
      </c>
      <c r="D92" s="39" t="s">
        <v>21</v>
      </c>
      <c r="E92" s="40" t="s">
        <v>35</v>
      </c>
      <c r="F92" s="40" t="s">
        <v>41</v>
      </c>
      <c r="G92" s="50">
        <v>0</v>
      </c>
      <c r="H92" s="65">
        <v>1</v>
      </c>
      <c r="I92" s="42">
        <v>72000</v>
      </c>
      <c r="J92" s="42">
        <f t="shared" si="2"/>
        <v>72000</v>
      </c>
      <c r="K92" s="39" t="s">
        <v>24</v>
      </c>
    </row>
    <row r="93" spans="1:11" s="35" customFormat="1" ht="165.6">
      <c r="A93" s="63">
        <v>20</v>
      </c>
      <c r="B93" s="47" t="s">
        <v>182</v>
      </c>
      <c r="C93" s="47" t="s">
        <v>183</v>
      </c>
      <c r="D93" s="39" t="s">
        <v>21</v>
      </c>
      <c r="E93" s="40" t="s">
        <v>35</v>
      </c>
      <c r="F93" s="40" t="s">
        <v>41</v>
      </c>
      <c r="G93" s="50">
        <v>0</v>
      </c>
      <c r="H93" s="65">
        <v>1</v>
      </c>
      <c r="I93" s="42">
        <v>72000</v>
      </c>
      <c r="J93" s="42">
        <f t="shared" si="2"/>
        <v>72000</v>
      </c>
      <c r="K93" s="39" t="s">
        <v>24</v>
      </c>
    </row>
    <row r="94" spans="1:11" s="35" customFormat="1" ht="96.6">
      <c r="A94" s="63">
        <v>21</v>
      </c>
      <c r="B94" s="47" t="s">
        <v>184</v>
      </c>
      <c r="C94" s="47" t="s">
        <v>185</v>
      </c>
      <c r="D94" s="39" t="s">
        <v>21</v>
      </c>
      <c r="E94" s="40" t="s">
        <v>35</v>
      </c>
      <c r="F94" s="40" t="s">
        <v>41</v>
      </c>
      <c r="G94" s="50">
        <v>0</v>
      </c>
      <c r="H94" s="65">
        <v>1</v>
      </c>
      <c r="I94" s="42">
        <v>72000</v>
      </c>
      <c r="J94" s="42">
        <f t="shared" si="2"/>
        <v>72000</v>
      </c>
      <c r="K94" s="39" t="s">
        <v>24</v>
      </c>
    </row>
    <row r="95" spans="1:11" s="35" customFormat="1" ht="151.80000000000001">
      <c r="A95" s="63">
        <v>22</v>
      </c>
      <c r="B95" s="47" t="s">
        <v>186</v>
      </c>
      <c r="C95" s="47" t="s">
        <v>187</v>
      </c>
      <c r="D95" s="39" t="s">
        <v>21</v>
      </c>
      <c r="E95" s="40" t="s">
        <v>35</v>
      </c>
      <c r="F95" s="40" t="s">
        <v>41</v>
      </c>
      <c r="G95" s="50">
        <v>0</v>
      </c>
      <c r="H95" s="65">
        <v>1</v>
      </c>
      <c r="I95" s="42">
        <v>72000</v>
      </c>
      <c r="J95" s="42">
        <f t="shared" si="2"/>
        <v>72000</v>
      </c>
      <c r="K95" s="39" t="s">
        <v>24</v>
      </c>
    </row>
    <row r="96" spans="1:11" s="35" customFormat="1" ht="110.4">
      <c r="A96" s="63">
        <v>23</v>
      </c>
      <c r="B96" s="47" t="s">
        <v>188</v>
      </c>
      <c r="C96" s="47" t="s">
        <v>189</v>
      </c>
      <c r="D96" s="39" t="s">
        <v>21</v>
      </c>
      <c r="E96" s="40" t="s">
        <v>35</v>
      </c>
      <c r="F96" s="40" t="s">
        <v>41</v>
      </c>
      <c r="G96" s="50">
        <v>0</v>
      </c>
      <c r="H96" s="65">
        <v>1</v>
      </c>
      <c r="I96" s="42">
        <v>72000</v>
      </c>
      <c r="J96" s="42">
        <f t="shared" si="2"/>
        <v>72000</v>
      </c>
      <c r="K96" s="39" t="s">
        <v>24</v>
      </c>
    </row>
    <row r="97" spans="1:11" s="35" customFormat="1" ht="165.6">
      <c r="A97" s="63">
        <v>24</v>
      </c>
      <c r="B97" s="47" t="s">
        <v>190</v>
      </c>
      <c r="C97" s="47" t="s">
        <v>191</v>
      </c>
      <c r="D97" s="39" t="s">
        <v>21</v>
      </c>
      <c r="E97" s="40" t="s">
        <v>35</v>
      </c>
      <c r="F97" s="40" t="s">
        <v>41</v>
      </c>
      <c r="G97" s="50">
        <v>0</v>
      </c>
      <c r="H97" s="65">
        <v>1</v>
      </c>
      <c r="I97" s="42">
        <v>72000</v>
      </c>
      <c r="J97" s="42">
        <f t="shared" si="2"/>
        <v>72000</v>
      </c>
      <c r="K97" s="39" t="s">
        <v>24</v>
      </c>
    </row>
    <row r="98" spans="1:11" s="35" customFormat="1" ht="124.2">
      <c r="A98" s="63">
        <v>25</v>
      </c>
      <c r="B98" s="47" t="s">
        <v>192</v>
      </c>
      <c r="C98" s="47" t="s">
        <v>193</v>
      </c>
      <c r="D98" s="39" t="s">
        <v>21</v>
      </c>
      <c r="E98" s="40" t="s">
        <v>35</v>
      </c>
      <c r="F98" s="40" t="s">
        <v>41</v>
      </c>
      <c r="G98" s="50">
        <v>0</v>
      </c>
      <c r="H98" s="65">
        <v>1</v>
      </c>
      <c r="I98" s="42">
        <v>72000</v>
      </c>
      <c r="J98" s="42">
        <f t="shared" si="2"/>
        <v>72000</v>
      </c>
      <c r="K98" s="39" t="s">
        <v>24</v>
      </c>
    </row>
    <row r="99" spans="1:11" s="35" customFormat="1" ht="179.4">
      <c r="A99" s="63">
        <v>26</v>
      </c>
      <c r="B99" s="47" t="s">
        <v>194</v>
      </c>
      <c r="C99" s="47" t="s">
        <v>195</v>
      </c>
      <c r="D99" s="39" t="s">
        <v>21</v>
      </c>
      <c r="E99" s="40" t="s">
        <v>35</v>
      </c>
      <c r="F99" s="40" t="s">
        <v>41</v>
      </c>
      <c r="G99" s="50">
        <v>0</v>
      </c>
      <c r="H99" s="65">
        <v>1</v>
      </c>
      <c r="I99" s="42">
        <v>72000</v>
      </c>
      <c r="J99" s="42">
        <f t="shared" si="2"/>
        <v>72000</v>
      </c>
      <c r="K99" s="39" t="s">
        <v>24</v>
      </c>
    </row>
    <row r="100" spans="1:11" s="35" customFormat="1" ht="69">
      <c r="A100" s="63">
        <v>27</v>
      </c>
      <c r="B100" s="47" t="s">
        <v>196</v>
      </c>
      <c r="C100" s="47" t="s">
        <v>197</v>
      </c>
      <c r="D100" s="39" t="s">
        <v>21</v>
      </c>
      <c r="E100" s="40" t="s">
        <v>35</v>
      </c>
      <c r="F100" s="40" t="s">
        <v>41</v>
      </c>
      <c r="G100" s="50">
        <v>0</v>
      </c>
      <c r="H100" s="65">
        <v>1</v>
      </c>
      <c r="I100" s="42">
        <v>72000</v>
      </c>
      <c r="J100" s="42">
        <f t="shared" si="2"/>
        <v>72000</v>
      </c>
      <c r="K100" s="39" t="s">
        <v>24</v>
      </c>
    </row>
    <row r="101" spans="1:11" s="35" customFormat="1">
      <c r="A101" s="36" t="s">
        <v>37</v>
      </c>
      <c r="B101" s="57" t="s">
        <v>198</v>
      </c>
      <c r="C101" s="29"/>
      <c r="D101" s="38"/>
      <c r="E101" s="29"/>
      <c r="F101" s="36"/>
      <c r="G101" s="36"/>
      <c r="H101" s="36"/>
      <c r="I101" s="61"/>
      <c r="J101" s="62">
        <f>SUM(J102:J126)</f>
        <v>18507000</v>
      </c>
      <c r="K101" s="33"/>
    </row>
    <row r="102" spans="1:11" s="35" customFormat="1" ht="41.4">
      <c r="A102" s="63">
        <v>1</v>
      </c>
      <c r="B102" s="39" t="s">
        <v>199</v>
      </c>
      <c r="C102" s="39" t="s">
        <v>200</v>
      </c>
      <c r="D102" s="39" t="s">
        <v>21</v>
      </c>
      <c r="E102" s="40" t="s">
        <v>35</v>
      </c>
      <c r="F102" s="40" t="s">
        <v>41</v>
      </c>
      <c r="G102" s="50">
        <v>0</v>
      </c>
      <c r="H102" s="65">
        <v>1</v>
      </c>
      <c r="I102" s="42">
        <v>72000</v>
      </c>
      <c r="J102" s="42">
        <f t="shared" ref="J102:J130" si="3">H102*I102</f>
        <v>72000</v>
      </c>
      <c r="K102" s="39" t="s">
        <v>24</v>
      </c>
    </row>
    <row r="103" spans="1:11" s="35" customFormat="1" ht="41.4">
      <c r="A103" s="63">
        <v>2</v>
      </c>
      <c r="B103" s="39" t="s">
        <v>201</v>
      </c>
      <c r="C103" s="39" t="s">
        <v>202</v>
      </c>
      <c r="D103" s="39" t="s">
        <v>21</v>
      </c>
      <c r="E103" s="40" t="s">
        <v>35</v>
      </c>
      <c r="F103" s="40" t="s">
        <v>41</v>
      </c>
      <c r="G103" s="50">
        <v>0</v>
      </c>
      <c r="H103" s="65">
        <v>1</v>
      </c>
      <c r="I103" s="42">
        <v>72000</v>
      </c>
      <c r="J103" s="42">
        <f t="shared" si="3"/>
        <v>72000</v>
      </c>
      <c r="K103" s="39" t="s">
        <v>24</v>
      </c>
    </row>
    <row r="104" spans="1:11" s="35" customFormat="1" ht="41.4">
      <c r="A104" s="63">
        <v>3</v>
      </c>
      <c r="B104" s="39" t="s">
        <v>203</v>
      </c>
      <c r="C104" s="39" t="s">
        <v>204</v>
      </c>
      <c r="D104" s="39" t="s">
        <v>21</v>
      </c>
      <c r="E104" s="40" t="s">
        <v>35</v>
      </c>
      <c r="F104" s="40" t="s">
        <v>41</v>
      </c>
      <c r="G104" s="50">
        <v>0</v>
      </c>
      <c r="H104" s="65">
        <v>1</v>
      </c>
      <c r="I104" s="42">
        <v>72000</v>
      </c>
      <c r="J104" s="42">
        <f t="shared" si="3"/>
        <v>72000</v>
      </c>
      <c r="K104" s="39" t="s">
        <v>24</v>
      </c>
    </row>
    <row r="105" spans="1:11" s="35" customFormat="1" ht="41.4">
      <c r="A105" s="63">
        <v>4</v>
      </c>
      <c r="B105" s="39" t="s">
        <v>205</v>
      </c>
      <c r="C105" s="39" t="s">
        <v>206</v>
      </c>
      <c r="D105" s="39" t="s">
        <v>21</v>
      </c>
      <c r="E105" s="40" t="s">
        <v>35</v>
      </c>
      <c r="F105" s="40" t="s">
        <v>41</v>
      </c>
      <c r="G105" s="50">
        <v>0</v>
      </c>
      <c r="H105" s="65">
        <v>1</v>
      </c>
      <c r="I105" s="42">
        <v>72000</v>
      </c>
      <c r="J105" s="42">
        <f t="shared" si="3"/>
        <v>72000</v>
      </c>
      <c r="K105" s="39" t="s">
        <v>24</v>
      </c>
    </row>
    <row r="106" spans="1:11" s="35" customFormat="1" ht="41.4">
      <c r="A106" s="63">
        <v>5</v>
      </c>
      <c r="B106" s="39" t="s">
        <v>207</v>
      </c>
      <c r="C106" s="39" t="s">
        <v>208</v>
      </c>
      <c r="D106" s="39" t="s">
        <v>21</v>
      </c>
      <c r="E106" s="40" t="s">
        <v>35</v>
      </c>
      <c r="F106" s="40" t="s">
        <v>41</v>
      </c>
      <c r="G106" s="50">
        <v>0</v>
      </c>
      <c r="H106" s="65">
        <v>1</v>
      </c>
      <c r="I106" s="42">
        <v>72000</v>
      </c>
      <c r="J106" s="42">
        <f t="shared" si="3"/>
        <v>72000</v>
      </c>
      <c r="K106" s="39" t="s">
        <v>24</v>
      </c>
    </row>
    <row r="107" spans="1:11" s="35" customFormat="1" ht="41.4">
      <c r="A107" s="63">
        <v>6</v>
      </c>
      <c r="B107" s="39" t="s">
        <v>209</v>
      </c>
      <c r="C107" s="39" t="s">
        <v>210</v>
      </c>
      <c r="D107" s="39" t="s">
        <v>21</v>
      </c>
      <c r="E107" s="40" t="s">
        <v>35</v>
      </c>
      <c r="F107" s="40" t="s">
        <v>41</v>
      </c>
      <c r="G107" s="30">
        <v>0</v>
      </c>
      <c r="H107" s="65">
        <v>1</v>
      </c>
      <c r="I107" s="42">
        <v>72000</v>
      </c>
      <c r="J107" s="42">
        <f t="shared" si="3"/>
        <v>72000</v>
      </c>
      <c r="K107" s="39" t="s">
        <v>24</v>
      </c>
    </row>
    <row r="108" spans="1:11" s="35" customFormat="1" ht="69">
      <c r="A108" s="63">
        <v>7</v>
      </c>
      <c r="B108" s="39" t="s">
        <v>211</v>
      </c>
      <c r="C108" s="39" t="s">
        <v>212</v>
      </c>
      <c r="D108" s="39" t="s">
        <v>21</v>
      </c>
      <c r="E108" s="40">
        <v>7</v>
      </c>
      <c r="F108" s="40" t="s">
        <v>23</v>
      </c>
      <c r="G108" s="30">
        <v>0</v>
      </c>
      <c r="H108" s="65">
        <v>1</v>
      </c>
      <c r="I108" s="42">
        <v>650000</v>
      </c>
      <c r="J108" s="42">
        <f t="shared" si="3"/>
        <v>650000</v>
      </c>
      <c r="K108" s="39" t="s">
        <v>24</v>
      </c>
    </row>
    <row r="109" spans="1:11" s="35" customFormat="1" ht="82.8">
      <c r="A109" s="63">
        <v>8</v>
      </c>
      <c r="B109" s="39" t="s">
        <v>213</v>
      </c>
      <c r="C109" s="39" t="s">
        <v>214</v>
      </c>
      <c r="D109" s="39" t="s">
        <v>21</v>
      </c>
      <c r="E109" s="40">
        <v>7</v>
      </c>
      <c r="F109" s="40" t="s">
        <v>23</v>
      </c>
      <c r="G109" s="30">
        <v>0</v>
      </c>
      <c r="H109" s="65">
        <v>1</v>
      </c>
      <c r="I109" s="42">
        <v>480000</v>
      </c>
      <c r="J109" s="42">
        <f t="shared" si="3"/>
        <v>480000</v>
      </c>
      <c r="K109" s="39" t="s">
        <v>24</v>
      </c>
    </row>
    <row r="110" spans="1:11" s="35" customFormat="1" ht="207">
      <c r="A110" s="63">
        <v>9</v>
      </c>
      <c r="B110" s="39" t="s">
        <v>215</v>
      </c>
      <c r="C110" s="39" t="s">
        <v>216</v>
      </c>
      <c r="D110" s="39" t="s">
        <v>21</v>
      </c>
      <c r="E110" s="40">
        <v>7</v>
      </c>
      <c r="F110" s="40" t="s">
        <v>23</v>
      </c>
      <c r="G110" s="30">
        <v>0</v>
      </c>
      <c r="H110" s="65">
        <v>1</v>
      </c>
      <c r="I110" s="42">
        <v>1800000</v>
      </c>
      <c r="J110" s="42">
        <f t="shared" si="3"/>
        <v>1800000</v>
      </c>
      <c r="K110" s="39" t="s">
        <v>24</v>
      </c>
    </row>
    <row r="111" spans="1:11" s="35" customFormat="1" ht="82.8">
      <c r="A111" s="63">
        <v>10</v>
      </c>
      <c r="B111" s="39" t="s">
        <v>217</v>
      </c>
      <c r="C111" s="39" t="s">
        <v>218</v>
      </c>
      <c r="D111" s="39" t="s">
        <v>21</v>
      </c>
      <c r="E111" s="40">
        <v>7</v>
      </c>
      <c r="F111" s="40" t="s">
        <v>23</v>
      </c>
      <c r="G111" s="30"/>
      <c r="H111" s="65">
        <v>1</v>
      </c>
      <c r="I111" s="42">
        <v>665000</v>
      </c>
      <c r="J111" s="42">
        <f t="shared" si="3"/>
        <v>665000</v>
      </c>
      <c r="K111" s="39" t="s">
        <v>24</v>
      </c>
    </row>
    <row r="112" spans="1:11" s="35" customFormat="1" ht="41.4">
      <c r="A112" s="63">
        <v>11</v>
      </c>
      <c r="B112" s="39" t="s">
        <v>219</v>
      </c>
      <c r="C112" s="39" t="s">
        <v>220</v>
      </c>
      <c r="D112" s="39" t="s">
        <v>21</v>
      </c>
      <c r="E112" s="40">
        <v>7</v>
      </c>
      <c r="F112" s="40" t="s">
        <v>23</v>
      </c>
      <c r="G112" s="30">
        <v>0</v>
      </c>
      <c r="H112" s="65">
        <v>1</v>
      </c>
      <c r="I112" s="42">
        <v>80000</v>
      </c>
      <c r="J112" s="42">
        <f t="shared" si="3"/>
        <v>80000</v>
      </c>
      <c r="K112" s="39" t="s">
        <v>24</v>
      </c>
    </row>
    <row r="113" spans="1:12" s="35" customFormat="1" ht="41.4">
      <c r="A113" s="63">
        <v>12</v>
      </c>
      <c r="B113" s="39" t="s">
        <v>221</v>
      </c>
      <c r="C113" s="39" t="s">
        <v>222</v>
      </c>
      <c r="D113" s="39" t="s">
        <v>21</v>
      </c>
      <c r="E113" s="40">
        <v>7</v>
      </c>
      <c r="F113" s="40" t="s">
        <v>23</v>
      </c>
      <c r="G113" s="30">
        <v>0</v>
      </c>
      <c r="H113" s="65">
        <v>1</v>
      </c>
      <c r="I113" s="42">
        <v>1020000</v>
      </c>
      <c r="J113" s="42">
        <f t="shared" si="3"/>
        <v>1020000</v>
      </c>
      <c r="K113" s="39" t="s">
        <v>24</v>
      </c>
    </row>
    <row r="114" spans="1:12" s="35" customFormat="1" ht="41.4">
      <c r="A114" s="63">
        <v>13</v>
      </c>
      <c r="B114" s="39" t="s">
        <v>223</v>
      </c>
      <c r="C114" s="39" t="s">
        <v>224</v>
      </c>
      <c r="D114" s="39" t="s">
        <v>21</v>
      </c>
      <c r="E114" s="40">
        <v>7</v>
      </c>
      <c r="F114" s="40" t="s">
        <v>23</v>
      </c>
      <c r="G114" s="30">
        <v>0</v>
      </c>
      <c r="H114" s="65">
        <v>1</v>
      </c>
      <c r="I114" s="42">
        <v>1037000</v>
      </c>
      <c r="J114" s="42">
        <f t="shared" si="3"/>
        <v>1037000</v>
      </c>
      <c r="K114" s="39" t="s">
        <v>24</v>
      </c>
    </row>
    <row r="115" spans="1:12" s="35" customFormat="1" ht="41.4">
      <c r="A115" s="63">
        <v>14</v>
      </c>
      <c r="B115" s="39" t="s">
        <v>225</v>
      </c>
      <c r="C115" s="39" t="s">
        <v>226</v>
      </c>
      <c r="D115" s="39" t="s">
        <v>21</v>
      </c>
      <c r="E115" s="40">
        <v>7</v>
      </c>
      <c r="F115" s="40" t="s">
        <v>23</v>
      </c>
      <c r="G115" s="50">
        <v>0</v>
      </c>
      <c r="H115" s="65">
        <v>1</v>
      </c>
      <c r="I115" s="42">
        <v>1368000</v>
      </c>
      <c r="J115" s="42">
        <f t="shared" si="3"/>
        <v>1368000</v>
      </c>
      <c r="K115" s="39" t="s">
        <v>24</v>
      </c>
    </row>
    <row r="116" spans="1:12" s="35" customFormat="1" ht="41.4">
      <c r="A116" s="63">
        <v>15</v>
      </c>
      <c r="B116" s="39" t="s">
        <v>227</v>
      </c>
      <c r="C116" s="39" t="s">
        <v>228</v>
      </c>
      <c r="D116" s="39" t="s">
        <v>21</v>
      </c>
      <c r="E116" s="40">
        <v>7</v>
      </c>
      <c r="F116" s="40" t="s">
        <v>23</v>
      </c>
      <c r="G116" s="50">
        <v>0</v>
      </c>
      <c r="H116" s="65">
        <v>1</v>
      </c>
      <c r="I116" s="42">
        <v>1960000</v>
      </c>
      <c r="J116" s="42">
        <f t="shared" si="3"/>
        <v>1960000</v>
      </c>
      <c r="K116" s="39" t="s">
        <v>24</v>
      </c>
      <c r="L116" s="35">
        <f>87500/35</f>
        <v>2500</v>
      </c>
    </row>
    <row r="117" spans="1:12" s="35" customFormat="1" ht="124.2">
      <c r="A117" s="63">
        <v>16</v>
      </c>
      <c r="B117" s="39" t="s">
        <v>229</v>
      </c>
      <c r="C117" s="39" t="s">
        <v>230</v>
      </c>
      <c r="D117" s="39" t="s">
        <v>21</v>
      </c>
      <c r="E117" s="40">
        <v>7</v>
      </c>
      <c r="F117" s="40" t="s">
        <v>23</v>
      </c>
      <c r="G117" s="50">
        <v>0</v>
      </c>
      <c r="H117" s="65">
        <v>1</v>
      </c>
      <c r="I117" s="42">
        <f>470000</f>
        <v>470000</v>
      </c>
      <c r="J117" s="42">
        <f t="shared" si="3"/>
        <v>470000</v>
      </c>
      <c r="K117" s="39" t="s">
        <v>24</v>
      </c>
    </row>
    <row r="118" spans="1:12" s="35" customFormat="1" ht="55.2">
      <c r="A118" s="63">
        <v>17</v>
      </c>
      <c r="B118" s="39" t="s">
        <v>231</v>
      </c>
      <c r="C118" s="39" t="s">
        <v>232</v>
      </c>
      <c r="D118" s="39" t="s">
        <v>21</v>
      </c>
      <c r="E118" s="40">
        <v>7</v>
      </c>
      <c r="F118" s="40" t="s">
        <v>23</v>
      </c>
      <c r="G118" s="50">
        <v>0</v>
      </c>
      <c r="H118" s="65">
        <v>1</v>
      </c>
      <c r="I118" s="42">
        <v>510000</v>
      </c>
      <c r="J118" s="42">
        <f t="shared" si="3"/>
        <v>510000</v>
      </c>
      <c r="K118" s="39" t="s">
        <v>24</v>
      </c>
    </row>
    <row r="119" spans="1:12" s="35" customFormat="1" ht="55.2">
      <c r="A119" s="63">
        <v>18</v>
      </c>
      <c r="B119" s="39" t="s">
        <v>233</v>
      </c>
      <c r="C119" s="39" t="s">
        <v>234</v>
      </c>
      <c r="D119" s="39" t="s">
        <v>21</v>
      </c>
      <c r="E119" s="40">
        <v>7</v>
      </c>
      <c r="F119" s="40" t="s">
        <v>23</v>
      </c>
      <c r="G119" s="50">
        <v>0</v>
      </c>
      <c r="H119" s="65">
        <v>1</v>
      </c>
      <c r="I119" s="42">
        <v>255000</v>
      </c>
      <c r="J119" s="42">
        <f t="shared" si="3"/>
        <v>255000</v>
      </c>
      <c r="K119" s="39" t="s">
        <v>24</v>
      </c>
    </row>
    <row r="120" spans="1:12" s="35" customFormat="1" ht="41.4">
      <c r="A120" s="63">
        <v>19</v>
      </c>
      <c r="B120" s="39" t="s">
        <v>235</v>
      </c>
      <c r="C120" s="39" t="s">
        <v>236</v>
      </c>
      <c r="D120" s="39" t="s">
        <v>21</v>
      </c>
      <c r="E120" s="40">
        <v>7</v>
      </c>
      <c r="F120" s="40" t="s">
        <v>23</v>
      </c>
      <c r="G120" s="50">
        <v>0</v>
      </c>
      <c r="H120" s="65">
        <v>1</v>
      </c>
      <c r="I120" s="42">
        <v>1685000</v>
      </c>
      <c r="J120" s="42">
        <f t="shared" si="3"/>
        <v>1685000</v>
      </c>
      <c r="K120" s="39" t="s">
        <v>24</v>
      </c>
    </row>
    <row r="121" spans="1:12" s="35" customFormat="1" ht="41.4">
      <c r="A121" s="63">
        <v>20</v>
      </c>
      <c r="B121" s="39" t="s">
        <v>237</v>
      </c>
      <c r="C121" s="39" t="s">
        <v>238</v>
      </c>
      <c r="D121" s="39" t="s">
        <v>21</v>
      </c>
      <c r="E121" s="40">
        <v>7</v>
      </c>
      <c r="F121" s="40" t="s">
        <v>23</v>
      </c>
      <c r="G121" s="50">
        <v>0</v>
      </c>
      <c r="H121" s="65">
        <v>1</v>
      </c>
      <c r="I121" s="42">
        <v>1430000</v>
      </c>
      <c r="J121" s="42">
        <f t="shared" si="3"/>
        <v>1430000</v>
      </c>
      <c r="K121" s="39" t="s">
        <v>24</v>
      </c>
    </row>
    <row r="122" spans="1:12" s="35" customFormat="1" ht="41.4">
      <c r="A122" s="63">
        <v>21</v>
      </c>
      <c r="B122" s="39" t="s">
        <v>239</v>
      </c>
      <c r="C122" s="39" t="s">
        <v>240</v>
      </c>
      <c r="D122" s="39" t="s">
        <v>21</v>
      </c>
      <c r="E122" s="40">
        <v>7</v>
      </c>
      <c r="F122" s="40" t="s">
        <v>23</v>
      </c>
      <c r="G122" s="50">
        <v>0</v>
      </c>
      <c r="H122" s="65">
        <v>1</v>
      </c>
      <c r="I122" s="42">
        <v>275000</v>
      </c>
      <c r="J122" s="42">
        <f t="shared" si="3"/>
        <v>275000</v>
      </c>
      <c r="K122" s="39" t="s">
        <v>24</v>
      </c>
    </row>
    <row r="123" spans="1:12" s="35" customFormat="1" ht="69">
      <c r="A123" s="63">
        <v>22</v>
      </c>
      <c r="B123" s="39" t="s">
        <v>241</v>
      </c>
      <c r="C123" s="39" t="s">
        <v>242</v>
      </c>
      <c r="D123" s="39" t="s">
        <v>21</v>
      </c>
      <c r="E123" s="40">
        <v>7</v>
      </c>
      <c r="F123" s="40" t="s">
        <v>23</v>
      </c>
      <c r="G123" s="50">
        <v>0</v>
      </c>
      <c r="H123" s="65">
        <v>1</v>
      </c>
      <c r="I123" s="42">
        <v>2465000</v>
      </c>
      <c r="J123" s="42">
        <f t="shared" si="3"/>
        <v>2465000</v>
      </c>
      <c r="K123" s="39" t="s">
        <v>24</v>
      </c>
    </row>
    <row r="124" spans="1:12" s="35" customFormat="1" ht="193.2">
      <c r="A124" s="63">
        <v>23</v>
      </c>
      <c r="B124" s="39" t="s">
        <v>243</v>
      </c>
      <c r="C124" s="66" t="s">
        <v>244</v>
      </c>
      <c r="D124" s="39" t="s">
        <v>21</v>
      </c>
      <c r="E124" s="40">
        <v>7</v>
      </c>
      <c r="F124" s="40" t="s">
        <v>23</v>
      </c>
      <c r="G124" s="50">
        <v>0</v>
      </c>
      <c r="H124" s="65">
        <v>1</v>
      </c>
      <c r="I124" s="42">
        <v>470000</v>
      </c>
      <c r="J124" s="42">
        <f t="shared" si="3"/>
        <v>470000</v>
      </c>
      <c r="K124" s="39" t="s">
        <v>24</v>
      </c>
    </row>
    <row r="125" spans="1:12" s="35" customFormat="1" ht="207">
      <c r="A125" s="63">
        <v>24</v>
      </c>
      <c r="B125" s="39" t="s">
        <v>245</v>
      </c>
      <c r="C125" s="66" t="s">
        <v>246</v>
      </c>
      <c r="D125" s="39" t="s">
        <v>21</v>
      </c>
      <c r="E125" s="40">
        <v>7</v>
      </c>
      <c r="F125" s="40" t="s">
        <v>23</v>
      </c>
      <c r="G125" s="50">
        <v>0</v>
      </c>
      <c r="H125" s="65">
        <v>1</v>
      </c>
      <c r="I125" s="42">
        <v>320000</v>
      </c>
      <c r="J125" s="42">
        <f t="shared" si="3"/>
        <v>320000</v>
      </c>
      <c r="K125" s="39" t="s">
        <v>24</v>
      </c>
    </row>
    <row r="126" spans="1:12" s="35" customFormat="1" ht="55.2">
      <c r="A126" s="63">
        <v>24</v>
      </c>
      <c r="B126" s="39" t="s">
        <v>247</v>
      </c>
      <c r="C126" s="39" t="s">
        <v>248</v>
      </c>
      <c r="D126" s="39" t="s">
        <v>21</v>
      </c>
      <c r="E126" s="30">
        <v>2</v>
      </c>
      <c r="F126" s="30" t="s">
        <v>23</v>
      </c>
      <c r="G126" s="30">
        <v>0</v>
      </c>
      <c r="H126" s="30">
        <v>1</v>
      </c>
      <c r="I126" s="42">
        <v>1135000</v>
      </c>
      <c r="J126" s="42">
        <f t="shared" si="3"/>
        <v>1135000</v>
      </c>
      <c r="K126" s="39" t="s">
        <v>24</v>
      </c>
    </row>
    <row r="127" spans="1:12" s="35" customFormat="1">
      <c r="A127" s="67" t="s">
        <v>60</v>
      </c>
      <c r="B127" s="55" t="s">
        <v>61</v>
      </c>
      <c r="C127" s="39"/>
      <c r="D127" s="38"/>
      <c r="E127" s="29"/>
      <c r="F127" s="36"/>
      <c r="G127" s="30"/>
      <c r="H127" s="36"/>
      <c r="I127" s="61"/>
      <c r="J127" s="62">
        <f>SUM(J128:J130)</f>
        <v>3395000</v>
      </c>
      <c r="K127" s="33"/>
    </row>
    <row r="128" spans="1:12" s="35" customFormat="1" ht="41.4">
      <c r="A128" s="63">
        <v>1</v>
      </c>
      <c r="B128" s="39" t="s">
        <v>249</v>
      </c>
      <c r="C128" s="39" t="s">
        <v>250</v>
      </c>
      <c r="D128" s="39" t="s">
        <v>21</v>
      </c>
      <c r="E128" s="40" t="s">
        <v>251</v>
      </c>
      <c r="F128" s="40" t="s">
        <v>41</v>
      </c>
      <c r="G128" s="30">
        <v>0</v>
      </c>
      <c r="H128" s="40">
        <v>1</v>
      </c>
      <c r="I128" s="53">
        <v>60000</v>
      </c>
      <c r="J128" s="42">
        <f t="shared" si="3"/>
        <v>60000</v>
      </c>
      <c r="K128" s="39" t="s">
        <v>24</v>
      </c>
    </row>
    <row r="129" spans="1:11" s="35" customFormat="1" ht="41.4">
      <c r="A129" s="63">
        <v>2</v>
      </c>
      <c r="B129" s="39" t="s">
        <v>252</v>
      </c>
      <c r="C129" s="66" t="s">
        <v>253</v>
      </c>
      <c r="D129" s="39" t="s">
        <v>21</v>
      </c>
      <c r="E129" s="40" t="s">
        <v>254</v>
      </c>
      <c r="F129" s="40" t="s">
        <v>78</v>
      </c>
      <c r="G129" s="30">
        <v>0</v>
      </c>
      <c r="H129" s="40">
        <v>1</v>
      </c>
      <c r="I129" s="53">
        <v>750000</v>
      </c>
      <c r="J129" s="42">
        <f t="shared" si="3"/>
        <v>750000</v>
      </c>
      <c r="K129" s="39" t="s">
        <v>24</v>
      </c>
    </row>
    <row r="130" spans="1:11" s="35" customFormat="1" ht="110.4">
      <c r="A130" s="63">
        <v>2</v>
      </c>
      <c r="B130" s="39" t="s">
        <v>255</v>
      </c>
      <c r="C130" s="66" t="s">
        <v>256</v>
      </c>
      <c r="D130" s="39" t="s">
        <v>21</v>
      </c>
      <c r="E130" s="40" t="s">
        <v>254</v>
      </c>
      <c r="F130" s="40" t="s">
        <v>23</v>
      </c>
      <c r="G130" s="30">
        <v>0</v>
      </c>
      <c r="H130" s="40">
        <v>1</v>
      </c>
      <c r="I130" s="53">
        <v>2585000</v>
      </c>
      <c r="J130" s="42">
        <f t="shared" si="3"/>
        <v>2585000</v>
      </c>
      <c r="K130" s="39" t="s">
        <v>24</v>
      </c>
    </row>
    <row r="131" spans="1:11" s="35" customFormat="1">
      <c r="A131" s="54" t="s">
        <v>68</v>
      </c>
      <c r="B131" s="55" t="s">
        <v>257</v>
      </c>
      <c r="C131" s="39"/>
      <c r="D131" s="38"/>
      <c r="E131" s="29"/>
      <c r="F131" s="36"/>
      <c r="G131" s="36"/>
      <c r="H131" s="36"/>
      <c r="I131" s="61"/>
      <c r="J131" s="62">
        <f>SUM(J132:J138)</f>
        <v>5610000</v>
      </c>
      <c r="K131" s="33"/>
    </row>
    <row r="132" spans="1:11" s="35" customFormat="1" ht="41.4">
      <c r="A132" s="63">
        <v>1</v>
      </c>
      <c r="B132" s="47" t="s">
        <v>258</v>
      </c>
      <c r="C132" s="47" t="s">
        <v>259</v>
      </c>
      <c r="D132" s="39" t="s">
        <v>21</v>
      </c>
      <c r="E132" s="68" t="s">
        <v>260</v>
      </c>
      <c r="F132" s="68" t="s">
        <v>88</v>
      </c>
      <c r="G132" s="50">
        <v>0</v>
      </c>
      <c r="H132" s="52">
        <v>1</v>
      </c>
      <c r="I132" s="53">
        <v>800000</v>
      </c>
      <c r="J132" s="42">
        <f>H132*I132</f>
        <v>800000</v>
      </c>
      <c r="K132" s="39" t="s">
        <v>24</v>
      </c>
    </row>
    <row r="133" spans="1:11" s="35" customFormat="1" ht="41.4">
      <c r="A133" s="63">
        <v>2</v>
      </c>
      <c r="B133" s="69" t="s">
        <v>261</v>
      </c>
      <c r="C133" s="47" t="s">
        <v>262</v>
      </c>
      <c r="D133" s="39" t="s">
        <v>21</v>
      </c>
      <c r="E133" s="68" t="s">
        <v>263</v>
      </c>
      <c r="F133" s="68" t="s">
        <v>88</v>
      </c>
      <c r="G133" s="50">
        <v>0</v>
      </c>
      <c r="H133" s="52">
        <v>1</v>
      </c>
      <c r="I133" s="53">
        <v>20000</v>
      </c>
      <c r="J133" s="42">
        <f t="shared" ref="J133:J138" si="4">H133*I133</f>
        <v>20000</v>
      </c>
      <c r="K133" s="39" t="s">
        <v>24</v>
      </c>
    </row>
    <row r="134" spans="1:11" s="35" customFormat="1" ht="41.4">
      <c r="A134" s="63">
        <v>3</v>
      </c>
      <c r="B134" s="69" t="s">
        <v>264</v>
      </c>
      <c r="C134" s="47" t="s">
        <v>265</v>
      </c>
      <c r="D134" s="39" t="s">
        <v>21</v>
      </c>
      <c r="E134" s="68" t="s">
        <v>260</v>
      </c>
      <c r="F134" s="68" t="s">
        <v>88</v>
      </c>
      <c r="G134" s="50">
        <v>0</v>
      </c>
      <c r="H134" s="52">
        <v>1</v>
      </c>
      <c r="I134" s="53">
        <v>160000</v>
      </c>
      <c r="J134" s="42">
        <f t="shared" si="4"/>
        <v>160000</v>
      </c>
      <c r="K134" s="39" t="s">
        <v>24</v>
      </c>
    </row>
    <row r="135" spans="1:11" s="35" customFormat="1" ht="55.2">
      <c r="A135" s="63">
        <v>4</v>
      </c>
      <c r="B135" s="69" t="s">
        <v>266</v>
      </c>
      <c r="C135" s="47" t="s">
        <v>267</v>
      </c>
      <c r="D135" s="39" t="s">
        <v>21</v>
      </c>
      <c r="E135" s="68" t="s">
        <v>260</v>
      </c>
      <c r="F135" s="68" t="s">
        <v>23</v>
      </c>
      <c r="G135" s="50">
        <v>0</v>
      </c>
      <c r="H135" s="52">
        <v>1</v>
      </c>
      <c r="I135" s="53">
        <v>600000</v>
      </c>
      <c r="J135" s="42">
        <f t="shared" si="4"/>
        <v>600000</v>
      </c>
      <c r="K135" s="39" t="s">
        <v>24</v>
      </c>
    </row>
    <row r="136" spans="1:11" s="35" customFormat="1" ht="41.4">
      <c r="A136" s="63">
        <v>5</v>
      </c>
      <c r="B136" s="69" t="s">
        <v>268</v>
      </c>
      <c r="C136" s="47" t="s">
        <v>269</v>
      </c>
      <c r="D136" s="39" t="s">
        <v>21</v>
      </c>
      <c r="E136" s="68" t="s">
        <v>118</v>
      </c>
      <c r="F136" s="68" t="s">
        <v>104</v>
      </c>
      <c r="G136" s="50">
        <v>0</v>
      </c>
      <c r="H136" s="52">
        <v>1</v>
      </c>
      <c r="I136" s="53">
        <v>30000</v>
      </c>
      <c r="J136" s="42">
        <f t="shared" si="4"/>
        <v>30000</v>
      </c>
      <c r="K136" s="39" t="s">
        <v>24</v>
      </c>
    </row>
    <row r="137" spans="1:11" s="35" customFormat="1" ht="41.4">
      <c r="A137" s="63">
        <v>6</v>
      </c>
      <c r="B137" s="69" t="s">
        <v>270</v>
      </c>
      <c r="C137" s="68"/>
      <c r="D137" s="39" t="s">
        <v>21</v>
      </c>
      <c r="E137" s="68" t="s">
        <v>271</v>
      </c>
      <c r="F137" s="68" t="s">
        <v>88</v>
      </c>
      <c r="G137" s="50">
        <v>0</v>
      </c>
      <c r="H137" s="52">
        <v>10</v>
      </c>
      <c r="I137" s="53">
        <v>250000</v>
      </c>
      <c r="J137" s="42">
        <f t="shared" si="4"/>
        <v>2500000</v>
      </c>
      <c r="K137" s="39" t="s">
        <v>24</v>
      </c>
    </row>
    <row r="138" spans="1:11" s="35" customFormat="1" ht="41.4">
      <c r="A138" s="63">
        <v>7</v>
      </c>
      <c r="B138" s="69" t="s">
        <v>272</v>
      </c>
      <c r="C138" s="68"/>
      <c r="D138" s="39" t="s">
        <v>21</v>
      </c>
      <c r="E138" s="68" t="s">
        <v>273</v>
      </c>
      <c r="F138" s="68" t="s">
        <v>104</v>
      </c>
      <c r="G138" s="50">
        <v>0</v>
      </c>
      <c r="H138" s="52">
        <v>50</v>
      </c>
      <c r="I138" s="53">
        <v>30000</v>
      </c>
      <c r="J138" s="42">
        <f t="shared" si="4"/>
        <v>1500000</v>
      </c>
      <c r="K138" s="39" t="s">
        <v>24</v>
      </c>
    </row>
    <row r="139" spans="1:11" s="35" customFormat="1">
      <c r="A139" s="54" t="s">
        <v>130</v>
      </c>
      <c r="B139" s="57" t="s">
        <v>131</v>
      </c>
      <c r="C139" s="45"/>
      <c r="D139" s="38"/>
      <c r="E139" s="70"/>
      <c r="F139" s="50"/>
      <c r="G139" s="50">
        <v>0</v>
      </c>
      <c r="H139" s="50"/>
      <c r="I139" s="71"/>
      <c r="J139" s="32">
        <f>J140</f>
        <v>57500000</v>
      </c>
      <c r="K139" s="33"/>
    </row>
    <row r="140" spans="1:11" s="35" customFormat="1" ht="110.4">
      <c r="A140" s="63">
        <v>1</v>
      </c>
      <c r="B140" s="47" t="s">
        <v>274</v>
      </c>
      <c r="C140" s="45" t="s">
        <v>275</v>
      </c>
      <c r="D140" s="49" t="s">
        <v>276</v>
      </c>
      <c r="E140" s="40" t="s">
        <v>277</v>
      </c>
      <c r="F140" s="50" t="s">
        <v>23</v>
      </c>
      <c r="G140" s="50">
        <v>150</v>
      </c>
      <c r="H140" s="50">
        <v>23</v>
      </c>
      <c r="I140" s="71">
        <v>2500000</v>
      </c>
      <c r="J140" s="42">
        <f>H140*I140</f>
        <v>57500000</v>
      </c>
      <c r="K140" s="47" t="s">
        <v>278</v>
      </c>
    </row>
    <row r="141" spans="1:11" s="35" customFormat="1">
      <c r="A141" s="54" t="s">
        <v>279</v>
      </c>
      <c r="B141" s="57" t="s">
        <v>280</v>
      </c>
      <c r="C141" s="45"/>
      <c r="D141" s="38"/>
      <c r="E141" s="70"/>
      <c r="F141" s="50"/>
      <c r="G141" s="50"/>
      <c r="H141" s="50"/>
      <c r="I141" s="71"/>
      <c r="J141" s="32">
        <f>J142</f>
        <v>60000000</v>
      </c>
      <c r="K141" s="33"/>
    </row>
    <row r="142" spans="1:11" s="35" customFormat="1" ht="409.6">
      <c r="A142" s="63">
        <v>1</v>
      </c>
      <c r="B142" s="58" t="s">
        <v>281</v>
      </c>
      <c r="C142" s="72" t="s">
        <v>282</v>
      </c>
      <c r="D142" s="49" t="s">
        <v>134</v>
      </c>
      <c r="E142" s="70"/>
      <c r="F142" s="68" t="s">
        <v>88</v>
      </c>
      <c r="G142" s="50">
        <v>1</v>
      </c>
      <c r="H142" s="50">
        <v>1</v>
      </c>
      <c r="I142" s="53">
        <v>60000000</v>
      </c>
      <c r="J142" s="42">
        <f>H142*I142</f>
        <v>60000000</v>
      </c>
      <c r="K142" s="47" t="s">
        <v>283</v>
      </c>
    </row>
    <row r="143" spans="1:11" s="35" customFormat="1">
      <c r="A143" s="73" t="s">
        <v>284</v>
      </c>
      <c r="B143" s="74"/>
      <c r="C143" s="75"/>
      <c r="D143" s="29"/>
      <c r="E143" s="29"/>
      <c r="F143" s="29"/>
      <c r="G143" s="29"/>
      <c r="H143" s="29"/>
      <c r="I143" s="61"/>
      <c r="J143" s="32">
        <f>J18+J67</f>
        <v>293197000</v>
      </c>
      <c r="K143" s="33"/>
    </row>
    <row r="144" spans="1:11" s="35" customFormat="1">
      <c r="A144" s="76" t="s">
        <v>285</v>
      </c>
      <c r="B144" s="77"/>
      <c r="C144" s="78"/>
      <c r="D144" s="29"/>
      <c r="E144" s="29"/>
      <c r="F144" s="29"/>
      <c r="G144" s="29"/>
      <c r="H144" s="29"/>
      <c r="I144" s="61"/>
      <c r="J144" s="79">
        <f>2500000*8%+2500000</f>
        <v>2700000</v>
      </c>
      <c r="K144" s="33"/>
    </row>
    <row r="145" spans="1:16" s="35" customFormat="1">
      <c r="A145" s="73" t="s">
        <v>286</v>
      </c>
      <c r="B145" s="74"/>
      <c r="C145" s="75"/>
      <c r="D145" s="29"/>
      <c r="E145" s="29"/>
      <c r="F145" s="29"/>
      <c r="G145" s="29"/>
      <c r="H145" s="29"/>
      <c r="I145" s="61"/>
      <c r="J145" s="32">
        <f>J143+J144</f>
        <v>295897000</v>
      </c>
      <c r="K145" s="80"/>
      <c r="O145" s="35" t="s">
        <v>287</v>
      </c>
      <c r="P145" s="35">
        <v>54000</v>
      </c>
    </row>
    <row r="146" spans="1:16" ht="20.100000000000001" hidden="1" customHeight="1">
      <c r="A146" s="81" t="s">
        <v>288</v>
      </c>
      <c r="B146" s="81"/>
      <c r="C146" s="81"/>
      <c r="D146" s="81"/>
      <c r="E146" s="81"/>
      <c r="F146" s="81"/>
      <c r="G146" s="81"/>
      <c r="H146" s="81"/>
      <c r="I146" s="81"/>
      <c r="J146" s="81"/>
    </row>
    <row r="147" spans="1:16" ht="20.100000000000001" hidden="1" customHeight="1">
      <c r="A147" s="82"/>
      <c r="B147" s="82"/>
      <c r="C147" s="82"/>
      <c r="E147" s="82"/>
      <c r="F147" s="82"/>
      <c r="G147" s="82"/>
      <c r="H147" s="83"/>
      <c r="I147" s="83"/>
      <c r="J147" s="84"/>
    </row>
    <row r="148" spans="1:16" ht="20.100000000000001" hidden="1" customHeight="1">
      <c r="A148" s="85" t="s">
        <v>289</v>
      </c>
      <c r="B148" s="85"/>
      <c r="C148" s="85"/>
      <c r="D148" s="85"/>
      <c r="E148" s="85"/>
      <c r="F148" s="85"/>
      <c r="G148" s="85"/>
      <c r="H148" s="85"/>
      <c r="I148" s="85"/>
      <c r="J148" s="85"/>
    </row>
    <row r="149" spans="1:16" ht="20.100000000000001" hidden="1" customHeight="1">
      <c r="A149" s="86"/>
      <c r="B149" s="86"/>
      <c r="C149" s="86"/>
      <c r="D149" s="86"/>
      <c r="E149" s="87" t="s">
        <v>290</v>
      </c>
      <c r="F149" s="87"/>
      <c r="G149" s="87"/>
      <c r="H149" s="87"/>
      <c r="I149" s="87"/>
      <c r="J149" s="87"/>
      <c r="K149" s="87"/>
    </row>
    <row r="150" spans="1:16" ht="20.100000000000001" hidden="1" customHeight="1">
      <c r="A150" s="88" t="s">
        <v>291</v>
      </c>
      <c r="B150" s="88"/>
      <c r="C150" s="8"/>
      <c r="D150" s="8"/>
      <c r="E150" s="88" t="s">
        <v>292</v>
      </c>
      <c r="F150" s="88"/>
      <c r="G150" s="88"/>
      <c r="H150" s="88"/>
      <c r="I150" s="88"/>
      <c r="J150" s="88"/>
      <c r="K150" s="88"/>
    </row>
    <row r="151" spans="1:16" ht="20.100000000000001" hidden="1" customHeight="1">
      <c r="A151" s="88"/>
      <c r="B151" s="8"/>
      <c r="C151" s="8"/>
      <c r="E151" s="8"/>
      <c r="H151" s="88"/>
      <c r="I151" s="88"/>
      <c r="J151" s="88"/>
    </row>
    <row r="152" spans="1:16" ht="17.399999999999999" hidden="1" customHeight="1">
      <c r="A152" s="88" t="s">
        <v>293</v>
      </c>
      <c r="B152" s="88" t="s">
        <v>294</v>
      </c>
      <c r="C152" s="88"/>
      <c r="E152" s="88"/>
    </row>
    <row r="153" spans="1:16" ht="24" hidden="1" customHeight="1">
      <c r="A153" s="88" t="s">
        <v>295</v>
      </c>
      <c r="B153" s="91" t="s">
        <v>296</v>
      </c>
      <c r="C153" s="91"/>
      <c r="E153" s="91"/>
    </row>
    <row r="154" spans="1:16" ht="156.6" hidden="1">
      <c r="A154" s="88" t="s">
        <v>297</v>
      </c>
      <c r="B154" s="88"/>
      <c r="C154" s="8"/>
      <c r="D154" s="8"/>
      <c r="E154" s="88" t="s">
        <v>298</v>
      </c>
      <c r="F154" s="88"/>
      <c r="G154" s="88"/>
      <c r="H154" s="88"/>
      <c r="I154" s="88"/>
      <c r="J154" s="88"/>
      <c r="K154" s="88"/>
    </row>
    <row r="156" spans="1:16">
      <c r="D156" s="92"/>
      <c r="K156" s="92"/>
    </row>
  </sheetData>
  <mergeCells count="16">
    <mergeCell ref="A145:C145"/>
    <mergeCell ref="B18:F18"/>
    <mergeCell ref="B19:F19"/>
    <mergeCell ref="B67:F67"/>
    <mergeCell ref="B68:F68"/>
    <mergeCell ref="A143:C143"/>
    <mergeCell ref="A144:C144"/>
    <mergeCell ref="A1:K12"/>
    <mergeCell ref="Q2:T2"/>
    <mergeCell ref="A13:J13"/>
    <mergeCell ref="H14:K14"/>
    <mergeCell ref="E15:E16"/>
    <mergeCell ref="F15:F16"/>
    <mergeCell ref="G15:H15"/>
    <mergeCell ref="K15:K16"/>
    <mergeCell ref="G16:H16"/>
  </mergeCells>
  <pageMargins left="0.28000000000000003" right="0.24" top="0.2" bottom="0.2" header="0.2" footer="0.2"/>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THCS VP</vt:lpstr>
      <vt:lpstr>'THCS VP'!Print_Titles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ANH</dc:creator>
  <cp:lastModifiedBy>NGOC ANH</cp:lastModifiedBy>
  <dcterms:created xsi:type="dcterms:W3CDTF">2025-08-22T04:27:27Z</dcterms:created>
  <dcterms:modified xsi:type="dcterms:W3CDTF">2025-08-22T04:27:59Z</dcterms:modified>
</cp:coreProperties>
</file>