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\Nam hoc 2024-2025\Ma tran, Dac ta, De Tin Giua HK2\"/>
    </mc:Choice>
  </mc:AlternateContent>
  <bookViews>
    <workbookView xWindow="0" yWindow="0" windowWidth="19200" windowHeight="8640" activeTab="3"/>
  </bookViews>
  <sheets>
    <sheet name="TÍNH SỐ TIẾT" sheetId="5" r:id="rId1"/>
    <sheet name="KT GIỮA KỲ I" sheetId="3" r:id="rId2"/>
    <sheet name="KT CUỐI KỲ I" sheetId="6" r:id="rId3"/>
    <sheet name="KT GIỮA KỲ 2" sheetId="7" r:id="rId4"/>
    <sheet name="KT CUỐI KỲ 2" sheetId="8" r:id="rId5"/>
  </sheet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5" l="1"/>
  <c r="E9" i="5"/>
  <c r="J10" i="7"/>
  <c r="J11" i="7"/>
  <c r="J9" i="7"/>
  <c r="C4" i="7"/>
  <c r="I4" i="7"/>
  <c r="C5" i="7"/>
  <c r="I5" i="7"/>
  <c r="I6" i="7"/>
  <c r="H4" i="7"/>
  <c r="H5" i="7"/>
  <c r="H6" i="7"/>
  <c r="G4" i="7"/>
  <c r="G5" i="7"/>
  <c r="G6" i="7"/>
  <c r="F4" i="7"/>
  <c r="F5" i="7"/>
  <c r="F6" i="7"/>
  <c r="E4" i="7"/>
  <c r="E5" i="7"/>
  <c r="E6" i="7"/>
  <c r="D4" i="7"/>
  <c r="D5" i="7"/>
  <c r="D6" i="7"/>
  <c r="J6" i="7"/>
  <c r="E18" i="7"/>
  <c r="E15" i="7"/>
  <c r="E17" i="7"/>
  <c r="E11" i="5"/>
  <c r="D8" i="7"/>
  <c r="F11" i="7"/>
  <c r="F10" i="7"/>
  <c r="F9" i="7"/>
  <c r="F12" i="7"/>
  <c r="E9" i="7"/>
  <c r="E10" i="7"/>
  <c r="E11" i="7"/>
  <c r="E12" i="7"/>
  <c r="H12" i="7"/>
  <c r="H7" i="6"/>
  <c r="G3" i="6"/>
  <c r="G4" i="6"/>
  <c r="G5" i="6"/>
  <c r="G6" i="6"/>
  <c r="G7" i="6"/>
  <c r="F7" i="6"/>
  <c r="E3" i="6"/>
  <c r="E4" i="6"/>
  <c r="E5" i="6"/>
  <c r="E6" i="6"/>
  <c r="E7" i="6"/>
  <c r="D7" i="6"/>
  <c r="B7" i="6"/>
  <c r="C3" i="6"/>
  <c r="C4" i="6"/>
  <c r="C5" i="6"/>
  <c r="C6" i="6"/>
  <c r="C7" i="6"/>
  <c r="C4" i="3"/>
  <c r="C5" i="3"/>
  <c r="C6" i="3"/>
  <c r="C3" i="3"/>
  <c r="B7" i="3"/>
  <c r="G7" i="3"/>
  <c r="H7" i="3"/>
  <c r="G4" i="3"/>
  <c r="G5" i="3"/>
  <c r="G6" i="3"/>
  <c r="G3" i="3"/>
  <c r="E7" i="3"/>
  <c r="F7" i="3"/>
  <c r="E4" i="3"/>
  <c r="E5" i="3"/>
  <c r="E6" i="3"/>
  <c r="E3" i="3"/>
  <c r="D7" i="3"/>
  <c r="C7" i="3"/>
  <c r="G11" i="5"/>
  <c r="G3" i="5"/>
  <c r="G17" i="5"/>
  <c r="E14" i="5"/>
  <c r="E15" i="5"/>
  <c r="E16" i="5"/>
  <c r="F11" i="5"/>
  <c r="E4" i="5"/>
  <c r="E5" i="5"/>
  <c r="E6" i="5"/>
  <c r="E7" i="5"/>
  <c r="E8" i="5"/>
  <c r="E10" i="5"/>
  <c r="F3" i="5"/>
  <c r="F17" i="5"/>
  <c r="E13" i="5"/>
  <c r="E3" i="5"/>
  <c r="E17" i="5"/>
  <c r="D17" i="5"/>
  <c r="F4" i="8"/>
  <c r="F5" i="8"/>
  <c r="C4" i="8"/>
  <c r="C5" i="8"/>
  <c r="C3" i="8"/>
  <c r="H5" i="8"/>
  <c r="G5" i="8"/>
  <c r="E5" i="8"/>
  <c r="H4" i="8"/>
  <c r="G4" i="8"/>
  <c r="E4" i="8"/>
  <c r="H3" i="8"/>
  <c r="G3" i="8"/>
  <c r="E3" i="8"/>
</calcChain>
</file>

<file path=xl/sharedStrings.xml><?xml version="1.0" encoding="utf-8"?>
<sst xmlns="http://schemas.openxmlformats.org/spreadsheetml/2006/main" count="83" uniqueCount="51">
  <si>
    <t>CHỦ ĐỀ</t>
  </si>
  <si>
    <t>CĐ A</t>
  </si>
  <si>
    <t>CĐ C</t>
  </si>
  <si>
    <t>TỈ LỆ KÌ I</t>
  </si>
  <si>
    <t>ĐIỀU CHỈNH 
TỈ LỆ</t>
  </si>
  <si>
    <t>A</t>
  </si>
  <si>
    <t>C</t>
  </si>
  <si>
    <t>Chủ đề</t>
  </si>
  <si>
    <t>Thời lượng</t>
  </si>
  <si>
    <t>Tiết</t>
  </si>
  <si>
    <t>HK1</t>
  </si>
  <si>
    <t>HK2</t>
  </si>
  <si>
    <t>TÍNH SỐ CÂU TRẮC NGHIỆM</t>
  </si>
  <si>
    <t>TỈ LỆ THEO 
CHƯƠNG TRÌNH</t>
  </si>
  <si>
    <t>SỐ CÂU 
NHẬN BIẾT</t>
  </si>
  <si>
    <t>SỐ CÂU 
THÔNG HIỂU</t>
  </si>
  <si>
    <t>D</t>
  </si>
  <si>
    <t>E2</t>
  </si>
  <si>
    <t>KTGK</t>
  </si>
  <si>
    <t>KTCK</t>
  </si>
  <si>
    <t>SỐ CÂU 
NHẬN BIẾT-16</t>
  </si>
  <si>
    <t>SỐ CÂU 
THÔNG HIỂU-12</t>
  </si>
  <si>
    <t>TỔNG</t>
  </si>
  <si>
    <t>CĐ D</t>
  </si>
  <si>
    <t>F</t>
  </si>
  <si>
    <t>TỈ LỆ KÌ II</t>
  </si>
  <si>
    <t>CĐ E</t>
  </si>
  <si>
    <t>CĐ F</t>
  </si>
  <si>
    <t>G</t>
  </si>
  <si>
    <t>E3</t>
  </si>
  <si>
    <t>Kỳ</t>
  </si>
  <si>
    <t>%/kỳ</t>
  </si>
  <si>
    <t>Tổng</t>
  </si>
  <si>
    <t>Tiết/Kỳ</t>
  </si>
  <si>
    <t>TÍNH SỐ CÂU TRẮC NGHIỆM KIỂM TRA ĐÁNH GIÁ GIỮA HK 1 MÔN TIN 8</t>
  </si>
  <si>
    <t>TÍNH SỐ CÂU TRẮC NGHIỆM KIỂM TRA ĐÁNH GIÁ CUỐI HK 1 MÔN TIN 8</t>
  </si>
  <si>
    <t>Nhiều lựa chọn</t>
  </si>
  <si>
    <t>Đúng - Sai</t>
  </si>
  <si>
    <t>NB</t>
  </si>
  <si>
    <t>TH</t>
  </si>
  <si>
    <t>VD</t>
  </si>
  <si>
    <t>NHẬN BIẾT-12</t>
  </si>
  <si>
    <t>THÔNG HIỂU-8</t>
  </si>
  <si>
    <t>VẬN DỤNG-3</t>
  </si>
  <si>
    <t>NHẬN BIẾT-3</t>
  </si>
  <si>
    <t>THÔNG HIỂU-1</t>
  </si>
  <si>
    <t>VẬN DỤNG-1</t>
  </si>
  <si>
    <t>CÁCH TÍNH TIẾT CHO MÔN TIN HỌC LỚP 9</t>
  </si>
  <si>
    <t>E1</t>
  </si>
  <si>
    <t>CĐ E3</t>
  </si>
  <si>
    <t>CĐ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</si>
</sst>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4"/>
      <color rgb="FFFF0000"/>
      <name val="Times New Roman"/>
      <family val="1"/>
    </font>
    <font>
      <b/>
      <sz val="22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9" fontId="4" fillId="0" borderId="6" xfId="0" applyNumberFormat="1" applyFont="1" applyBorder="1" applyAlignment="1">
      <alignment vertical="center"/>
    </xf>
    <xf numFmtId="0" fontId="2" fillId="0" borderId="1" xfId="1" applyNumberFormat="1" applyFont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5" borderId="0" xfId="0" applyFont="1" applyFill="1"/>
    <xf numFmtId="9" fontId="7" fillId="5" borderId="0" xfId="0" applyNumberFormat="1" applyFont="1" applyFill="1" applyAlignment="1">
      <alignment horizontal="center"/>
    </xf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9" fontId="4" fillId="4" borderId="7" xfId="0" applyNumberFormat="1" applyFont="1" applyFill="1" applyBorder="1" applyAlignment="1">
      <alignment horizontal="center" vertical="center"/>
    </xf>
    <xf numFmtId="9" fontId="4" fillId="4" borderId="5" xfId="0" applyNumberFormat="1" applyFont="1" applyFill="1" applyBorder="1" applyAlignment="1">
      <alignment horizontal="center" vertical="center"/>
    </xf>
    <xf numFmtId="9" fontId="6" fillId="4" borderId="5" xfId="0" applyNumberFormat="1" applyFont="1" applyFill="1" applyBorder="1" applyAlignment="1">
      <alignment horizontal="center" vertical="center"/>
    </xf>
    <xf numFmtId="9" fontId="4" fillId="3" borderId="5" xfId="0" applyNumberFormat="1" applyFont="1" applyFill="1" applyBorder="1" applyAlignment="1">
      <alignment horizontal="center" vertical="center"/>
    </xf>
    <xf numFmtId="9" fontId="6" fillId="3" borderId="5" xfId="0" applyNumberFormat="1" applyFont="1" applyFill="1" applyBorder="1" applyAlignment="1">
      <alignment horizontal="center" vertical="center"/>
    </xf>
    <xf numFmtId="9" fontId="4" fillId="0" borderId="6" xfId="0" applyNumberFormat="1" applyFon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9" fontId="2" fillId="0" borderId="0" xfId="0" applyNumberFormat="1" applyFont="1"/>
    <xf numFmtId="164" fontId="2" fillId="0" borderId="0" xfId="1" applyNumberFormat="1" applyFont="1"/>
    <xf numFmtId="164" fontId="2" fillId="0" borderId="0" xfId="0" applyNumberFormat="1" applyFont="1"/>
    <xf numFmtId="10" fontId="2" fillId="0" borderId="0" xfId="0" applyNumberFormat="1" applyFont="1"/>
    <xf numFmtId="9" fontId="2" fillId="0" borderId="0" xfId="1" applyNumberFormat="1" applyFont="1"/>
    <xf numFmtId="0" fontId="3" fillId="0" borderId="0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9" fontId="2" fillId="0" borderId="0" xfId="1" applyFont="1"/>
    <xf numFmtId="165" fontId="3" fillId="0" borderId="1" xfId="0" applyNumberFormat="1" applyFont="1" applyBorder="1" applyAlignment="1">
      <alignment horizontal="center"/>
    </xf>
    <xf numFmtId="165" fontId="2" fillId="0" borderId="0" xfId="0" applyNumberFormat="1" applyFont="1"/>
    <xf numFmtId="0" fontId="3" fillId="0" borderId="9" xfId="0" applyFont="1" applyBorder="1" applyAlignment="1">
      <alignment horizontal="center" vertical="center" wrapText="1"/>
    </xf>
    <xf numFmtId="0" fontId="7" fillId="0" borderId="0" xfId="0" applyFont="1"/>
    <xf numFmtId="0" fontId="4" fillId="4" borderId="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9" fontId="1" fillId="4" borderId="3" xfId="0" applyNumberFormat="1" applyFont="1" applyFill="1" applyBorder="1" applyAlignment="1">
      <alignment horizontal="center" vertical="center"/>
    </xf>
    <xf numFmtId="9" fontId="1" fillId="4" borderId="4" xfId="0" applyNumberFormat="1" applyFont="1" applyFill="1" applyBorder="1" applyAlignment="1">
      <alignment horizontal="center" vertical="center"/>
    </xf>
    <xf numFmtId="9" fontId="1" fillId="4" borderId="7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9" fontId="1" fillId="3" borderId="8" xfId="0" applyNumberFormat="1" applyFont="1" applyFill="1" applyBorder="1" applyAlignment="1">
      <alignment horizontal="center" vertical="center"/>
    </xf>
    <xf numFmtId="9" fontId="1" fillId="3" borderId="4" xfId="0" applyNumberFormat="1" applyFont="1" applyFill="1" applyBorder="1" applyAlignment="1">
      <alignment horizontal="center" vertical="center"/>
    </xf>
    <xf numFmtId="9" fontId="1" fillId="3" borderId="7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0" fontId="2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"/>
  <sheetViews>
    <sheetView zoomScale="78" zoomScaleNormal="78" workbookViewId="0">
      <selection activeCell="D12" sqref="D12"/>
    </sheetView>
  </sheetViews>
  <sheetFormatPr defaultColWidth="8.7109375" defaultRowHeight="28.5" x14ac:dyDescent="0.45"/>
  <cols>
    <col min="1" max="1" width="8.7109375" style="1"/>
    <col min="2" max="2" width="11.85546875" style="1" customWidth="1"/>
    <col min="3" max="3" width="15.140625" style="2" bestFit="1" customWidth="1"/>
    <col min="4" max="4" width="20.42578125" style="36" bestFit="1" customWidth="1"/>
    <col min="5" max="5" width="13.42578125" style="2" customWidth="1"/>
    <col min="6" max="6" width="13.7109375" style="2" bestFit="1" customWidth="1"/>
    <col min="7" max="7" width="17.85546875" style="1" customWidth="1"/>
    <col min="8" max="16384" width="8.7109375" style="1"/>
  </cols>
  <sheetData>
    <row r="1" spans="2:7" ht="37.5" customHeight="1" x14ac:dyDescent="0.45">
      <c r="B1" s="26" t="s">
        <v>47</v>
      </c>
      <c r="C1" s="27"/>
      <c r="D1" s="28"/>
      <c r="E1" s="27"/>
      <c r="F1" s="27"/>
      <c r="G1" s="26"/>
    </row>
    <row r="2" spans="2:7" s="36" customFormat="1" x14ac:dyDescent="0.25">
      <c r="B2" s="11" t="s">
        <v>30</v>
      </c>
      <c r="C2" s="11" t="s">
        <v>7</v>
      </c>
      <c r="D2" s="11" t="s">
        <v>8</v>
      </c>
      <c r="E2" s="11" t="s">
        <v>9</v>
      </c>
      <c r="F2" s="11" t="s">
        <v>33</v>
      </c>
      <c r="G2" s="11" t="s">
        <v>31</v>
      </c>
    </row>
    <row r="3" spans="2:7" x14ac:dyDescent="0.45">
      <c r="B3" s="54" t="s">
        <v>10</v>
      </c>
      <c r="C3" s="16" t="s">
        <v>5</v>
      </c>
      <c r="D3" s="29">
        <v>0.06</v>
      </c>
      <c r="E3" s="16">
        <f>ROUND(D3*35,0)</f>
        <v>2</v>
      </c>
      <c r="F3" s="57">
        <f>SUM(E3:E10)</f>
        <v>18</v>
      </c>
      <c r="G3" s="60">
        <f>SUM(D3:D10)</f>
        <v>0.52</v>
      </c>
    </row>
    <row r="4" spans="2:7" x14ac:dyDescent="0.45">
      <c r="B4" s="55"/>
      <c r="C4" s="17" t="s">
        <v>6</v>
      </c>
      <c r="D4" s="30">
        <v>0.08</v>
      </c>
      <c r="E4" s="17">
        <f t="shared" ref="E4:E16" si="0">ROUND(D4*35,0)</f>
        <v>3</v>
      </c>
      <c r="F4" s="58"/>
      <c r="G4" s="61"/>
    </row>
    <row r="5" spans="2:7" x14ac:dyDescent="0.45">
      <c r="B5" s="55"/>
      <c r="C5" s="17" t="s">
        <v>16</v>
      </c>
      <c r="D5" s="30">
        <v>0.06</v>
      </c>
      <c r="E5" s="17">
        <f t="shared" si="0"/>
        <v>2</v>
      </c>
      <c r="F5" s="58"/>
      <c r="G5" s="61"/>
    </row>
    <row r="6" spans="2:7" x14ac:dyDescent="0.45">
      <c r="B6" s="55"/>
      <c r="C6" s="17" t="s">
        <v>48</v>
      </c>
      <c r="D6" s="30">
        <v>0.06</v>
      </c>
      <c r="E6" s="17">
        <f t="shared" si="0"/>
        <v>2</v>
      </c>
      <c r="F6" s="58"/>
      <c r="G6" s="61"/>
    </row>
    <row r="7" spans="2:7" x14ac:dyDescent="0.45">
      <c r="B7" s="55"/>
      <c r="C7" s="18" t="s">
        <v>18</v>
      </c>
      <c r="D7" s="31">
        <v>0.03</v>
      </c>
      <c r="E7" s="18">
        <f t="shared" si="0"/>
        <v>1</v>
      </c>
      <c r="F7" s="58"/>
      <c r="G7" s="61"/>
    </row>
    <row r="8" spans="2:7" x14ac:dyDescent="0.45">
      <c r="B8" s="55"/>
      <c r="C8" s="17" t="s">
        <v>17</v>
      </c>
      <c r="D8" s="30">
        <v>0.09</v>
      </c>
      <c r="E8" s="17">
        <f t="shared" si="0"/>
        <v>3</v>
      </c>
      <c r="F8" s="58"/>
      <c r="G8" s="61"/>
    </row>
    <row r="9" spans="2:7" x14ac:dyDescent="0.45">
      <c r="B9" s="55"/>
      <c r="C9" s="45" t="s">
        <v>29</v>
      </c>
      <c r="D9" s="30">
        <v>0.11</v>
      </c>
      <c r="E9" s="45">
        <f t="shared" ref="E9" si="1">ROUND(D9*35,0)</f>
        <v>4</v>
      </c>
      <c r="F9" s="58"/>
      <c r="G9" s="61"/>
    </row>
    <row r="10" spans="2:7" x14ac:dyDescent="0.45">
      <c r="B10" s="55"/>
      <c r="C10" s="18" t="s">
        <v>19</v>
      </c>
      <c r="D10" s="31">
        <v>0.03</v>
      </c>
      <c r="E10" s="18">
        <f t="shared" si="0"/>
        <v>1</v>
      </c>
      <c r="F10" s="59"/>
      <c r="G10" s="62"/>
    </row>
    <row r="11" spans="2:7" x14ac:dyDescent="0.45">
      <c r="B11" s="56" t="s">
        <v>11</v>
      </c>
      <c r="C11" s="19" t="s">
        <v>29</v>
      </c>
      <c r="D11" s="32">
        <v>0.17</v>
      </c>
      <c r="E11" s="19">
        <f>ROUND(D11*35,0)</f>
        <v>6</v>
      </c>
      <c r="F11" s="63">
        <f>SUM(E11:E16)</f>
        <v>17</v>
      </c>
      <c r="G11" s="66">
        <f>SUM(D11:D16)</f>
        <v>0.48000000000000009</v>
      </c>
    </row>
    <row r="12" spans="2:7" x14ac:dyDescent="0.45">
      <c r="B12" s="56"/>
      <c r="C12" s="46" t="s">
        <v>28</v>
      </c>
      <c r="D12" s="32">
        <v>0.03</v>
      </c>
      <c r="E12" s="46">
        <f t="shared" ref="E12" si="2">ROUND(D12*35,0)</f>
        <v>1</v>
      </c>
      <c r="F12" s="64"/>
      <c r="G12" s="67"/>
    </row>
    <row r="13" spans="2:7" x14ac:dyDescent="0.45">
      <c r="B13" s="56"/>
      <c r="C13" s="20" t="s">
        <v>18</v>
      </c>
      <c r="D13" s="33">
        <v>0.03</v>
      </c>
      <c r="E13" s="20">
        <f t="shared" ref="E13" si="3">ROUND(D13*35,0)</f>
        <v>1</v>
      </c>
      <c r="F13" s="64"/>
      <c r="G13" s="67"/>
    </row>
    <row r="14" spans="2:7" x14ac:dyDescent="0.45">
      <c r="B14" s="56"/>
      <c r="C14" s="19" t="s">
        <v>28</v>
      </c>
      <c r="D14" s="32">
        <v>0.06</v>
      </c>
      <c r="E14" s="19">
        <f t="shared" si="0"/>
        <v>2</v>
      </c>
      <c r="F14" s="64"/>
      <c r="G14" s="67"/>
    </row>
    <row r="15" spans="2:7" x14ac:dyDescent="0.45">
      <c r="B15" s="56"/>
      <c r="C15" s="19" t="s">
        <v>24</v>
      </c>
      <c r="D15" s="32">
        <v>0.16</v>
      </c>
      <c r="E15" s="19">
        <f t="shared" si="0"/>
        <v>6</v>
      </c>
      <c r="F15" s="64"/>
      <c r="G15" s="67"/>
    </row>
    <row r="16" spans="2:7" x14ac:dyDescent="0.45">
      <c r="B16" s="56"/>
      <c r="C16" s="20" t="s">
        <v>19</v>
      </c>
      <c r="D16" s="33">
        <v>0.03</v>
      </c>
      <c r="E16" s="20">
        <f t="shared" si="0"/>
        <v>1</v>
      </c>
      <c r="F16" s="65"/>
      <c r="G16" s="68"/>
    </row>
    <row r="17" spans="2:7" x14ac:dyDescent="0.45">
      <c r="B17" s="12" t="s">
        <v>22</v>
      </c>
      <c r="C17" s="21"/>
      <c r="D17" s="34">
        <f>SUM(D3:D16)</f>
        <v>1</v>
      </c>
      <c r="E17" s="21">
        <f>SUM(E3:E16)</f>
        <v>35</v>
      </c>
      <c r="F17" s="13">
        <f t="shared" ref="F17" si="4">SUM(F3:F16)</f>
        <v>35</v>
      </c>
      <c r="G17" s="14">
        <f>SUM(G3:G16)</f>
        <v>1</v>
      </c>
    </row>
    <row r="18" spans="2:7" x14ac:dyDescent="0.45">
      <c r="D18" s="35"/>
    </row>
  </sheetData>
  <mergeCells count="6">
    <mergeCell ref="B3:B10"/>
    <mergeCell ref="B11:B16"/>
    <mergeCell ref="F3:F10"/>
    <mergeCell ref="G3:G10"/>
    <mergeCell ref="F11:F16"/>
    <mergeCell ref="G11:G1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="120" zoomScaleNormal="120" workbookViewId="0">
      <selection sqref="A1:H1"/>
    </sheetView>
  </sheetViews>
  <sheetFormatPr defaultRowHeight="18.75" x14ac:dyDescent="0.3"/>
  <cols>
    <col min="1" max="1" width="11.5703125" style="3" customWidth="1"/>
    <col min="2" max="2" width="24.42578125" style="3" customWidth="1"/>
    <col min="3" max="3" width="13.5703125" style="3" customWidth="1"/>
    <col min="4" max="4" width="18.5703125" style="3" customWidth="1"/>
    <col min="5" max="5" width="19.5703125" style="3" customWidth="1"/>
    <col min="6" max="6" width="17.85546875" style="3" customWidth="1"/>
    <col min="7" max="7" width="21.5703125" style="3" customWidth="1"/>
    <col min="8" max="8" width="19.85546875" style="3" customWidth="1"/>
    <col min="9" max="16384" width="9.140625" style="3"/>
  </cols>
  <sheetData>
    <row r="1" spans="1:8" x14ac:dyDescent="0.3">
      <c r="A1" s="69" t="s">
        <v>34</v>
      </c>
      <c r="B1" s="69"/>
      <c r="C1" s="69"/>
      <c r="D1" s="69"/>
      <c r="E1" s="69"/>
      <c r="F1" s="69"/>
      <c r="G1" s="69"/>
      <c r="H1" s="69"/>
    </row>
    <row r="2" spans="1:8" ht="56.25" x14ac:dyDescent="0.3">
      <c r="A2" s="6" t="s">
        <v>0</v>
      </c>
      <c r="B2" s="7" t="s">
        <v>13</v>
      </c>
      <c r="C2" s="6" t="s">
        <v>3</v>
      </c>
      <c r="D2" s="7" t="s">
        <v>4</v>
      </c>
      <c r="E2" s="7" t="s">
        <v>20</v>
      </c>
      <c r="F2" s="8" t="s">
        <v>14</v>
      </c>
      <c r="G2" s="7" t="s">
        <v>21</v>
      </c>
      <c r="H2" s="8" t="s">
        <v>15</v>
      </c>
    </row>
    <row r="3" spans="1:8" x14ac:dyDescent="0.3">
      <c r="A3" s="4" t="s">
        <v>1</v>
      </c>
      <c r="B3" s="5">
        <v>0.06</v>
      </c>
      <c r="C3" s="4">
        <f>ROUND(B3/$B$7*100,2)</f>
        <v>23.08</v>
      </c>
      <c r="D3" s="15">
        <v>23</v>
      </c>
      <c r="E3" s="4">
        <f>16*D3/100</f>
        <v>3.68</v>
      </c>
      <c r="F3" s="9">
        <v>4</v>
      </c>
      <c r="G3" s="4">
        <f>12*D3/100</f>
        <v>2.76</v>
      </c>
      <c r="H3" s="10">
        <v>3</v>
      </c>
    </row>
    <row r="4" spans="1:8" x14ac:dyDescent="0.3">
      <c r="A4" s="4" t="s">
        <v>2</v>
      </c>
      <c r="B4" s="5">
        <v>0.11</v>
      </c>
      <c r="C4" s="4">
        <f t="shared" ref="C4:C6" si="0">ROUND(B4/$B$7*100,2)</f>
        <v>42.31</v>
      </c>
      <c r="D4" s="15">
        <v>42</v>
      </c>
      <c r="E4" s="4">
        <f t="shared" ref="E4:E6" si="1">16*D4/100</f>
        <v>6.72</v>
      </c>
      <c r="F4" s="9">
        <v>7</v>
      </c>
      <c r="G4" s="4">
        <f t="shared" ref="G4:G6" si="2">12*D4/100</f>
        <v>5.04</v>
      </c>
      <c r="H4" s="10">
        <v>5</v>
      </c>
    </row>
    <row r="5" spans="1:8" x14ac:dyDescent="0.3">
      <c r="A5" s="4" t="s">
        <v>23</v>
      </c>
      <c r="B5" s="5">
        <v>0.03</v>
      </c>
      <c r="C5" s="4">
        <f t="shared" si="0"/>
        <v>11.54</v>
      </c>
      <c r="D5" s="15">
        <v>12</v>
      </c>
      <c r="E5" s="4">
        <f t="shared" si="1"/>
        <v>1.92</v>
      </c>
      <c r="F5" s="9">
        <v>2</v>
      </c>
      <c r="G5" s="4">
        <f t="shared" si="2"/>
        <v>1.44</v>
      </c>
      <c r="H5" s="10">
        <v>1</v>
      </c>
    </row>
    <row r="6" spans="1:8" x14ac:dyDescent="0.3">
      <c r="A6" s="4" t="s">
        <v>26</v>
      </c>
      <c r="B6" s="5">
        <v>0.06</v>
      </c>
      <c r="C6" s="4">
        <f t="shared" si="0"/>
        <v>23.08</v>
      </c>
      <c r="D6" s="15">
        <v>23</v>
      </c>
      <c r="E6" s="4">
        <f t="shared" si="1"/>
        <v>3.68</v>
      </c>
      <c r="F6" s="9">
        <v>3</v>
      </c>
      <c r="G6" s="4">
        <f t="shared" si="2"/>
        <v>2.76</v>
      </c>
      <c r="H6" s="10">
        <v>3</v>
      </c>
    </row>
    <row r="7" spans="1:8" x14ac:dyDescent="0.3">
      <c r="A7" s="22" t="s">
        <v>32</v>
      </c>
      <c r="B7" s="23">
        <f>SUM(B3:B6)</f>
        <v>0.26</v>
      </c>
      <c r="C7" s="24">
        <f>SUM(C3:C6)</f>
        <v>100.01</v>
      </c>
      <c r="D7" s="25">
        <f>SUM(D3:D6)</f>
        <v>100</v>
      </c>
      <c r="E7" s="25">
        <f t="shared" ref="E7:F7" si="3">SUM(E3:E6)</f>
        <v>16</v>
      </c>
      <c r="F7" s="25">
        <f t="shared" si="3"/>
        <v>16</v>
      </c>
      <c r="G7" s="25">
        <f t="shared" ref="G7" si="4">SUM(G3:G6)</f>
        <v>12</v>
      </c>
      <c r="H7" s="25">
        <f t="shared" ref="H7" si="5">SUM(H3:H6)</f>
        <v>12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="120" zoomScaleNormal="120" workbookViewId="0">
      <selection activeCell="A14" sqref="A14"/>
    </sheetView>
  </sheetViews>
  <sheetFormatPr defaultRowHeight="18.75" x14ac:dyDescent="0.3"/>
  <cols>
    <col min="1" max="1" width="11.5703125" style="3" customWidth="1"/>
    <col min="2" max="2" width="24.42578125" style="3" customWidth="1"/>
    <col min="3" max="3" width="13.5703125" style="3" customWidth="1"/>
    <col min="4" max="4" width="18.5703125" style="3" customWidth="1"/>
    <col min="5" max="5" width="19.5703125" style="3" customWidth="1"/>
    <col min="6" max="6" width="17.85546875" style="3" customWidth="1"/>
    <col min="7" max="7" width="21.5703125" style="3" customWidth="1"/>
    <col min="8" max="8" width="19.85546875" style="3" customWidth="1"/>
    <col min="9" max="16384" width="9.140625" style="3"/>
  </cols>
  <sheetData>
    <row r="1" spans="1:8" x14ac:dyDescent="0.3">
      <c r="A1" s="69" t="s">
        <v>35</v>
      </c>
      <c r="B1" s="69"/>
      <c r="C1" s="69"/>
      <c r="D1" s="69"/>
      <c r="E1" s="69"/>
      <c r="F1" s="69"/>
      <c r="G1" s="69"/>
      <c r="H1" s="69"/>
    </row>
    <row r="2" spans="1:8" ht="56.25" x14ac:dyDescent="0.3">
      <c r="A2" s="6" t="s">
        <v>0</v>
      </c>
      <c r="B2" s="7" t="s">
        <v>13</v>
      </c>
      <c r="C2" s="6" t="s">
        <v>3</v>
      </c>
      <c r="D2" s="7" t="s">
        <v>4</v>
      </c>
      <c r="E2" s="7" t="s">
        <v>20</v>
      </c>
      <c r="F2" s="8" t="s">
        <v>14</v>
      </c>
      <c r="G2" s="7" t="s">
        <v>21</v>
      </c>
      <c r="H2" s="8" t="s">
        <v>15</v>
      </c>
    </row>
    <row r="3" spans="1:8" x14ac:dyDescent="0.3">
      <c r="A3" s="4" t="s">
        <v>1</v>
      </c>
      <c r="B3" s="5">
        <v>0.06</v>
      </c>
      <c r="C3" s="4">
        <f>ROUND(B3/$B$7*100,2)</f>
        <v>13.04</v>
      </c>
      <c r="D3" s="15">
        <v>13</v>
      </c>
      <c r="E3" s="4">
        <f>16*D3/100</f>
        <v>2.08</v>
      </c>
      <c r="F3" s="9">
        <v>2</v>
      </c>
      <c r="G3" s="4">
        <f>12*D3/100</f>
        <v>1.56</v>
      </c>
      <c r="H3" s="10">
        <v>1</v>
      </c>
    </row>
    <row r="4" spans="1:8" x14ac:dyDescent="0.3">
      <c r="A4" s="4" t="s">
        <v>2</v>
      </c>
      <c r="B4" s="5">
        <v>0.11</v>
      </c>
      <c r="C4" s="4">
        <f t="shared" ref="C4:C6" si="0">ROUND(B4/$B$7*100,2)</f>
        <v>23.91</v>
      </c>
      <c r="D4" s="15">
        <v>23</v>
      </c>
      <c r="E4" s="4">
        <f t="shared" ref="E4:E6" si="1">16*D4/100</f>
        <v>3.68</v>
      </c>
      <c r="F4" s="9">
        <v>4</v>
      </c>
      <c r="G4" s="4">
        <f t="shared" ref="G4:G6" si="2">12*D4/100</f>
        <v>2.76</v>
      </c>
      <c r="H4" s="10">
        <v>3</v>
      </c>
    </row>
    <row r="5" spans="1:8" x14ac:dyDescent="0.3">
      <c r="A5" s="4" t="s">
        <v>23</v>
      </c>
      <c r="B5" s="5">
        <v>0.03</v>
      </c>
      <c r="C5" s="4">
        <f t="shared" si="0"/>
        <v>6.52</v>
      </c>
      <c r="D5" s="15">
        <v>6</v>
      </c>
      <c r="E5" s="4">
        <f t="shared" si="1"/>
        <v>0.96</v>
      </c>
      <c r="F5" s="9">
        <v>1</v>
      </c>
      <c r="G5" s="4">
        <f t="shared" si="2"/>
        <v>0.72</v>
      </c>
      <c r="H5" s="10">
        <v>1</v>
      </c>
    </row>
    <row r="6" spans="1:8" x14ac:dyDescent="0.3">
      <c r="A6" s="4" t="s">
        <v>26</v>
      </c>
      <c r="B6" s="5">
        <v>0.26</v>
      </c>
      <c r="C6" s="4">
        <f t="shared" si="0"/>
        <v>56.52</v>
      </c>
      <c r="D6" s="15">
        <v>58</v>
      </c>
      <c r="E6" s="4">
        <f t="shared" si="1"/>
        <v>9.2799999999999994</v>
      </c>
      <c r="F6" s="9">
        <v>9</v>
      </c>
      <c r="G6" s="4">
        <f t="shared" si="2"/>
        <v>6.96</v>
      </c>
      <c r="H6" s="10">
        <v>7</v>
      </c>
    </row>
    <row r="7" spans="1:8" x14ac:dyDescent="0.3">
      <c r="A7" s="22" t="s">
        <v>32</v>
      </c>
      <c r="B7" s="23">
        <f>SUM(B3:B6)</f>
        <v>0.45999999999999996</v>
      </c>
      <c r="C7" s="24">
        <f>SUM(C3:C6)</f>
        <v>99.990000000000009</v>
      </c>
      <c r="D7" s="25">
        <f>SUM(D3:D6)</f>
        <v>100</v>
      </c>
      <c r="E7" s="25">
        <f t="shared" ref="E7:H7" si="3">SUM(E3:E6)</f>
        <v>16</v>
      </c>
      <c r="F7" s="25">
        <f t="shared" si="3"/>
        <v>16</v>
      </c>
      <c r="G7" s="25">
        <f t="shared" si="3"/>
        <v>12</v>
      </c>
      <c r="H7" s="25">
        <f t="shared" si="3"/>
        <v>12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120" zoomScaleNormal="120" workbookViewId="0">
      <selection activeCell="J9" sqref="J9:J10"/>
    </sheetView>
  </sheetViews>
  <sheetFormatPr defaultRowHeight="18.75" x14ac:dyDescent="0.3"/>
  <cols>
    <col min="1" max="1" width="11.5703125" style="3" customWidth="1"/>
    <col min="2" max="2" width="24.42578125" style="3" customWidth="1"/>
    <col min="3" max="3" width="13.5703125" style="51" customWidth="1"/>
    <col min="4" max="5" width="14.28515625" style="3" customWidth="1"/>
    <col min="6" max="6" width="10.85546875" style="3" customWidth="1"/>
    <col min="7" max="7" width="10.7109375" style="3" bestFit="1" customWidth="1"/>
    <col min="8" max="9" width="13.140625" style="3" customWidth="1"/>
    <col min="10" max="10" width="9.42578125" style="3" bestFit="1" customWidth="1"/>
    <col min="11" max="16384" width="9.140625" style="3"/>
  </cols>
  <sheetData>
    <row r="1" spans="1:10" x14ac:dyDescent="0.3">
      <c r="A1" s="69" t="s">
        <v>12</v>
      </c>
      <c r="B1" s="69"/>
      <c r="C1" s="69"/>
      <c r="D1" s="69"/>
      <c r="E1" s="69"/>
      <c r="F1" s="42"/>
    </row>
    <row r="2" spans="1:10" ht="48.75" customHeight="1" x14ac:dyDescent="0.3">
      <c r="A2" s="74" t="s">
        <v>0</v>
      </c>
      <c r="B2" s="76" t="s">
        <v>13</v>
      </c>
      <c r="C2" s="78" t="s">
        <v>25</v>
      </c>
      <c r="D2" s="72" t="s">
        <v>36</v>
      </c>
      <c r="E2" s="73"/>
      <c r="F2" s="73"/>
      <c r="G2" s="70" t="s">
        <v>37</v>
      </c>
      <c r="H2" s="71"/>
      <c r="I2" s="71"/>
    </row>
    <row r="3" spans="1:10" ht="44.25" customHeight="1" x14ac:dyDescent="0.3">
      <c r="A3" s="75"/>
      <c r="B3" s="77"/>
      <c r="C3" s="79"/>
      <c r="D3" s="52" t="s">
        <v>41</v>
      </c>
      <c r="E3" s="52" t="s">
        <v>42</v>
      </c>
      <c r="F3" s="52" t="s">
        <v>43</v>
      </c>
      <c r="G3" s="52" t="s">
        <v>44</v>
      </c>
      <c r="H3" s="52" t="s">
        <v>45</v>
      </c>
      <c r="I3" s="52" t="s">
        <v>46</v>
      </c>
    </row>
    <row r="4" spans="1:10" x14ac:dyDescent="0.3">
      <c r="A4" s="4" t="s">
        <v>49</v>
      </c>
      <c r="B4" s="5">
        <v>0.17</v>
      </c>
      <c r="C4" s="50">
        <f>ROUND(B4/($B$4+$B$5)*100,2)</f>
        <v>85</v>
      </c>
      <c r="D4" s="4">
        <f>ROUND(12*C4/100,0)</f>
        <v>10</v>
      </c>
      <c r="E4" s="4">
        <f>ROUND(8*C4/100,0)</f>
        <v>7</v>
      </c>
      <c r="F4" s="4">
        <f>ROUND(3*C4/100,0)</f>
        <v>3</v>
      </c>
      <c r="G4" s="4">
        <f>ROUND(3*C4/100,0)</f>
        <v>3</v>
      </c>
      <c r="H4" s="4">
        <f>ROUND(1*C4/100,0)</f>
        <v>1</v>
      </c>
      <c r="I4" s="4">
        <f>ROUND(1*C4/100,0)</f>
        <v>1</v>
      </c>
    </row>
    <row r="5" spans="1:10" x14ac:dyDescent="0.3">
      <c r="A5" s="4" t="s">
        <v>50</v>
      </c>
      <c r="B5" s="5">
        <v>0.03</v>
      </c>
      <c r="C5" s="50">
        <f>ROUND(B5/($B$4+$B$5)*100,2)</f>
        <v>15</v>
      </c>
      <c r="D5" s="4">
        <f>ROUND(12*C5/100,0)</f>
        <v>2</v>
      </c>
      <c r="E5" s="4">
        <f>ROUND(8*C5/100,0)</f>
        <v>1</v>
      </c>
      <c r="F5" s="4">
        <f>ROUND(3*C5/100,0)</f>
        <v>0</v>
      </c>
      <c r="G5" s="4">
        <f>ROUND(3*C5/100,0)</f>
        <v>0</v>
      </c>
      <c r="H5" s="4">
        <f>ROUND(1*C5/100,0)</f>
        <v>0</v>
      </c>
      <c r="I5" s="4">
        <f>ROUND(1*C5/100,0)</f>
        <v>0</v>
      </c>
    </row>
    <row r="6" spans="1:10" x14ac:dyDescent="0.3">
      <c r="D6" s="3">
        <f t="shared" ref="D6:I6" si="0">SUM(D4:D5)</f>
        <v>12</v>
      </c>
      <c r="E6" s="3">
        <f t="shared" si="0"/>
        <v>8</v>
      </c>
      <c r="F6" s="3">
        <f t="shared" si="0"/>
        <v>3</v>
      </c>
      <c r="G6" s="3">
        <f t="shared" si="0"/>
        <v>3</v>
      </c>
      <c r="H6" s="3">
        <f t="shared" si="0"/>
        <v>1</v>
      </c>
      <c r="I6" s="3">
        <f t="shared" si="0"/>
        <v>1</v>
      </c>
      <c r="J6" s="53">
        <f>SUM(D6:I6)</f>
        <v>28</v>
      </c>
    </row>
    <row r="8" spans="1:10" ht="19.5" thickBot="1" x14ac:dyDescent="0.35">
      <c r="D8" s="3">
        <f>16+12</f>
        <v>28</v>
      </c>
      <c r="E8" s="3" t="s">
        <v>36</v>
      </c>
      <c r="F8" s="3" t="s">
        <v>37</v>
      </c>
    </row>
    <row r="9" spans="1:10" ht="19.5" thickBot="1" x14ac:dyDescent="0.35">
      <c r="D9" s="3" t="s">
        <v>38</v>
      </c>
      <c r="E9" s="41">
        <f>12/D8</f>
        <v>0.42857142857142855</v>
      </c>
      <c r="F9" s="41">
        <f>3/D8</f>
        <v>0.10714285714285714</v>
      </c>
      <c r="G9" s="41"/>
      <c r="H9" s="40"/>
      <c r="I9" s="47">
        <v>1.75</v>
      </c>
      <c r="J9" s="80">
        <f>I9/10</f>
        <v>0.17499999999999999</v>
      </c>
    </row>
    <row r="10" spans="1:10" ht="19.5" thickBot="1" x14ac:dyDescent="0.35">
      <c r="D10" s="3" t="s">
        <v>39</v>
      </c>
      <c r="E10" s="41">
        <f>8/D8</f>
        <v>0.2857142857142857</v>
      </c>
      <c r="F10" s="41">
        <f>1/D8</f>
        <v>3.5714285714285712E-2</v>
      </c>
      <c r="G10" s="41"/>
      <c r="H10" s="40"/>
      <c r="I10" s="48">
        <v>8.25</v>
      </c>
      <c r="J10" s="80">
        <f t="shared" ref="J10:J11" si="1">I10/10</f>
        <v>0.82499999999999996</v>
      </c>
    </row>
    <row r="11" spans="1:10" ht="19.5" thickBot="1" x14ac:dyDescent="0.35">
      <c r="D11" s="3" t="s">
        <v>40</v>
      </c>
      <c r="E11" s="41">
        <f>3/D8</f>
        <v>0.10714285714285714</v>
      </c>
      <c r="F11" s="41">
        <f>1/D8</f>
        <v>3.5714285714285712E-2</v>
      </c>
      <c r="G11" s="41"/>
      <c r="H11" s="40"/>
      <c r="I11" s="48">
        <v>3.5</v>
      </c>
      <c r="J11" s="49">
        <f t="shared" si="1"/>
        <v>0.35</v>
      </c>
    </row>
    <row r="12" spans="1:10" x14ac:dyDescent="0.3">
      <c r="E12" s="37">
        <f>SUM(E9:E11)</f>
        <v>0.82142857142857129</v>
      </c>
      <c r="F12" s="37">
        <f>SUM(F9:F11)</f>
        <v>0.17857142857142855</v>
      </c>
      <c r="G12" s="37"/>
      <c r="H12" s="40">
        <f>SUM(E12:F12)</f>
        <v>0.99999999999999978</v>
      </c>
    </row>
    <row r="13" spans="1:10" ht="19.5" thickBot="1" x14ac:dyDescent="0.35"/>
    <row r="14" spans="1:10" ht="19.5" thickBot="1" x14ac:dyDescent="0.35">
      <c r="D14" s="43">
        <v>12</v>
      </c>
      <c r="E14" s="44">
        <v>8</v>
      </c>
      <c r="F14" s="44">
        <v>3</v>
      </c>
      <c r="G14" s="44">
        <v>3</v>
      </c>
      <c r="H14" s="44">
        <v>1</v>
      </c>
    </row>
    <row r="15" spans="1:10" x14ac:dyDescent="0.3">
      <c r="D15" s="3">
        <v>23</v>
      </c>
      <c r="E15" s="3">
        <f>D15*0.25</f>
        <v>5.75</v>
      </c>
      <c r="G15" s="3">
        <v>5</v>
      </c>
    </row>
    <row r="16" spans="1:10" x14ac:dyDescent="0.3">
      <c r="D16" s="3">
        <v>15</v>
      </c>
      <c r="E16" s="3">
        <v>9.25</v>
      </c>
      <c r="G16" s="3">
        <v>9</v>
      </c>
    </row>
    <row r="17" spans="5:8" x14ac:dyDescent="0.3">
      <c r="E17" s="38">
        <f>E15/10</f>
        <v>0.57499999999999996</v>
      </c>
      <c r="F17" s="39"/>
      <c r="G17" s="39"/>
      <c r="H17" s="39"/>
    </row>
    <row r="18" spans="5:8" x14ac:dyDescent="0.3">
      <c r="E18" s="38">
        <f>E16/10</f>
        <v>0.92500000000000004</v>
      </c>
      <c r="H18" s="39"/>
    </row>
  </sheetData>
  <mergeCells count="6">
    <mergeCell ref="G2:I2"/>
    <mergeCell ref="D2:F2"/>
    <mergeCell ref="A1:E1"/>
    <mergeCell ref="A2:A3"/>
    <mergeCell ref="B2:B3"/>
    <mergeCell ref="C2:C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zoomScale="120" zoomScaleNormal="120" workbookViewId="0">
      <selection activeCell="F4" sqref="F4"/>
    </sheetView>
  </sheetViews>
  <sheetFormatPr defaultRowHeight="18.75" x14ac:dyDescent="0.3"/>
  <cols>
    <col min="1" max="1" width="11.5703125" style="3" customWidth="1"/>
    <col min="2" max="2" width="24.42578125" style="3" customWidth="1"/>
    <col min="3" max="3" width="15.42578125" style="3" customWidth="1"/>
    <col min="4" max="4" width="18.5703125" style="3" customWidth="1"/>
    <col min="5" max="5" width="19.5703125" style="3" customWidth="1"/>
    <col min="6" max="6" width="17.85546875" style="3" customWidth="1"/>
    <col min="7" max="7" width="21.5703125" style="3" customWidth="1"/>
    <col min="8" max="8" width="19.85546875" style="3" customWidth="1"/>
    <col min="9" max="16384" width="9.140625" style="3"/>
  </cols>
  <sheetData>
    <row r="1" spans="1:8" x14ac:dyDescent="0.3">
      <c r="A1" s="69" t="s">
        <v>12</v>
      </c>
      <c r="B1" s="69"/>
      <c r="C1" s="69"/>
      <c r="D1" s="69"/>
      <c r="E1" s="69"/>
      <c r="F1" s="69"/>
      <c r="G1" s="69"/>
      <c r="H1" s="69"/>
    </row>
    <row r="2" spans="1:8" ht="56.25" x14ac:dyDescent="0.3">
      <c r="A2" s="6" t="s">
        <v>0</v>
      </c>
      <c r="B2" s="7" t="s">
        <v>13</v>
      </c>
      <c r="C2" s="6" t="s">
        <v>25</v>
      </c>
      <c r="D2" s="7" t="s">
        <v>4</v>
      </c>
      <c r="E2" s="7" t="s">
        <v>20</v>
      </c>
      <c r="F2" s="8" t="s">
        <v>14</v>
      </c>
      <c r="G2" s="7" t="s">
        <v>21</v>
      </c>
      <c r="H2" s="8" t="s">
        <v>15</v>
      </c>
    </row>
    <row r="3" spans="1:8" x14ac:dyDescent="0.3">
      <c r="A3" s="4" t="s">
        <v>23</v>
      </c>
      <c r="B3" s="5">
        <v>0.09</v>
      </c>
      <c r="C3" s="4">
        <f>ROUND(B3/($B$3+$B$4+$B$5)*100,2)</f>
        <v>20.93</v>
      </c>
      <c r="D3" s="5">
        <v>0.1</v>
      </c>
      <c r="E3" s="4">
        <f>16*D3</f>
        <v>1.6</v>
      </c>
      <c r="F3" s="9">
        <v>1</v>
      </c>
      <c r="G3" s="4">
        <f>12*D3</f>
        <v>1.2000000000000002</v>
      </c>
      <c r="H3" s="9">
        <f>ROUND(12*D3,0)</f>
        <v>1</v>
      </c>
    </row>
    <row r="4" spans="1:8" x14ac:dyDescent="0.3">
      <c r="A4" s="4" t="s">
        <v>26</v>
      </c>
      <c r="B4" s="5">
        <v>0.22</v>
      </c>
      <c r="C4" s="4">
        <f t="shared" ref="C4:C5" si="0">ROUND(B4/($B$3+$B$4+$B$5)*100,2)</f>
        <v>51.16</v>
      </c>
      <c r="D4" s="5">
        <v>0.55000000000000004</v>
      </c>
      <c r="E4" s="4">
        <f t="shared" ref="E4:E5" si="1">16*D4</f>
        <v>8.8000000000000007</v>
      </c>
      <c r="F4" s="9">
        <f>ROUND(16*D4,0)</f>
        <v>9</v>
      </c>
      <c r="G4" s="4">
        <f t="shared" ref="G4:G5" si="2">12*D4</f>
        <v>6.6000000000000005</v>
      </c>
      <c r="H4" s="9">
        <f t="shared" ref="H4:H5" si="3">ROUND(12*D4,0)</f>
        <v>7</v>
      </c>
    </row>
    <row r="5" spans="1:8" x14ac:dyDescent="0.3">
      <c r="A5" s="4" t="s">
        <v>27</v>
      </c>
      <c r="B5" s="5">
        <v>0.12</v>
      </c>
      <c r="C5" s="4">
        <f t="shared" si="0"/>
        <v>27.91</v>
      </c>
      <c r="D5" s="5">
        <v>0.35</v>
      </c>
      <c r="E5" s="4">
        <f t="shared" si="1"/>
        <v>5.6</v>
      </c>
      <c r="F5" s="9">
        <f>ROUND(16*D5,0)</f>
        <v>6</v>
      </c>
      <c r="G5" s="4">
        <f t="shared" si="2"/>
        <v>4.1999999999999993</v>
      </c>
      <c r="H5" s="9">
        <f t="shared" si="3"/>
        <v>4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TÍNH SỐ TIẾT</vt:lpstr>
      <vt:lpstr>KT GIỮA KỲ I</vt:lpstr>
      <vt:lpstr>KT CUỐI KỲ I</vt:lpstr>
      <vt:lpstr>KT GIỮA KỲ 2</vt:lpstr>
      <vt:lpstr>KT CUỐI KỲ 2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2022-05-12T01:33:16Z</dcterms:created>
  <dcterms:modified xsi:type="dcterms:W3CDTF">2025-03-11T09:44:00Z</dcterms:modified>
</cp:coreProperties>
</file>