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CS TIEN THANG TOAN THANG\THCS NAM 2025\LUONG 2025\"/>
    </mc:Choice>
  </mc:AlternateContent>
  <xr:revisionPtr revIDLastSave="0" documentId="13_ncr:1_{8DF1ECAF-DF01-440D-82EC-94FAC39C7C28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THCS Tien Thang - tt" sheetId="48" r:id="rId1"/>
    <sheet name="04.Chi tiết ĐV (2)" sheetId="49" r:id="rId2"/>
    <sheet name="lương NĐ 38" sheetId="46" state="hidden" r:id="rId3"/>
  </sheets>
  <definedNames>
    <definedName name="_xlnm.Print_Titles" localSheetId="1">'04.Chi tiết ĐV (2)'!$9:$12</definedName>
    <definedName name="_xlnm.Print_Titles" localSheetId="0">'THCS Tien Thang - tt'!$9:$12</definedName>
  </definedNames>
  <calcPr calcId="191029"/>
</workbook>
</file>

<file path=xl/calcChain.xml><?xml version="1.0" encoding="utf-8"?>
<calcChain xmlns="http://schemas.openxmlformats.org/spreadsheetml/2006/main">
  <c r="F59" i="48" l="1"/>
  <c r="J59" i="48"/>
  <c r="G59" i="48" s="1"/>
  <c r="N59" i="48" l="1"/>
  <c r="J52" i="48"/>
  <c r="G52" i="48" s="1"/>
  <c r="F52" i="48"/>
  <c r="J50" i="48"/>
  <c r="G50" i="48" s="1"/>
  <c r="F50" i="48"/>
  <c r="J22" i="48"/>
  <c r="G22" i="48"/>
  <c r="F22" i="48"/>
  <c r="J55" i="48"/>
  <c r="G55" i="48" s="1"/>
  <c r="F55" i="48"/>
  <c r="J54" i="48"/>
  <c r="G54" i="48" s="1"/>
  <c r="F54" i="48"/>
  <c r="J17" i="48"/>
  <c r="G17" i="48" s="1"/>
  <c r="F17" i="48"/>
  <c r="J56" i="48"/>
  <c r="G56" i="48" s="1"/>
  <c r="F56" i="48"/>
  <c r="J53" i="48"/>
  <c r="G53" i="48" s="1"/>
  <c r="F53" i="48"/>
  <c r="H20" i="48"/>
  <c r="F16" i="48"/>
  <c r="F18" i="48"/>
  <c r="F19" i="48"/>
  <c r="F20" i="48"/>
  <c r="F21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1" i="48"/>
  <c r="F57" i="48"/>
  <c r="N52" i="48" l="1"/>
  <c r="N50" i="48"/>
  <c r="N22" i="48"/>
  <c r="N55" i="48"/>
  <c r="N54" i="48"/>
  <c r="N56" i="48"/>
  <c r="N17" i="48"/>
  <c r="N53" i="48"/>
  <c r="J16" i="48" l="1"/>
  <c r="G16" i="48" s="1"/>
  <c r="N16" i="48" s="1"/>
  <c r="J18" i="48"/>
  <c r="G18" i="48" s="1"/>
  <c r="N18" i="48" s="1"/>
  <c r="J19" i="48"/>
  <c r="G19" i="48" s="1"/>
  <c r="N19" i="48" s="1"/>
  <c r="J20" i="48"/>
  <c r="G20" i="48" s="1"/>
  <c r="N20" i="48" s="1"/>
  <c r="J21" i="48"/>
  <c r="G21" i="48" s="1"/>
  <c r="N21" i="48" s="1"/>
  <c r="J23" i="48"/>
  <c r="G23" i="48" s="1"/>
  <c r="N23" i="48" s="1"/>
  <c r="J24" i="48"/>
  <c r="G24" i="48" s="1"/>
  <c r="N24" i="48" s="1"/>
  <c r="J25" i="48"/>
  <c r="G25" i="48" s="1"/>
  <c r="N25" i="48" s="1"/>
  <c r="J26" i="48"/>
  <c r="G26" i="48" s="1"/>
  <c r="N26" i="48" s="1"/>
  <c r="J27" i="48"/>
  <c r="G27" i="48" s="1"/>
  <c r="N27" i="48" s="1"/>
  <c r="J28" i="48"/>
  <c r="G28" i="48" s="1"/>
  <c r="N28" i="48" s="1"/>
  <c r="J29" i="48"/>
  <c r="G29" i="48" s="1"/>
  <c r="N29" i="48" s="1"/>
  <c r="J30" i="48"/>
  <c r="G30" i="48" s="1"/>
  <c r="N30" i="48" s="1"/>
  <c r="J31" i="48"/>
  <c r="G31" i="48" s="1"/>
  <c r="N31" i="48" s="1"/>
  <c r="J32" i="48"/>
  <c r="G32" i="48" s="1"/>
  <c r="N32" i="48" s="1"/>
  <c r="J33" i="48"/>
  <c r="G33" i="48" s="1"/>
  <c r="N33" i="48" s="1"/>
  <c r="J34" i="48"/>
  <c r="G34" i="48" s="1"/>
  <c r="N34" i="48" s="1"/>
  <c r="J35" i="48"/>
  <c r="G35" i="48" s="1"/>
  <c r="N35" i="48" s="1"/>
  <c r="J36" i="48"/>
  <c r="G36" i="48" s="1"/>
  <c r="N36" i="48" s="1"/>
  <c r="J37" i="48"/>
  <c r="G37" i="48" s="1"/>
  <c r="N37" i="48" s="1"/>
  <c r="J38" i="48"/>
  <c r="G38" i="48" s="1"/>
  <c r="N38" i="48" s="1"/>
  <c r="J39" i="48"/>
  <c r="G39" i="48" s="1"/>
  <c r="N39" i="48" s="1"/>
  <c r="J40" i="48"/>
  <c r="G40" i="48" s="1"/>
  <c r="N40" i="48" s="1"/>
  <c r="J41" i="48"/>
  <c r="G41" i="48" s="1"/>
  <c r="N41" i="48" s="1"/>
  <c r="J42" i="48"/>
  <c r="G42" i="48" s="1"/>
  <c r="N42" i="48" s="1"/>
  <c r="J43" i="48"/>
  <c r="G43" i="48" s="1"/>
  <c r="N43" i="48" s="1"/>
  <c r="J44" i="48"/>
  <c r="G44" i="48" s="1"/>
  <c r="N44" i="48" s="1"/>
  <c r="J45" i="48"/>
  <c r="G45" i="48" s="1"/>
  <c r="N45" i="48" s="1"/>
  <c r="J46" i="48"/>
  <c r="G46" i="48" s="1"/>
  <c r="N46" i="48" s="1"/>
  <c r="J47" i="48"/>
  <c r="G47" i="48" s="1"/>
  <c r="N47" i="48" s="1"/>
  <c r="J48" i="48"/>
  <c r="G48" i="48" s="1"/>
  <c r="J49" i="48"/>
  <c r="G49" i="48" s="1"/>
  <c r="N49" i="48" s="1"/>
  <c r="J24" i="49"/>
  <c r="G24" i="49"/>
  <c r="F24" i="49"/>
  <c r="N24" i="49" s="1"/>
  <c r="J23" i="49"/>
  <c r="G23" i="49"/>
  <c r="F23" i="49"/>
  <c r="N23" i="49" s="1"/>
  <c r="J22" i="49"/>
  <c r="G22" i="49"/>
  <c r="F22" i="49"/>
  <c r="N22" i="49" s="1"/>
  <c r="N21" i="49" s="1"/>
  <c r="J20" i="49"/>
  <c r="G20" i="49"/>
  <c r="N20" i="49" s="1"/>
  <c r="F20" i="49"/>
  <c r="J19" i="49"/>
  <c r="G19" i="49"/>
  <c r="F19" i="49"/>
  <c r="N19" i="49" s="1"/>
  <c r="J18" i="49"/>
  <c r="G18" i="49"/>
  <c r="F18" i="49"/>
  <c r="N18" i="49" s="1"/>
  <c r="J17" i="49"/>
  <c r="G17" i="49"/>
  <c r="N17" i="49" s="1"/>
  <c r="F17" i="49"/>
  <c r="J16" i="49"/>
  <c r="G16" i="49"/>
  <c r="F16" i="49"/>
  <c r="N16" i="49" s="1"/>
  <c r="J15" i="49"/>
  <c r="G15" i="49"/>
  <c r="F15" i="49"/>
  <c r="N15" i="49" s="1"/>
  <c r="J57" i="48"/>
  <c r="G57" i="48" s="1"/>
  <c r="N14" i="49" l="1"/>
  <c r="N13" i="49" s="1"/>
  <c r="P13" i="49" s="1"/>
  <c r="J51" i="48" l="1"/>
  <c r="G51" i="48" s="1"/>
  <c r="J15" i="48"/>
  <c r="G15" i="48" s="1"/>
  <c r="F15" i="48" l="1"/>
  <c r="N15" i="48" s="1"/>
  <c r="N48" i="48"/>
  <c r="N51" i="48"/>
  <c r="N57" i="48" l="1"/>
  <c r="N14" i="48" s="1"/>
  <c r="Y35" i="46"/>
  <c r="Y64" i="46"/>
  <c r="Y70" i="46"/>
  <c r="Y210" i="46"/>
  <c r="Y222" i="46"/>
  <c r="Z137" i="46"/>
  <c r="AA137" i="46" s="1"/>
  <c r="Z138" i="46"/>
  <c r="AA138" i="46" s="1"/>
  <c r="Z139" i="46"/>
  <c r="AA139" i="46" s="1"/>
  <c r="Z140" i="46"/>
  <c r="AA140" i="46"/>
  <c r="Z141" i="46"/>
  <c r="AA141" i="46" s="1"/>
  <c r="Z142" i="46"/>
  <c r="AA142" i="46" s="1"/>
  <c r="Z143" i="46"/>
  <c r="AA143" i="46"/>
  <c r="Z144" i="46"/>
  <c r="AA144" i="46" s="1"/>
  <c r="Z145" i="46"/>
  <c r="AA145" i="46" s="1"/>
  <c r="Z146" i="46"/>
  <c r="AA146" i="46" s="1"/>
  <c r="Z147" i="46"/>
  <c r="AA147" i="46" s="1"/>
  <c r="Z148" i="46"/>
  <c r="AA148" i="46" s="1"/>
  <c r="Z149" i="46"/>
  <c r="AA149" i="46" s="1"/>
  <c r="Z150" i="46"/>
  <c r="AA150" i="46" s="1"/>
  <c r="Z151" i="46"/>
  <c r="AA151" i="46" s="1"/>
  <c r="Z152" i="46"/>
  <c r="AA152" i="46" s="1"/>
  <c r="Z153" i="46"/>
  <c r="AA153" i="46" s="1"/>
  <c r="Z154" i="46"/>
  <c r="AA154" i="46"/>
  <c r="Z155" i="46"/>
  <c r="AA155" i="46" s="1"/>
  <c r="Z156" i="46"/>
  <c r="AA156" i="46" s="1"/>
  <c r="Z157" i="46"/>
  <c r="AA157" i="46" s="1"/>
  <c r="Z158" i="46"/>
  <c r="AA158" i="46" s="1"/>
  <c r="Z159" i="46"/>
  <c r="AA159" i="46" s="1"/>
  <c r="Z160" i="46"/>
  <c r="AA160" i="46" s="1"/>
  <c r="Z161" i="46"/>
  <c r="AA161" i="46" s="1"/>
  <c r="Z162" i="46"/>
  <c r="AA162" i="46" s="1"/>
  <c r="Z163" i="46"/>
  <c r="AA163" i="46"/>
  <c r="Z164" i="46"/>
  <c r="AA164" i="46" s="1"/>
  <c r="Z165" i="46"/>
  <c r="AA165" i="46" s="1"/>
  <c r="Z166" i="46"/>
  <c r="AA166" i="46" s="1"/>
  <c r="Z167" i="46"/>
  <c r="AA167" i="46" s="1"/>
  <c r="Z168" i="46"/>
  <c r="AA168" i="46" s="1"/>
  <c r="Z169" i="46"/>
  <c r="AA169" i="46" s="1"/>
  <c r="Z170" i="46"/>
  <c r="AA170" i="46" s="1"/>
  <c r="Z171" i="46"/>
  <c r="AA171" i="46" s="1"/>
  <c r="Z172" i="46"/>
  <c r="AA172" i="46" s="1"/>
  <c r="Z173" i="46"/>
  <c r="AA173" i="46" s="1"/>
  <c r="Z174" i="46"/>
  <c r="AA174" i="46" s="1"/>
  <c r="Z175" i="46"/>
  <c r="AA175" i="46" s="1"/>
  <c r="Z176" i="46"/>
  <c r="AA176" i="46" s="1"/>
  <c r="Z177" i="46"/>
  <c r="AA177" i="46" s="1"/>
  <c r="Z178" i="46"/>
  <c r="AA178" i="46" s="1"/>
  <c r="Z179" i="46"/>
  <c r="AA179" i="46" s="1"/>
  <c r="Z180" i="46"/>
  <c r="AA180" i="46"/>
  <c r="Z181" i="46"/>
  <c r="AA181" i="46" s="1"/>
  <c r="Z182" i="46"/>
  <c r="AA182" i="46" s="1"/>
  <c r="Z183" i="46"/>
  <c r="AA183" i="46" s="1"/>
  <c r="Z184" i="46"/>
  <c r="AA184" i="46" s="1"/>
  <c r="Z185" i="46"/>
  <c r="AA185" i="46" s="1"/>
  <c r="Z186" i="46"/>
  <c r="AA186" i="46"/>
  <c r="Z187" i="46"/>
  <c r="AA187" i="46" s="1"/>
  <c r="Z188" i="46"/>
  <c r="AA188" i="46" s="1"/>
  <c r="Z189" i="46"/>
  <c r="AA189" i="46" s="1"/>
  <c r="Z190" i="46"/>
  <c r="AA190" i="46" s="1"/>
  <c r="Z191" i="46"/>
  <c r="AA191" i="46" s="1"/>
  <c r="Z192" i="46"/>
  <c r="AA192" i="46" s="1"/>
  <c r="Z193" i="46"/>
  <c r="AA193" i="46" s="1"/>
  <c r="Z194" i="46"/>
  <c r="AA194" i="46"/>
  <c r="Z195" i="46"/>
  <c r="AA195" i="46" s="1"/>
  <c r="Z196" i="46"/>
  <c r="AA196" i="46" s="1"/>
  <c r="Z197" i="46"/>
  <c r="AA197" i="46" s="1"/>
  <c r="Z136" i="46"/>
  <c r="AA136" i="46"/>
  <c r="Z11" i="46"/>
  <c r="Z12" i="46"/>
  <c r="Z13" i="46"/>
  <c r="Z14" i="46"/>
  <c r="Z15" i="46"/>
  <c r="Z16" i="46"/>
  <c r="Z17" i="46"/>
  <c r="Z18" i="46"/>
  <c r="Z19" i="46"/>
  <c r="Z20" i="46"/>
  <c r="Z21" i="46"/>
  <c r="Z22" i="46"/>
  <c r="Z23" i="46"/>
  <c r="Z24" i="46"/>
  <c r="Z25" i="46"/>
  <c r="Z26" i="46"/>
  <c r="Z27" i="46"/>
  <c r="Z28" i="46"/>
  <c r="Z29" i="46"/>
  <c r="Z30" i="46"/>
  <c r="Z31" i="46"/>
  <c r="Z32" i="46"/>
  <c r="Z33" i="46"/>
  <c r="Z34" i="46"/>
  <c r="Z35" i="46"/>
  <c r="Z36" i="46"/>
  <c r="Z37" i="46"/>
  <c r="Z38" i="46"/>
  <c r="Z39" i="46"/>
  <c r="Z40" i="46"/>
  <c r="Z41" i="46"/>
  <c r="Z42" i="46"/>
  <c r="Z43" i="46"/>
  <c r="Z44" i="46"/>
  <c r="Z45" i="46"/>
  <c r="Z46" i="46"/>
  <c r="Z47" i="46"/>
  <c r="Z48" i="46"/>
  <c r="Z49" i="46"/>
  <c r="Z50" i="46"/>
  <c r="Z51" i="46"/>
  <c r="Z52" i="46"/>
  <c r="Z53" i="46"/>
  <c r="Z54" i="46"/>
  <c r="Z55" i="46"/>
  <c r="Z56" i="46"/>
  <c r="Z57" i="46"/>
  <c r="Z58" i="46"/>
  <c r="Z59" i="46"/>
  <c r="Z60" i="46"/>
  <c r="Z61" i="46"/>
  <c r="Z62" i="46"/>
  <c r="Z63" i="46"/>
  <c r="Z64" i="46"/>
  <c r="Z65" i="46"/>
  <c r="Z66" i="46"/>
  <c r="Z67" i="46"/>
  <c r="Z68" i="46"/>
  <c r="Z69" i="46"/>
  <c r="Z70" i="46"/>
  <c r="Z71" i="46"/>
  <c r="Z72" i="46"/>
  <c r="Z73" i="46"/>
  <c r="Z74" i="46"/>
  <c r="Z75" i="46"/>
  <c r="Z76" i="46"/>
  <c r="Z77" i="46"/>
  <c r="Z78" i="46"/>
  <c r="Z79" i="46"/>
  <c r="Z80" i="46"/>
  <c r="Z81" i="46"/>
  <c r="Z82" i="46"/>
  <c r="Z83" i="46"/>
  <c r="Z84" i="46"/>
  <c r="Z85" i="46"/>
  <c r="Z86" i="46"/>
  <c r="Z87" i="46"/>
  <c r="Z88" i="46"/>
  <c r="Z89" i="46"/>
  <c r="Z90" i="46"/>
  <c r="Z91" i="46"/>
  <c r="Z92" i="46"/>
  <c r="Z93" i="46"/>
  <c r="Z94" i="46"/>
  <c r="Z95" i="46"/>
  <c r="Z96" i="46"/>
  <c r="Z97" i="46"/>
  <c r="Z98" i="46"/>
  <c r="Z99" i="46"/>
  <c r="Z100" i="46"/>
  <c r="Z101" i="46"/>
  <c r="Z102" i="46"/>
  <c r="Z103" i="46"/>
  <c r="Z104" i="46"/>
  <c r="Z105" i="46"/>
  <c r="Z106" i="46"/>
  <c r="Z107" i="46"/>
  <c r="Z108" i="46"/>
  <c r="Z109" i="46"/>
  <c r="Z110" i="46"/>
  <c r="Z111" i="46"/>
  <c r="Z112" i="46"/>
  <c r="Z113" i="46"/>
  <c r="Z114" i="46"/>
  <c r="Z115" i="46"/>
  <c r="Z116" i="46"/>
  <c r="Z117" i="46"/>
  <c r="Z118" i="46"/>
  <c r="Z119" i="46"/>
  <c r="Z120" i="46"/>
  <c r="Z121" i="46"/>
  <c r="Z122" i="46"/>
  <c r="Z123" i="46"/>
  <c r="Z124" i="46"/>
  <c r="Z125" i="46"/>
  <c r="Z126" i="46"/>
  <c r="Z127" i="46"/>
  <c r="Z128" i="46"/>
  <c r="Z129" i="46"/>
  <c r="Z130" i="46"/>
  <c r="Z131" i="46"/>
  <c r="Z132" i="46"/>
  <c r="Z133" i="46"/>
  <c r="Z134" i="46"/>
  <c r="Z135" i="46"/>
  <c r="Z198" i="46"/>
  <c r="Z199" i="46"/>
  <c r="Z200" i="46"/>
  <c r="Z201" i="46"/>
  <c r="Z202" i="46"/>
  <c r="Z203" i="46"/>
  <c r="Z204" i="46"/>
  <c r="Z205" i="46"/>
  <c r="Z206" i="46"/>
  <c r="Z207" i="46"/>
  <c r="Z208" i="46"/>
  <c r="Z209" i="46"/>
  <c r="Z210" i="46"/>
  <c r="Z211" i="46"/>
  <c r="Z212" i="46"/>
  <c r="Z213" i="46"/>
  <c r="Z214" i="46"/>
  <c r="Z215" i="46"/>
  <c r="Z216" i="46"/>
  <c r="Z217" i="46"/>
  <c r="Z218" i="46"/>
  <c r="Z219" i="46"/>
  <c r="Z220" i="46"/>
  <c r="Z221" i="46"/>
  <c r="Z222" i="46"/>
  <c r="Z223" i="46"/>
  <c r="Z224" i="46"/>
  <c r="Z225" i="46"/>
  <c r="Z226" i="46"/>
  <c r="Z227" i="46"/>
  <c r="Z228" i="46"/>
  <c r="Z229" i="46"/>
  <c r="Z230" i="46"/>
  <c r="Z231" i="46"/>
  <c r="Z232" i="46"/>
  <c r="Z233" i="46"/>
  <c r="Z234" i="46"/>
  <c r="Z235" i="46"/>
  <c r="Z236" i="46"/>
  <c r="Z237" i="46"/>
  <c r="Z238" i="46"/>
  <c r="Z239" i="46"/>
  <c r="Z240" i="46"/>
  <c r="Z241" i="46"/>
  <c r="Z242" i="46"/>
  <c r="Z243" i="46"/>
  <c r="Z244" i="46"/>
  <c r="Z245" i="46"/>
  <c r="Z246" i="46"/>
  <c r="Z247" i="46"/>
  <c r="Z248" i="46"/>
  <c r="Z249" i="46"/>
  <c r="Z250" i="46"/>
  <c r="Z251" i="46"/>
  <c r="Z252" i="46"/>
  <c r="Z253" i="46"/>
  <c r="Z254" i="46"/>
  <c r="Z255" i="46"/>
  <c r="Z256" i="46"/>
  <c r="Z257" i="46"/>
  <c r="Z258" i="46"/>
  <c r="Z259" i="46"/>
  <c r="Z260" i="46"/>
  <c r="Z261" i="46"/>
  <c r="Z262" i="46"/>
  <c r="Z263" i="46"/>
  <c r="Z264" i="46"/>
  <c r="Z265" i="46"/>
  <c r="Z266" i="46"/>
  <c r="Z267" i="46"/>
  <c r="Z268" i="46"/>
  <c r="Z269" i="46"/>
  <c r="Z270" i="46"/>
  <c r="Z271" i="46"/>
  <c r="Z272" i="46"/>
  <c r="Z273" i="46"/>
  <c r="Z274" i="46"/>
  <c r="Z275" i="46"/>
  <c r="Z276" i="46"/>
  <c r="Z277" i="46"/>
  <c r="Z278" i="46"/>
  <c r="Z10" i="46"/>
  <c r="Y136" i="46"/>
  <c r="Y11" i="46"/>
  <c r="Y12" i="46"/>
  <c r="Y13" i="46"/>
  <c r="Y14" i="46"/>
  <c r="Y15" i="46"/>
  <c r="Y16" i="46"/>
  <c r="Y17" i="46"/>
  <c r="Y18" i="46"/>
  <c r="Y19" i="46"/>
  <c r="Y20" i="46"/>
  <c r="Y21" i="46"/>
  <c r="Y22" i="46"/>
  <c r="Y23" i="46"/>
  <c r="Y24" i="46"/>
  <c r="Y25" i="46"/>
  <c r="Y26" i="46"/>
  <c r="Y27" i="46"/>
  <c r="Y28" i="46"/>
  <c r="Y29" i="46"/>
  <c r="Y30" i="46"/>
  <c r="Y31" i="46"/>
  <c r="Y32" i="46"/>
  <c r="Y33" i="46"/>
  <c r="Y34" i="46"/>
  <c r="Y36" i="46"/>
  <c r="Y37" i="46"/>
  <c r="Y38" i="46"/>
  <c r="Y39" i="46"/>
  <c r="Y40" i="46"/>
  <c r="Y41" i="46"/>
  <c r="Y42" i="46"/>
  <c r="Y43" i="46"/>
  <c r="Y44" i="46"/>
  <c r="Y45" i="46"/>
  <c r="Y46" i="46"/>
  <c r="Y47" i="46"/>
  <c r="Y48" i="46"/>
  <c r="Y49" i="46"/>
  <c r="Y50" i="46"/>
  <c r="Y51" i="46"/>
  <c r="Y52" i="46"/>
  <c r="Y53" i="46"/>
  <c r="Y54" i="46"/>
  <c r="Y55" i="46"/>
  <c r="Y56" i="46"/>
  <c r="Y57" i="46"/>
  <c r="Y58" i="46"/>
  <c r="Y59" i="46"/>
  <c r="Y60" i="46"/>
  <c r="Y61" i="46"/>
  <c r="Y62" i="46"/>
  <c r="Y63" i="46"/>
  <c r="Y65" i="46"/>
  <c r="Y66" i="46"/>
  <c r="Y67" i="46"/>
  <c r="Y68" i="46"/>
  <c r="Y69" i="46"/>
  <c r="Y71" i="46"/>
  <c r="Y72" i="46"/>
  <c r="Y73" i="46"/>
  <c r="Y74" i="46"/>
  <c r="Y75" i="46"/>
  <c r="Y76" i="46"/>
  <c r="Y77" i="46"/>
  <c r="Y78" i="46"/>
  <c r="Y79" i="46"/>
  <c r="Y80" i="46"/>
  <c r="Y81" i="46"/>
  <c r="Y82" i="46"/>
  <c r="Y83" i="46"/>
  <c r="Y84" i="46"/>
  <c r="Y85" i="46"/>
  <c r="Y86" i="46"/>
  <c r="Y87" i="46"/>
  <c r="Y88" i="46"/>
  <c r="Y89" i="46"/>
  <c r="Y90" i="46"/>
  <c r="Y91" i="46"/>
  <c r="Y92" i="46"/>
  <c r="Y93" i="46"/>
  <c r="Y94" i="46"/>
  <c r="Y95" i="46"/>
  <c r="Y96" i="46"/>
  <c r="Y97" i="46"/>
  <c r="Y98" i="46"/>
  <c r="Y99" i="46"/>
  <c r="Y100" i="46"/>
  <c r="Y101" i="46"/>
  <c r="Y102" i="46"/>
  <c r="Y103" i="46"/>
  <c r="Y104" i="46"/>
  <c r="Y105" i="46"/>
  <c r="Y106" i="46"/>
  <c r="Y107" i="46"/>
  <c r="Y108" i="46"/>
  <c r="Y109" i="46"/>
  <c r="Y110" i="46"/>
  <c r="Y111" i="46"/>
  <c r="Y112" i="46"/>
  <c r="Y113" i="46"/>
  <c r="Y114" i="46"/>
  <c r="Y115" i="46"/>
  <c r="Y116" i="46"/>
  <c r="Y117" i="46"/>
  <c r="Y118" i="46"/>
  <c r="Y119" i="46"/>
  <c r="Y120" i="46"/>
  <c r="Y121" i="46"/>
  <c r="Y122" i="46"/>
  <c r="Y123" i="46"/>
  <c r="Y124" i="46"/>
  <c r="Y125" i="46"/>
  <c r="Y126" i="46"/>
  <c r="Y127" i="46"/>
  <c r="Y128" i="46"/>
  <c r="Y129" i="46"/>
  <c r="Y130" i="46"/>
  <c r="Y131" i="46"/>
  <c r="Y132" i="46"/>
  <c r="Y133" i="46"/>
  <c r="Y134" i="46"/>
  <c r="Y135" i="46"/>
  <c r="Y137" i="46"/>
  <c r="Y138" i="46"/>
  <c r="Y139" i="46"/>
  <c r="Y140" i="46"/>
  <c r="Y141" i="46"/>
  <c r="Y142" i="46"/>
  <c r="Y143" i="46"/>
  <c r="Y144" i="46"/>
  <c r="Y145" i="46"/>
  <c r="Y146" i="46"/>
  <c r="Y147" i="46"/>
  <c r="Y148" i="46"/>
  <c r="Y149" i="46"/>
  <c r="Y150" i="46"/>
  <c r="Y151" i="46"/>
  <c r="Y152" i="46"/>
  <c r="Y153" i="46"/>
  <c r="Y154" i="46"/>
  <c r="Y155" i="46"/>
  <c r="Y156" i="46"/>
  <c r="Y157" i="46"/>
  <c r="Y158" i="46"/>
  <c r="Y159" i="46"/>
  <c r="Y160" i="46"/>
  <c r="Y161" i="46"/>
  <c r="Y162" i="46"/>
  <c r="Y163" i="46"/>
  <c r="Y164" i="46"/>
  <c r="Y165" i="46"/>
  <c r="Y166" i="46"/>
  <c r="Y167" i="46"/>
  <c r="Y168" i="46"/>
  <c r="Y169" i="46"/>
  <c r="Y170" i="46"/>
  <c r="Y171" i="46"/>
  <c r="Y172" i="46"/>
  <c r="Y173" i="46"/>
  <c r="Y174" i="46"/>
  <c r="Y175" i="46"/>
  <c r="Y176" i="46"/>
  <c r="Y177" i="46"/>
  <c r="Y178" i="46"/>
  <c r="Y179" i="46"/>
  <c r="Y180" i="46"/>
  <c r="Y181" i="46"/>
  <c r="Y182" i="46"/>
  <c r="Y183" i="46"/>
  <c r="Y184" i="46"/>
  <c r="Y185" i="46"/>
  <c r="Y186" i="46"/>
  <c r="Y187" i="46"/>
  <c r="Y188" i="46"/>
  <c r="Y189" i="46"/>
  <c r="Y190" i="46"/>
  <c r="Y191" i="46"/>
  <c r="Y192" i="46"/>
  <c r="Y193" i="46"/>
  <c r="Y194" i="46"/>
  <c r="Y195" i="46"/>
  <c r="Y196" i="46"/>
  <c r="Y197" i="46"/>
  <c r="Y198" i="46"/>
  <c r="Y199" i="46"/>
  <c r="Y200" i="46"/>
  <c r="Y201" i="46"/>
  <c r="Y202" i="46"/>
  <c r="Y203" i="46"/>
  <c r="Y204" i="46"/>
  <c r="Y205" i="46"/>
  <c r="Y206" i="46"/>
  <c r="Y207" i="46"/>
  <c r="Y208" i="46"/>
  <c r="Y209" i="46"/>
  <c r="Y211" i="46"/>
  <c r="Y212" i="46"/>
  <c r="Y213" i="46"/>
  <c r="Y214" i="46"/>
  <c r="Y215" i="46"/>
  <c r="Y216" i="46"/>
  <c r="Y217" i="46"/>
  <c r="Y218" i="46"/>
  <c r="Y219" i="46"/>
  <c r="Y220" i="46"/>
  <c r="Y221" i="46"/>
  <c r="Y223" i="46"/>
  <c r="Y224" i="46"/>
  <c r="Y225" i="46"/>
  <c r="Y226" i="46"/>
  <c r="Y227" i="46"/>
  <c r="Y228" i="46"/>
  <c r="Y229" i="46"/>
  <c r="Y230" i="46"/>
  <c r="Y231" i="46"/>
  <c r="Y232" i="46"/>
  <c r="Y233" i="46"/>
  <c r="Y234" i="46"/>
  <c r="Y235" i="46"/>
  <c r="Y236" i="46"/>
  <c r="Y237" i="46"/>
  <c r="Y238" i="46"/>
  <c r="Y239" i="46"/>
  <c r="Y240" i="46"/>
  <c r="Y241" i="46"/>
  <c r="Y242" i="46"/>
  <c r="Y243" i="46"/>
  <c r="Y244" i="46"/>
  <c r="Y245" i="46"/>
  <c r="Y246" i="46"/>
  <c r="Y247" i="46"/>
  <c r="Y248" i="46"/>
  <c r="Y249" i="46"/>
  <c r="Y250" i="46"/>
  <c r="Y251" i="46"/>
  <c r="Y252" i="46"/>
  <c r="Y253" i="46"/>
  <c r="Y254" i="46"/>
  <c r="Y255" i="46"/>
  <c r="Y256" i="46"/>
  <c r="Y257" i="46"/>
  <c r="Y258" i="46"/>
  <c r="Y259" i="46"/>
  <c r="Y260" i="46"/>
  <c r="Y261" i="46"/>
  <c r="Y262" i="46"/>
  <c r="Y263" i="46"/>
  <c r="Y264" i="46"/>
  <c r="Y265" i="46"/>
  <c r="Y266" i="46"/>
  <c r="Y267" i="46"/>
  <c r="Y268" i="46"/>
  <c r="Y269" i="46"/>
  <c r="Y270" i="46"/>
  <c r="Y271" i="46"/>
  <c r="Y272" i="46"/>
  <c r="Y273" i="46"/>
  <c r="Y274" i="46"/>
  <c r="Y275" i="46"/>
  <c r="Y276" i="46"/>
  <c r="Y277" i="46"/>
  <c r="Y278" i="46"/>
  <c r="Y10" i="46"/>
  <c r="N58" i="48" l="1"/>
  <c r="N13" i="48"/>
  <c r="P13" i="48" s="1"/>
</calcChain>
</file>

<file path=xl/sharedStrings.xml><?xml version="1.0" encoding="utf-8"?>
<sst xmlns="http://schemas.openxmlformats.org/spreadsheetml/2006/main" count="517" uniqueCount="414">
  <si>
    <t>STT</t>
  </si>
  <si>
    <t>I</t>
  </si>
  <si>
    <t>II</t>
  </si>
  <si>
    <t>Sở Nội vụ</t>
  </si>
  <si>
    <t>Sở Giao thông vận tải</t>
  </si>
  <si>
    <t>Sở Y tế</t>
  </si>
  <si>
    <t>Sở Xây dựng</t>
  </si>
  <si>
    <t>Sở Tư pháp</t>
  </si>
  <si>
    <t>Ban Thi đua khen thưởng</t>
  </si>
  <si>
    <t>III</t>
  </si>
  <si>
    <t>IV</t>
  </si>
  <si>
    <t>V</t>
  </si>
  <si>
    <t>VI</t>
  </si>
  <si>
    <t>VII</t>
  </si>
  <si>
    <t>Khối thành phố</t>
  </si>
  <si>
    <t>Trung tâm Da liễu</t>
  </si>
  <si>
    <t>Trạm Y tế</t>
  </si>
  <si>
    <t>Vườn Quốc gia Cát Bà</t>
  </si>
  <si>
    <t>Trung tâm Hội nghị thành phố</t>
  </si>
  <si>
    <t>Viện Quy hoạch</t>
  </si>
  <si>
    <t>Sở Kế hoạch và Đầu tư</t>
  </si>
  <si>
    <t>Sở Giáo dục và Đào tạo</t>
  </si>
  <si>
    <t>Sở Tài nguyên và Môi trường</t>
  </si>
  <si>
    <t>Sở Thông tin và Truyền thông</t>
  </si>
  <si>
    <t>Tổng cộng</t>
  </si>
  <si>
    <t>Sở Khoa học và Công nghệ</t>
  </si>
  <si>
    <t>VIII</t>
  </si>
  <si>
    <t>Sở Ngoại vụ</t>
  </si>
  <si>
    <t>Chi cục Quản lý đất đai</t>
  </si>
  <si>
    <t>Bệnh viện Đa khoa Đôn Lương</t>
  </si>
  <si>
    <t>Sở Du lịch</t>
  </si>
  <si>
    <t>Sở Tài chính</t>
  </si>
  <si>
    <t>Ban Tôn giáo</t>
  </si>
  <si>
    <t>Chi cục Bảo vệ môi trường</t>
  </si>
  <si>
    <t>A</t>
  </si>
  <si>
    <t>B</t>
  </si>
  <si>
    <t>X</t>
  </si>
  <si>
    <t>Cơ sở cai nghiện ma túy số 2</t>
  </si>
  <si>
    <t>Tổng số</t>
  </si>
  <si>
    <t>XI</t>
  </si>
  <si>
    <t>Hội Chữ thập đỏ thành phố Hải Phòng</t>
  </si>
  <si>
    <t>Bệnh viện Kiến An</t>
  </si>
  <si>
    <t>Bệnh viện Mắt</t>
  </si>
  <si>
    <t>TỔNG HỢP NHU CẦU KINH PHÍ TĂNG LƯƠNG THEO NGHỊ ĐỊNH 38/2019/NĐ-CP NGÀY 09/5/2019</t>
  </si>
  <si>
    <t>(Kèm theo công văn số           /STC-TCHCSN ngày                    của Sở Tài chính)</t>
  </si>
  <si>
    <t>ĐVT:  đồng</t>
  </si>
  <si>
    <t>Đơn vị</t>
  </si>
  <si>
    <t>Biên chế được duyệt</t>
  </si>
  <si>
    <t>Biên chế có mặt 7/2019</t>
  </si>
  <si>
    <t>Hệ số lương, phụ cấp và các khoản đóng góp tháng 7/2019</t>
  </si>
  <si>
    <t>Quỹ lương, các khoản phụ cấp đóng góp tháng 7/2019 theo NĐ 72/2018/NĐ-CP</t>
  </si>
  <si>
    <t>Quỹ lương, các khoản phụ cấp đóng góp tháng 7/2019 theo NĐ 38/2019/NĐ-CP</t>
  </si>
  <si>
    <t>Chênh lệch quỹ lương, phụ cấp tăng thêm 1 tháng</t>
  </si>
  <si>
    <t>Nhu cầu kinh phí thực hiện NĐ số 38/2019/NĐ-CP</t>
  </si>
  <si>
    <t xml:space="preserve">Nguồn cải cách tiền lương tại đơn vị
</t>
  </si>
  <si>
    <t>Nhu cầu bổ sung kinh phí  tăng lương 2019</t>
  </si>
  <si>
    <t>Tổng HSL theo ngạch, bậc</t>
  </si>
  <si>
    <t>Tổng số các khoản phụ cấp</t>
  </si>
  <si>
    <t>Trong đó:</t>
  </si>
  <si>
    <t>Các khoản đóng BHXH, BHYT, KPCĐ</t>
  </si>
  <si>
    <t>Hệ số phụ cấp chức vụ</t>
  </si>
  <si>
    <t>Hệ số phụ cấp khu vực, độc hại</t>
  </si>
  <si>
    <t>PC trách nhiệm</t>
  </si>
  <si>
    <t>Hệ số phụ cấp ưu đãi ngành</t>
  </si>
  <si>
    <t>Hệ số phụ cấp thâm niên vượt khung</t>
  </si>
  <si>
    <t>Hệ số phụ cấp thâm niên nghề</t>
  </si>
  <si>
    <t>Hệ số phụ cấp công vụ</t>
  </si>
  <si>
    <t>Hệ số phụ cấp công tác Đảng</t>
  </si>
  <si>
    <t>Hệ số Bảo lưu</t>
  </si>
  <si>
    <t>Hệ số khác</t>
  </si>
  <si>
    <t>2=3+14</t>
  </si>
  <si>
    <t>4=5+…+12</t>
  </si>
  <si>
    <t>6a</t>
  </si>
  <si>
    <t>12b</t>
  </si>
  <si>
    <t>14=2*1.390.000</t>
  </si>
  <si>
    <t>15=2*1.490.000</t>
  </si>
  <si>
    <t>16=15-14</t>
  </si>
  <si>
    <t>17=16*6tháng</t>
  </si>
  <si>
    <t>19=17-18</t>
  </si>
  <si>
    <t>Quản lý Nhà nước</t>
  </si>
  <si>
    <t>Văn phòng HĐND</t>
  </si>
  <si>
    <t>Văn phòng UBND</t>
  </si>
  <si>
    <t>Thanh tra giao thông</t>
  </si>
  <si>
    <t>Thanh tra Sở Xây dựng</t>
  </si>
  <si>
    <t>Sở Công thương</t>
  </si>
  <si>
    <t>Thanh tra thành phố</t>
  </si>
  <si>
    <t>Sở Nông nghiệp và PTNT</t>
  </si>
  <si>
    <t xml:space="preserve">Sở Văn hoá và thể thao </t>
  </si>
  <si>
    <t>TT Th.tin và PT đối ngoại</t>
  </si>
  <si>
    <t>Liên hiệp các tổ chức Hữu nghị</t>
  </si>
  <si>
    <t>Sở Lao động-Thương binh và xã hội</t>
  </si>
  <si>
    <t>Chi cục biển và hải đảo</t>
  </si>
  <si>
    <t>Chi cục Văn thư - lưu trữ</t>
  </si>
  <si>
    <t>Chi cục chăn nuôi và thú y</t>
  </si>
  <si>
    <t>Chi cục thủy lợi và phòng chống thiên tai</t>
  </si>
  <si>
    <t>Chi cục trồng trọt và 
bảo vệ thực vật</t>
  </si>
  <si>
    <t>Chi cục thủy sản</t>
  </si>
  <si>
    <t>Chi cục kiểm lâm</t>
  </si>
  <si>
    <t>Chi cục phát triển nông thôn</t>
  </si>
  <si>
    <t>Chi cục quản lý nông lâm sản và thủy sản</t>
  </si>
  <si>
    <t>Văn phòng điều phối NTM</t>
  </si>
  <si>
    <t>Chi cục dân số và KHHGĐ</t>
  </si>
  <si>
    <t>Chi cục an toàn VSTP</t>
  </si>
  <si>
    <t>Chi cục phòng chống tệ nạn xã hội</t>
  </si>
  <si>
    <t>Ban An Toàn Giao thông</t>
  </si>
  <si>
    <t>Đảng</t>
  </si>
  <si>
    <t>Văn phòng Thành uỷ</t>
  </si>
  <si>
    <t>Ban Tổ chức</t>
  </si>
  <si>
    <t>Ban Tuyên giáo</t>
  </si>
  <si>
    <t>UB Kiểm tra</t>
  </si>
  <si>
    <t>Ban Dân vận</t>
  </si>
  <si>
    <t>Ban Nội chính</t>
  </si>
  <si>
    <t>ĐU khối Cơ quan tp</t>
  </si>
  <si>
    <t>ĐU khối Doanh nghiệp</t>
  </si>
  <si>
    <t>ĐU khối kinh tế</t>
  </si>
  <si>
    <t>Báo Hải Phòng</t>
  </si>
  <si>
    <t>Quản lý HC-Các hội</t>
  </si>
  <si>
    <t>Văn phòng Thành Đoàn</t>
  </si>
  <si>
    <t>Ủy ban MTTQ</t>
  </si>
  <si>
    <t>Hội phụ nữ</t>
  </si>
  <si>
    <t>Hội Văn học nghệ thuật</t>
  </si>
  <si>
    <t>Hội Nhà Báo</t>
  </si>
  <si>
    <t>Hội Nông dân thành phố Hải Phòng</t>
  </si>
  <si>
    <t>Liên minh HTX</t>
  </si>
  <si>
    <t>Hội làm vườn</t>
  </si>
  <si>
    <t>Hội người mù</t>
  </si>
  <si>
    <t>Hội Luật gia</t>
  </si>
  <si>
    <t>Câu lạc bộ Bạch Đằng</t>
  </si>
  <si>
    <t>Hội cựu chiến binh</t>
  </si>
  <si>
    <t>Hội đông  y</t>
  </si>
  <si>
    <t>Liên hiệp các hội KH và KT</t>
  </si>
  <si>
    <t>Hội Kế hoạch hóa gia đình thành phố</t>
  </si>
  <si>
    <t>TT dạy nghề &amp;htrợ nông dân</t>
  </si>
  <si>
    <t xml:space="preserve">Sự nghiệp kinh tế </t>
  </si>
  <si>
    <t>Trung tâm khuyến công và 
tư vấn phát triển công nghiệp</t>
  </si>
  <si>
    <t>TT T.kiệm NL&amp;SX SH</t>
  </si>
  <si>
    <t>T.tâm xúc tiến phát triển TM</t>
  </si>
  <si>
    <t>Trung tâm Thương mại điện tử</t>
  </si>
  <si>
    <t>Sự nghiệp Nông nghiệp</t>
  </si>
  <si>
    <t>Trung tâm khuyến nông</t>
  </si>
  <si>
    <t>Trung tâm giống và phát triển nông nghiệp công nghệ cao</t>
  </si>
  <si>
    <t>Chi cục Trồng trọt và bảo vệ thực vật</t>
  </si>
  <si>
    <t>Ban Quản lý Cảng cá, bến cá</t>
  </si>
  <si>
    <t>Chi cục quản lý chất lượng nông 
lâm sản và thủy sản</t>
  </si>
  <si>
    <t>Văn phòng khu dự trữ sinh quyển
 quần đảo Cát Bà</t>
  </si>
  <si>
    <t>Sự nghiệp môi trường</t>
  </si>
  <si>
    <t>T.Tâm Công nghệ thông tin</t>
  </si>
  <si>
    <t>Trung tâm Quan trắc MT</t>
  </si>
  <si>
    <t>Trung tâm phát triển quỹ đất</t>
  </si>
  <si>
    <t>Văn phòng đăng ký đất đai</t>
  </si>
  <si>
    <t>Trung tâm kỹ thuật Tài nguyên Môi trường</t>
  </si>
  <si>
    <t>Sự nghiệp khoa học</t>
  </si>
  <si>
    <t>TT K.định chất lượng XDCT</t>
  </si>
  <si>
    <t>TT tư vấn thiết kế XD</t>
  </si>
  <si>
    <t>TT N.cứu ưng dụng KHCN</t>
  </si>
  <si>
    <t>TT thông tin KHCN</t>
  </si>
  <si>
    <t>TT khoa học XHNV</t>
  </si>
  <si>
    <t>TT Thông tin và Truyền thông</t>
  </si>
  <si>
    <t>CC Tiêu chuẩn ĐL chất lượng</t>
  </si>
  <si>
    <t>Trung tâm TT tin học UBNDTP</t>
  </si>
  <si>
    <t>Sự nghiệp Giáo dục đào tạo</t>
  </si>
  <si>
    <t>Khối Đào tạo</t>
  </si>
  <si>
    <t>Trường Đại học Hải Phòng</t>
  </si>
  <si>
    <t>Trường Cao đẳng Cộng đồng</t>
  </si>
  <si>
    <t>Trường CĐ nghề Công Nghiệp</t>
  </si>
  <si>
    <t>Trường Cao đẳng y tế</t>
  </si>
  <si>
    <t>Trường Chính trị Tô hiệu</t>
  </si>
  <si>
    <t>Trường CĐ Lao động-Xã hội</t>
  </si>
  <si>
    <t>Trường TC nghề xây dựng</t>
  </si>
  <si>
    <t>Trường TC nông nghiệp Thủy sản</t>
  </si>
  <si>
    <t>Trường TC Giao thông vận tải</t>
  </si>
  <si>
    <t>Trường trung cấp VHNT và
 Du lịch Hải Phòng</t>
  </si>
  <si>
    <t>Trung tâm huấn luyện Cán bộ và
 dạy nghề thanh niên</t>
  </si>
  <si>
    <t>Khối trực thuộc SGD</t>
  </si>
  <si>
    <t>Trung tâm tin học</t>
  </si>
  <si>
    <t>T.tâm GDKTTH H.nghiệp</t>
  </si>
  <si>
    <t>Trường khiếm thính Hải Phòng</t>
  </si>
  <si>
    <t>Trường NDTE khiếm thị</t>
  </si>
  <si>
    <t>Trường TC Ktê KT&amp;CN</t>
  </si>
  <si>
    <t>Trường TC NV&amp;CN</t>
  </si>
  <si>
    <t>Trường mầm non 1-6</t>
  </si>
  <si>
    <t>Trường mầm non Sao Biển</t>
  </si>
  <si>
    <t>TT GDTX Hải Phòng</t>
  </si>
  <si>
    <t>Khối THPT thuộc SGD</t>
  </si>
  <si>
    <t>Chuyên Trần Phú</t>
  </si>
  <si>
    <t>Thái Phiên</t>
  </si>
  <si>
    <t>Lê Quý Đôn</t>
  </si>
  <si>
    <t>Hải An</t>
  </si>
  <si>
    <t>Lê Hồng Phong</t>
  </si>
  <si>
    <t>Hồng Bàng</t>
  </si>
  <si>
    <t>Ngô Quyền</t>
  </si>
  <si>
    <t>Trần Nguyên Hãn</t>
  </si>
  <si>
    <t>Lê Chân</t>
  </si>
  <si>
    <t>Đồ Sơn</t>
  </si>
  <si>
    <t>Nội trú Đồ Sơn</t>
  </si>
  <si>
    <t>Kiến An</t>
  </si>
  <si>
    <t>Đồng Hòa</t>
  </si>
  <si>
    <t>Mạc Đĩnh Chi</t>
  </si>
  <si>
    <t>Kiến Thụy</t>
  </si>
  <si>
    <t>Thụy Hương</t>
  </si>
  <si>
    <t>Nguyễn Đức Cảnh</t>
  </si>
  <si>
    <t>An Lão</t>
  </si>
  <si>
    <t>Quốc Tuấn</t>
  </si>
  <si>
    <t>Trần Hưng Đạo</t>
  </si>
  <si>
    <t>Tiên Lãng</t>
  </si>
  <si>
    <t>Toàn Thắng</t>
  </si>
  <si>
    <t>Hùng Thắng</t>
  </si>
  <si>
    <t>Nhữ Văn Lan</t>
  </si>
  <si>
    <t>Vĩnh Bảo</t>
  </si>
  <si>
    <t>Cộng Hiền</t>
  </si>
  <si>
    <t>Nguyễn Bỉnh Khiêm</t>
  </si>
  <si>
    <t>Tô Hiệu</t>
  </si>
  <si>
    <t>Nguyễn Khuyến</t>
  </si>
  <si>
    <t>An Dương</t>
  </si>
  <si>
    <t>Nguyễn Trãi</t>
  </si>
  <si>
    <t>Lý Thường Kiệt</t>
  </si>
  <si>
    <t>Quang Trung</t>
  </si>
  <si>
    <t>Lê Ích Mộc</t>
  </si>
  <si>
    <t>Phạm Ngũ Lão</t>
  </si>
  <si>
    <t>Bạch Đằng</t>
  </si>
  <si>
    <t>Thủy Sơn</t>
  </si>
  <si>
    <t xml:space="preserve">Cát Bà </t>
  </si>
  <si>
    <t>Cát Hải</t>
  </si>
  <si>
    <t>Sự nghiệp văn hóa</t>
  </si>
  <si>
    <t>Bảo Tàng HP</t>
  </si>
  <si>
    <t>Đoàn kịch nói</t>
  </si>
  <si>
    <t>Đoàn cải lương</t>
  </si>
  <si>
    <t>Trung tâm Thông tin và cổ động</t>
  </si>
  <si>
    <t>Đoàn chèo</t>
  </si>
  <si>
    <t>Đoàn nghệ thuật múa rối</t>
  </si>
  <si>
    <t>Thư viện khoa học Tổng hợp thành phố</t>
  </si>
  <si>
    <t>Đoàn ca múa</t>
  </si>
  <si>
    <t>TT Văn hoá thành  phố</t>
  </si>
  <si>
    <t>Trung tâm triển lãm và Mỹ thuật</t>
  </si>
  <si>
    <t>Cung VH-TT thanh niên</t>
  </si>
  <si>
    <t>Cung văn hoá thiếu nhi</t>
  </si>
  <si>
    <t>Trung tâm hoạt động hè TN</t>
  </si>
  <si>
    <t>IX</t>
  </si>
  <si>
    <t>Sự nghiệp xã hội</t>
  </si>
  <si>
    <t>Trường LĐXH Thanh Xuân</t>
  </si>
  <si>
    <t>TT nuôi dưỡng bảo trợ XH</t>
  </si>
  <si>
    <t>T.tâm  Đ.D người tâm thần</t>
  </si>
  <si>
    <t>TT Dịch vụ việc làm</t>
  </si>
  <si>
    <t>Trung tâm tư vấn cai nghiện Cộng đồng</t>
  </si>
  <si>
    <t>Làng nuôi dạy trẻ mồ côi Hoa Phượng</t>
  </si>
  <si>
    <t>TT ĐD người có công</t>
  </si>
  <si>
    <t>Sự nghiệp y tế</t>
  </si>
  <si>
    <t>Bệnh viện Việt Tiệp</t>
  </si>
  <si>
    <t>Bệnh viện phụ sản</t>
  </si>
  <si>
    <t>Bệnh viện trẻ em</t>
  </si>
  <si>
    <t>Bệnh viện Lao và bệnh phổi</t>
  </si>
  <si>
    <t>Bệnh viện tâm thần</t>
  </si>
  <si>
    <t>Bệnh viện y học cổ truyền</t>
  </si>
  <si>
    <t>Trung tâm cấp cứu 115</t>
  </si>
  <si>
    <t>Trung tâm y tế dự phòng</t>
  </si>
  <si>
    <t>Bệnh viện phục hồi chức năng</t>
  </si>
  <si>
    <t>TT truyền thông GDSK</t>
  </si>
  <si>
    <t>TT Pháp y</t>
  </si>
  <si>
    <t xml:space="preserve">TT Kiểm nghiệm DMP </t>
  </si>
  <si>
    <t>TT giám định y khoa</t>
  </si>
  <si>
    <t>Trung tâm HIV/AIDS</t>
  </si>
  <si>
    <t>Ban bảo vệ sức khỏe</t>
  </si>
  <si>
    <t>Trung tâm chăm sóc SKSS</t>
  </si>
  <si>
    <t xml:space="preserve"> Khối quận, huyện</t>
  </si>
  <si>
    <t>Bệnh viện Đa khoa Ngô Quyền</t>
  </si>
  <si>
    <t>Bệnh viện Đa khoa Vĩnh Bảo</t>
  </si>
  <si>
    <t>Bệnh viện Đa khoa An Lão</t>
  </si>
  <si>
    <t>Bệnh viện Đa khoa Thủy Nguyên</t>
  </si>
  <si>
    <t>TTYT Đồ Sơn KCB</t>
  </si>
  <si>
    <t>TTYT Đồ Sơn PB</t>
  </si>
  <si>
    <t>TTYT Tiên Lãng KCB</t>
  </si>
  <si>
    <t>TTYT Tiên Lãng PB</t>
  </si>
  <si>
    <t>TTYT Hồng Bàng KCB</t>
  </si>
  <si>
    <t>TTYT Hồng Bàng PB</t>
  </si>
  <si>
    <t>TTYT Kiến An KCB</t>
  </si>
  <si>
    <t>TTYT Kiến An PB</t>
  </si>
  <si>
    <t>TTYT Dương Kinh KCB</t>
  </si>
  <si>
    <t>TTYT Dương Kinh PB</t>
  </si>
  <si>
    <t>TTYT Lê Chân KCB</t>
  </si>
  <si>
    <t>TTYT Lê Chân PB</t>
  </si>
  <si>
    <t>TTYT An Dương KCB</t>
  </si>
  <si>
    <t>TTYT An Dương PB</t>
  </si>
  <si>
    <t>TTYT Kiến Thụy KCB</t>
  </si>
  <si>
    <t>TTYT Kiến Thụy PB</t>
  </si>
  <si>
    <t>TTYT Cát Hải KCB</t>
  </si>
  <si>
    <t>TTYT Cát Hải PB</t>
  </si>
  <si>
    <t>TTYT Hải An KCB</t>
  </si>
  <si>
    <t>TTYT Hải An PB</t>
  </si>
  <si>
    <t>TTYT QDY Bạch Long Vỹ</t>
  </si>
  <si>
    <t>Trung tâm Y tế</t>
  </si>
  <si>
    <t>Trung tâm Y tế Ngô Quyền</t>
  </si>
  <si>
    <t>Trung tâm Y tế Vĩnh Bảo</t>
  </si>
  <si>
    <t>Trung tâm Y tế Tiên Lãng</t>
  </si>
  <si>
    <t>Trung tâm Y tế Lê Chân</t>
  </si>
  <si>
    <t>Trung tâm Y tế An Lão</t>
  </si>
  <si>
    <t>Thủy Nguyên</t>
  </si>
  <si>
    <t>Dương Kinh</t>
  </si>
  <si>
    <t>Sự nghiệp thể thao</t>
  </si>
  <si>
    <t>Trung tâm Bóng đá</t>
  </si>
  <si>
    <t>Trung tâm quản lý và khai thác 
các công trình TDTT</t>
  </si>
  <si>
    <t>Trung tâm đào tạo vận động viên TDTT</t>
  </si>
  <si>
    <t>XII</t>
  </si>
  <si>
    <t>Các đơn vị khác</t>
  </si>
  <si>
    <t>Trung tâm xúc tiến đầu tư, thương mại, du lịch TPHP</t>
  </si>
  <si>
    <t>TT tư vấn đấu thầu HP</t>
  </si>
  <si>
    <t>Sự nghiệp Chi cục văn thư lưu trữ</t>
  </si>
  <si>
    <t>Trung tâm trợ giúp pháp lý</t>
  </si>
  <si>
    <t>Cảng vụ đường thuỷ nội địa</t>
  </si>
  <si>
    <t>Mẫu số 01</t>
  </si>
  <si>
    <t>12 tháng</t>
  </si>
  <si>
    <t>…</t>
  </si>
  <si>
    <t>Hoàn thành nhiệm vụ</t>
  </si>
  <si>
    <t>Hệ số điều chỉnh TNBQ tăng thêm</t>
  </si>
  <si>
    <t>Tổng kinh phí
thực hiện</t>
  </si>
  <si>
    <t>Ghi chú</t>
  </si>
  <si>
    <t>Tổng hệ số lương ngạch bậc, chức vụ</t>
  </si>
  <si>
    <t>Nguồn còn thiếu so với nhu cầu</t>
  </si>
  <si>
    <t>Chức vụ</t>
  </si>
  <si>
    <t>C</t>
  </si>
  <si>
    <t>Biểu số 04</t>
  </si>
  <si>
    <t>Đơn vị tính: Đồng</t>
  </si>
  <si>
    <t>TRƯỜNG …………………………………….</t>
  </si>
  <si>
    <t xml:space="preserve">TỔNG HỢP CHI TIẾT NHU CẦU KINH PHÍ CHI TRẢ THU NHẬP BÌNH QUÂN TĂNG THÊM THEO NGHỊ QUYẾT SỐ 05/2022/NQ-HĐND NGÀY 20/7/2022 </t>
  </si>
  <si>
    <t>VÀ NGHỊ QUYẾT SỐ 01/2023/NQ-HĐND NGÀY 18/4/2023 CỦA HĐND THÀNH PHỐ HẢI PHÒNG</t>
  </si>
  <si>
    <t>NGƯỜI LẬP BIỂU</t>
  </si>
  <si>
    <t>XÁC NHẬN CỦA PHÒNG NỘI VỤ</t>
  </si>
  <si>
    <t>Hoàn thành tốt nhiệm vụ trở lên</t>
  </si>
  <si>
    <t>TỔNG CỘNG</t>
  </si>
  <si>
    <t>Hệ số lương bình quân theo ngạch, bậc</t>
  </si>
  <si>
    <t>Hệ số chức vụ bình quân</t>
  </si>
  <si>
    <t>Lương vượt khung bình quân</t>
  </si>
  <si>
    <t>Hệ số lương vượt khung</t>
  </si>
  <si>
    <t>Tỷ lệ vượt khung (%)</t>
  </si>
  <si>
    <t>Thời gian</t>
  </si>
  <si>
    <t>Số tháng</t>
  </si>
  <si>
    <t>Nguyễn Văn A</t>
  </si>
  <si>
    <t>Nguyễn Văn B</t>
  </si>
  <si>
    <t>Nguyễn Thị C</t>
  </si>
  <si>
    <t>Nguyễn Văn D</t>
  </si>
  <si>
    <t>Nguyễn Thị E</t>
  </si>
  <si>
    <t>Hiệu trưởng</t>
  </si>
  <si>
    <t>Lương cơ sở</t>
  </si>
  <si>
    <t>Tăng lương trước hạn từ …</t>
  </si>
  <si>
    <t>4=5+7+8</t>
  </si>
  <si>
    <t>11=3*4*9*10</t>
  </si>
  <si>
    <t>Stt</t>
  </si>
  <si>
    <t>UBND HUYỆN ………………</t>
  </si>
  <si>
    <t>THỦ TRƯỞNG ĐƠN VỊ</t>
  </si>
  <si>
    <t>Từ ngày tháng</t>
  </si>
  <si>
    <t>Đến ngày tháng</t>
  </si>
  <si>
    <t>Nguồn cải cách tiền lương tại đơn vị</t>
  </si>
  <si>
    <t>D</t>
  </si>
  <si>
    <t>Chuyển hạng giáo viên từ …</t>
  </si>
  <si>
    <t>Từ tháng 07/2024 đến hết tháng 12/2024</t>
  </si>
  <si>
    <t>(Kèm theo Tờ trình số …….../TTr-……….. ngày …... / 05 /2025 của Trường ………………………………………...)</t>
  </si>
  <si>
    <t>Từ MN … chuyển về từ tháng 08/2024</t>
  </si>
  <si>
    <t>Tiên Lãng, ngày ….. tháng ….. năm 2025</t>
  </si>
  <si>
    <t>UBND HUYỆN TIÊN LÃNG</t>
  </si>
  <si>
    <t>TRƯỜNG THCS TIÊN THẮNG - TOÀN THẮNG</t>
  </si>
  <si>
    <t>(Kèm theo Tờ trình số …….../TTr-……….. ngày …... / 05 /2025 của Trường THCS Tiên Thắng - Toàn Thắng)</t>
  </si>
  <si>
    <t>LƯƠNG VĂN THUẨN</t>
  </si>
  <si>
    <t>HT</t>
  </si>
  <si>
    <t>PHT</t>
  </si>
  <si>
    <t>ĐẶNG ĐÌNH ĐIỆT</t>
  </si>
  <si>
    <t>ĐỒNG HOA LỆ</t>
  </si>
  <si>
    <t>gv</t>
  </si>
  <si>
    <t>LÊ THỊ HƯỞNG</t>
  </si>
  <si>
    <t>HOÀNG THỊ HOA</t>
  </si>
  <si>
    <t>NGÔ THU HÀ</t>
  </si>
  <si>
    <t>PHẠM THỊ TƯƠI</t>
  </si>
  <si>
    <t>NGUYỄN THỊ NHỊ</t>
  </si>
  <si>
    <t>NGÔ VŨ ANH</t>
  </si>
  <si>
    <t>PHẠM VĂN QUÝ</t>
  </si>
  <si>
    <t>TRẦN THỊ KIM OANH</t>
  </si>
  <si>
    <t>ĐÀO THỊ CHÍNH</t>
  </si>
  <si>
    <t>PHẠM THỊ MINH HUỆ</t>
  </si>
  <si>
    <t>LÊ MINH CẢNH</t>
  </si>
  <si>
    <t>VŨ THỊ HUYÊN</t>
  </si>
  <si>
    <t>NGUYỄN THANH NHÀN</t>
  </si>
  <si>
    <t>ĐINH THỊ LƠ</t>
  </si>
  <si>
    <t>PHẠM VĂN THÀNH</t>
  </si>
  <si>
    <t>NGUYỄN DUY</t>
  </si>
  <si>
    <t>NGUYỄN THỊ HUỆ</t>
  </si>
  <si>
    <t>NGUYỄN THỊ THU HUẾ</t>
  </si>
  <si>
    <t>PHẠM THỊ VÂN</t>
  </si>
  <si>
    <t>VŨ THỊ TỐ UYÊN</t>
  </si>
  <si>
    <t>MAI ANH</t>
  </si>
  <si>
    <t>NGUYỄN THỊ HUYỀN THU</t>
  </si>
  <si>
    <t>NGÔ THÚY HOA</t>
  </si>
  <si>
    <t>NGUYỄN THỊ KIM BÌNH</t>
  </si>
  <si>
    <t>PHẠM THỊ HOÀN</t>
  </si>
  <si>
    <t>VŨ VĂN ÂN</t>
  </si>
  <si>
    <t>PHẠM THỊ HOÀNG YẾN</t>
  </si>
  <si>
    <t>VŨ THỊ THANH NHÀN</t>
  </si>
  <si>
    <t>NGUYỄN THỊ LƯƠNG</t>
  </si>
  <si>
    <t xml:space="preserve">PHAN THỊ THU LÀNH </t>
  </si>
  <si>
    <t>PHẠM VĂN LỰC</t>
  </si>
  <si>
    <t>TV</t>
  </si>
  <si>
    <t>PHẠM THỊ THƯƠNG</t>
  </si>
  <si>
    <t>TN</t>
  </si>
  <si>
    <t>LÊ THỊ VIỆT HẢI</t>
  </si>
  <si>
    <t>KT</t>
  </si>
  <si>
    <t>Biên chế chuyển về từ T9/2024</t>
  </si>
  <si>
    <t>VŨ THỊ CHUYÊN</t>
  </si>
  <si>
    <t>GV</t>
  </si>
  <si>
    <t>Biên chế chuyển về từ T11/2024</t>
  </si>
  <si>
    <t>Nâng lương trước thời hạn T9/2024</t>
  </si>
  <si>
    <t>Nâng lương trước thời hạn T7/2024</t>
  </si>
  <si>
    <t>VŨ THỊ PHƯỢNG</t>
  </si>
  <si>
    <t>Nâng lương trước thời hạn T10/2024</t>
  </si>
  <si>
    <t>Nâng vượt khung T12/2024</t>
  </si>
  <si>
    <t>Nâng lương T12/2024</t>
  </si>
  <si>
    <t xml:space="preserve">Lê Thị Việt Hải </t>
  </si>
  <si>
    <t>Tiên Lãng, ngày ….. tháng 28.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</si>
</sst>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\ _₫_-;\-* #,##0.00\ _₫_-;_-* &quot;-&quot;??\ _₫_-;_-@_-"/>
    <numFmt numFmtId="165" formatCode="#,###"/>
    <numFmt numFmtId="166" formatCode="#\ ###\ ##0"/>
    <numFmt numFmtId="167" formatCode="#\ ###\ ###\ ##0"/>
    <numFmt numFmtId="168" formatCode="#\ ###\ ###\ ###\ ##0"/>
    <numFmt numFmtId="169" formatCode="_-* #,##0\ _₫_-;\-* #,##0\ _₫_-;_-* &quot;-&quot;??\ _₫_-;_-@_-"/>
    <numFmt numFmtId="170" formatCode="_-* #,##0.000\ _₫_-;\-* #,##0.000\ _₫_-;_-* &quot;-&quot;??\ _₫_-;_-@_-"/>
    <numFmt numFmtId="171" formatCode="mm/yyyy"/>
    <numFmt numFmtId="172" formatCode="0.0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  <charset val="163"/>
    </font>
    <font>
      <b/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7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7"/>
      <color indexed="8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b/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name val="Arial"/>
      <family val="2"/>
    </font>
    <font>
      <i/>
      <sz val="13"/>
      <color rgb="FFFF0000"/>
      <name val="Times New Roman"/>
      <family val="1"/>
    </font>
    <font>
      <i/>
      <sz val="10"/>
      <name val="Times New Roman"/>
      <family val="1"/>
    </font>
    <font>
      <sz val="12"/>
      <name val=".VnTime"/>
      <family val="2"/>
    </font>
    <font>
      <sz val="10"/>
      <name val=".VnArial Narrow"/>
      <family val="2"/>
    </font>
    <font>
      <sz val="9"/>
      <name val=".Vn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1">
    <xf numFmtId="0" fontId="0" fillId="0" borderId="0"/>
    <xf numFmtId="0" fontId="13" fillId="0" borderId="0"/>
    <xf numFmtId="0" fontId="9" fillId="0" borderId="0"/>
    <xf numFmtId="0" fontId="9" fillId="0" borderId="0"/>
    <xf numFmtId="0" fontId="6" fillId="0" borderId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14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164" fontId="35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1" fillId="0" borderId="0"/>
    <xf numFmtId="0" fontId="51" fillId="0" borderId="0"/>
  </cellStyleXfs>
  <cellXfs count="309">
    <xf numFmtId="0" fontId="0" fillId="0" borderId="0" xfId="0"/>
    <xf numFmtId="0" fontId="1" fillId="0" borderId="0" xfId="26"/>
    <xf numFmtId="0" fontId="24" fillId="0" borderId="0" xfId="26" applyFont="1" applyAlignment="1">
      <alignment horizontal="center" vertical="center"/>
    </xf>
    <xf numFmtId="0" fontId="28" fillId="0" borderId="4" xfId="26" applyFont="1" applyBorder="1" applyAlignment="1">
      <alignment horizontal="center" vertical="center" wrapText="1"/>
    </xf>
    <xf numFmtId="0" fontId="17" fillId="0" borderId="4" xfId="26" applyFont="1" applyBorder="1" applyAlignment="1">
      <alignment horizontal="center" vertical="center"/>
    </xf>
    <xf numFmtId="0" fontId="20" fillId="0" borderId="7" xfId="26" applyFont="1" applyBorder="1" applyAlignment="1">
      <alignment horizontal="center" vertical="center"/>
    </xf>
    <xf numFmtId="0" fontId="20" fillId="0" borderId="7" xfId="26" applyFont="1" applyBorder="1" applyAlignment="1">
      <alignment vertical="center"/>
    </xf>
    <xf numFmtId="0" fontId="20" fillId="0" borderId="1" xfId="26" applyFont="1" applyBorder="1" applyAlignment="1">
      <alignment horizontal="center" vertical="center"/>
    </xf>
    <xf numFmtId="0" fontId="20" fillId="0" borderId="1" xfId="26" applyFont="1" applyBorder="1" applyAlignment="1">
      <alignment vertical="center"/>
    </xf>
    <xf numFmtId="0" fontId="20" fillId="0" borderId="6" xfId="26" applyFont="1" applyBorder="1" applyAlignment="1">
      <alignment horizontal="center" vertical="center"/>
    </xf>
    <xf numFmtId="0" fontId="17" fillId="0" borderId="4" xfId="26" applyFont="1" applyBorder="1" applyAlignment="1">
      <alignment vertical="center"/>
    </xf>
    <xf numFmtId="0" fontId="20" fillId="0" borderId="8" xfId="26" applyFont="1" applyBorder="1" applyAlignment="1">
      <alignment horizontal="center" vertical="center"/>
    </xf>
    <xf numFmtId="0" fontId="20" fillId="0" borderId="8" xfId="26" applyFont="1" applyBorder="1" applyAlignment="1">
      <alignment vertical="center"/>
    </xf>
    <xf numFmtId="0" fontId="17" fillId="0" borderId="1" xfId="26" applyFont="1" applyBorder="1" applyAlignment="1">
      <alignment horizontal="center" vertical="center"/>
    </xf>
    <xf numFmtId="0" fontId="17" fillId="0" borderId="1" xfId="26" applyFont="1" applyBorder="1" applyAlignment="1">
      <alignment vertical="center"/>
    </xf>
    <xf numFmtId="2" fontId="22" fillId="0" borderId="7" xfId="26" applyNumberFormat="1" applyFont="1" applyBorder="1" applyAlignment="1">
      <alignment vertical="center"/>
    </xf>
    <xf numFmtId="0" fontId="17" fillId="0" borderId="4" xfId="26" applyFont="1" applyBorder="1" applyAlignment="1">
      <alignment horizontal="left" vertical="center"/>
    </xf>
    <xf numFmtId="2" fontId="24" fillId="0" borderId="0" xfId="26" applyNumberFormat="1" applyFont="1" applyAlignment="1">
      <alignment horizontal="center" vertical="center"/>
    </xf>
    <xf numFmtId="2" fontId="25" fillId="0" borderId="2" xfId="26" applyNumberFormat="1" applyFont="1" applyBorder="1" applyAlignment="1">
      <alignment horizontal="center" vertical="center"/>
    </xf>
    <xf numFmtId="2" fontId="17" fillId="0" borderId="4" xfId="26" applyNumberFormat="1" applyFont="1" applyBorder="1" applyAlignment="1">
      <alignment vertical="center"/>
    </xf>
    <xf numFmtId="1" fontId="28" fillId="0" borderId="4" xfId="26" applyNumberFormat="1" applyFont="1" applyBorder="1" applyAlignment="1">
      <alignment horizontal="center" vertical="center" wrapText="1"/>
    </xf>
    <xf numFmtId="166" fontId="29" fillId="0" borderId="4" xfId="26" applyNumberFormat="1" applyFont="1" applyBorder="1" applyAlignment="1">
      <alignment horizontal="center" vertical="center" wrapText="1"/>
    </xf>
    <xf numFmtId="0" fontId="20" fillId="0" borderId="4" xfId="26" applyFont="1" applyBorder="1" applyAlignment="1">
      <alignment vertical="center"/>
    </xf>
    <xf numFmtId="2" fontId="20" fillId="0" borderId="4" xfId="26" applyNumberFormat="1" applyFont="1" applyBorder="1" applyAlignment="1">
      <alignment vertical="center"/>
    </xf>
    <xf numFmtId="165" fontId="20" fillId="0" borderId="4" xfId="26" applyNumberFormat="1" applyFont="1" applyBorder="1" applyAlignment="1">
      <alignment vertical="center"/>
    </xf>
    <xf numFmtId="165" fontId="22" fillId="0" borderId="4" xfId="26" applyNumberFormat="1" applyFont="1" applyBorder="1" applyAlignment="1">
      <alignment vertical="center"/>
    </xf>
    <xf numFmtId="2" fontId="22" fillId="0" borderId="4" xfId="26" applyNumberFormat="1" applyFont="1" applyBorder="1" applyAlignment="1">
      <alignment vertical="center"/>
    </xf>
    <xf numFmtId="165" fontId="20" fillId="0" borderId="1" xfId="26" applyNumberFormat="1" applyFont="1" applyBorder="1" applyAlignment="1">
      <alignment vertical="center"/>
    </xf>
    <xf numFmtId="2" fontId="20" fillId="0" borderId="1" xfId="26" applyNumberFormat="1" applyFont="1" applyBorder="1" applyAlignment="1">
      <alignment vertical="center"/>
    </xf>
    <xf numFmtId="166" fontId="20" fillId="0" borderId="1" xfId="26" applyNumberFormat="1" applyFont="1" applyBorder="1" applyAlignment="1">
      <alignment vertical="center"/>
    </xf>
    <xf numFmtId="0" fontId="22" fillId="0" borderId="4" xfId="26" applyFont="1" applyBorder="1" applyAlignment="1">
      <alignment vertical="center"/>
    </xf>
    <xf numFmtId="0" fontId="22" fillId="0" borderId="7" xfId="26" applyFont="1" applyBorder="1" applyAlignment="1">
      <alignment vertical="center"/>
    </xf>
    <xf numFmtId="0" fontId="22" fillId="0" borderId="9" xfId="26" applyFont="1" applyBorder="1" applyAlignment="1">
      <alignment vertical="center"/>
    </xf>
    <xf numFmtId="2" fontId="22" fillId="0" borderId="9" xfId="26" applyNumberFormat="1" applyFont="1" applyBorder="1" applyAlignment="1">
      <alignment vertical="center"/>
    </xf>
    <xf numFmtId="0" fontId="20" fillId="0" borderId="6" xfId="26" applyFont="1" applyBorder="1" applyAlignment="1">
      <alignment vertical="center"/>
    </xf>
    <xf numFmtId="0" fontId="20" fillId="0" borderId="15" xfId="26" applyFont="1" applyBorder="1" applyAlignment="1">
      <alignment vertical="center"/>
    </xf>
    <xf numFmtId="0" fontId="20" fillId="0" borderId="14" xfId="26" applyFont="1" applyBorder="1" applyAlignment="1">
      <alignment vertical="center"/>
    </xf>
    <xf numFmtId="0" fontId="22" fillId="0" borderId="1" xfId="26" applyFont="1" applyBorder="1" applyAlignment="1">
      <alignment vertical="center"/>
    </xf>
    <xf numFmtId="0" fontId="18" fillId="0" borderId="4" xfId="26" applyFont="1" applyBorder="1" applyAlignment="1">
      <alignment horizontal="center" vertical="center" wrapText="1"/>
    </xf>
    <xf numFmtId="2" fontId="18" fillId="0" borderId="4" xfId="26" applyNumberFormat="1" applyFont="1" applyBorder="1" applyAlignment="1">
      <alignment horizontal="center" vertical="center" wrapText="1"/>
    </xf>
    <xf numFmtId="166" fontId="19" fillId="0" borderId="4" xfId="26" applyNumberFormat="1" applyFont="1" applyBorder="1" applyAlignment="1">
      <alignment horizontal="center" vertical="center" wrapText="1"/>
    </xf>
    <xf numFmtId="166" fontId="18" fillId="0" borderId="4" xfId="26" applyNumberFormat="1" applyFont="1" applyBorder="1" applyAlignment="1">
      <alignment horizontal="center" vertical="center" wrapText="1"/>
    </xf>
    <xf numFmtId="0" fontId="20" fillId="0" borderId="0" xfId="26" applyFont="1" applyAlignment="1">
      <alignment horizontal="center" vertical="center"/>
    </xf>
    <xf numFmtId="0" fontId="18" fillId="0" borderId="9" xfId="26" applyFont="1" applyBorder="1" applyAlignment="1">
      <alignment horizontal="center" vertical="center" wrapText="1"/>
    </xf>
    <xf numFmtId="2" fontId="18" fillId="0" borderId="9" xfId="26" applyNumberFormat="1" applyFont="1" applyBorder="1" applyAlignment="1">
      <alignment horizontal="center" vertical="center" wrapText="1"/>
    </xf>
    <xf numFmtId="0" fontId="18" fillId="0" borderId="3" xfId="26" applyFont="1" applyBorder="1" applyAlignment="1">
      <alignment horizontal="center" vertical="center" wrapText="1"/>
    </xf>
    <xf numFmtId="2" fontId="18" fillId="0" borderId="3" xfId="26" applyNumberFormat="1" applyFont="1" applyBorder="1" applyAlignment="1">
      <alignment horizontal="center" vertical="center" wrapText="1"/>
    </xf>
    <xf numFmtId="0" fontId="18" fillId="0" borderId="1" xfId="26" applyFont="1" applyBorder="1" applyAlignment="1">
      <alignment horizontal="center" vertical="center" wrapText="1"/>
    </xf>
    <xf numFmtId="2" fontId="18" fillId="0" borderId="1" xfId="26" applyNumberFormat="1" applyFont="1" applyBorder="1" applyAlignment="1">
      <alignment horizontal="center" vertical="center" wrapText="1"/>
    </xf>
    <xf numFmtId="2" fontId="20" fillId="0" borderId="1" xfId="26" applyNumberFormat="1" applyFont="1" applyBorder="1" applyAlignment="1">
      <alignment horizontal="center" vertical="center"/>
    </xf>
    <xf numFmtId="0" fontId="20" fillId="0" borderId="1" xfId="26" applyFont="1" applyBorder="1" applyAlignment="1">
      <alignment horizontal="left" vertical="center"/>
    </xf>
    <xf numFmtId="2" fontId="17" fillId="0" borderId="1" xfId="26" applyNumberFormat="1" applyFont="1" applyBorder="1" applyAlignment="1">
      <alignment horizontal="center" vertical="center"/>
    </xf>
    <xf numFmtId="0" fontId="25" fillId="0" borderId="1" xfId="26" applyFont="1" applyBorder="1" applyAlignment="1">
      <alignment horizontal="center" vertical="center"/>
    </xf>
    <xf numFmtId="166" fontId="20" fillId="0" borderId="3" xfId="26" applyNumberFormat="1" applyFont="1" applyBorder="1" applyAlignment="1">
      <alignment horizontal="right" vertical="center"/>
    </xf>
    <xf numFmtId="166" fontId="20" fillId="0" borderId="1" xfId="26" applyNumberFormat="1" applyFont="1" applyBorder="1" applyAlignment="1">
      <alignment horizontal="right" vertical="center"/>
    </xf>
    <xf numFmtId="166" fontId="17" fillId="0" borderId="1" xfId="26" applyNumberFormat="1" applyFont="1" applyBorder="1" applyAlignment="1">
      <alignment horizontal="right" vertical="center"/>
    </xf>
    <xf numFmtId="0" fontId="21" fillId="0" borderId="1" xfId="26" applyFont="1" applyBorder="1" applyAlignment="1">
      <alignment horizontal="center" vertical="center" wrapText="1"/>
    </xf>
    <xf numFmtId="2" fontId="21" fillId="0" borderId="1" xfId="26" applyNumberFormat="1" applyFont="1" applyBorder="1" applyAlignment="1">
      <alignment horizontal="center" vertical="center" wrapText="1"/>
    </xf>
    <xf numFmtId="166" fontId="17" fillId="0" borderId="1" xfId="26" applyNumberFormat="1" applyFont="1" applyBorder="1" applyAlignment="1">
      <alignment vertical="center"/>
    </xf>
    <xf numFmtId="2" fontId="25" fillId="0" borderId="0" xfId="26" applyNumberFormat="1" applyFont="1" applyAlignment="1">
      <alignment horizontal="center" vertical="center"/>
    </xf>
    <xf numFmtId="0" fontId="18" fillId="0" borderId="6" xfId="26" applyFont="1" applyBorder="1" applyAlignment="1">
      <alignment horizontal="center" vertical="center" wrapText="1"/>
    </xf>
    <xf numFmtId="2" fontId="20" fillId="0" borderId="9" xfId="26" applyNumberFormat="1" applyFont="1" applyBorder="1" applyAlignment="1">
      <alignment vertical="center"/>
    </xf>
    <xf numFmtId="2" fontId="18" fillId="0" borderId="6" xfId="26" applyNumberFormat="1" applyFont="1" applyBorder="1" applyAlignment="1">
      <alignment horizontal="center" vertical="center" wrapText="1"/>
    </xf>
    <xf numFmtId="166" fontId="20" fillId="0" borderId="6" xfId="26" applyNumberFormat="1" applyFont="1" applyBorder="1" applyAlignment="1">
      <alignment vertical="center"/>
    </xf>
    <xf numFmtId="166" fontId="20" fillId="0" borderId="6" xfId="26" applyNumberFormat="1" applyFont="1" applyBorder="1" applyAlignment="1">
      <alignment horizontal="right" vertical="center"/>
    </xf>
    <xf numFmtId="0" fontId="17" fillId="0" borderId="10" xfId="26" applyFont="1" applyBorder="1" applyAlignment="1">
      <alignment horizontal="center" vertical="center"/>
    </xf>
    <xf numFmtId="0" fontId="17" fillId="0" borderId="10" xfId="26" applyFont="1" applyBorder="1" applyAlignment="1">
      <alignment vertical="center"/>
    </xf>
    <xf numFmtId="0" fontId="21" fillId="0" borderId="7" xfId="26" applyFont="1" applyBorder="1" applyAlignment="1">
      <alignment horizontal="center" vertical="center" wrapText="1"/>
    </xf>
    <xf numFmtId="2" fontId="17" fillId="0" borderId="10" xfId="26" applyNumberFormat="1" applyFont="1" applyBorder="1" applyAlignment="1">
      <alignment vertical="center"/>
    </xf>
    <xf numFmtId="2" fontId="21" fillId="0" borderId="7" xfId="26" applyNumberFormat="1" applyFont="1" applyBorder="1" applyAlignment="1">
      <alignment horizontal="center" vertical="center" wrapText="1"/>
    </xf>
    <xf numFmtId="2" fontId="20" fillId="0" borderId="10" xfId="26" applyNumberFormat="1" applyFont="1" applyBorder="1" applyAlignment="1">
      <alignment vertical="center"/>
    </xf>
    <xf numFmtId="166" fontId="17" fillId="0" borderId="7" xfId="26" applyNumberFormat="1" applyFont="1" applyBorder="1" applyAlignment="1">
      <alignment vertical="center"/>
    </xf>
    <xf numFmtId="166" fontId="17" fillId="0" borderId="7" xfId="26" applyNumberFormat="1" applyFont="1" applyBorder="1" applyAlignment="1">
      <alignment horizontal="right" vertical="center"/>
    </xf>
    <xf numFmtId="2" fontId="27" fillId="0" borderId="10" xfId="26" applyNumberFormat="1" applyFont="1" applyBorder="1" applyAlignment="1">
      <alignment horizontal="center" vertical="center" wrapText="1"/>
    </xf>
    <xf numFmtId="2" fontId="20" fillId="0" borderId="8" xfId="26" applyNumberFormat="1" applyFont="1" applyBorder="1" applyAlignment="1">
      <alignment vertical="center"/>
    </xf>
    <xf numFmtId="2" fontId="22" fillId="0" borderId="8" xfId="26" applyNumberFormat="1" applyFont="1" applyBorder="1" applyAlignment="1">
      <alignment vertical="center"/>
    </xf>
    <xf numFmtId="2" fontId="20" fillId="0" borderId="8" xfId="26" applyNumberFormat="1" applyFont="1" applyBorder="1" applyAlignment="1">
      <alignment horizontal="center" vertical="center"/>
    </xf>
    <xf numFmtId="2" fontId="17" fillId="0" borderId="1" xfId="26" applyNumberFormat="1" applyFont="1" applyBorder="1" applyAlignment="1">
      <alignment vertical="center"/>
    </xf>
    <xf numFmtId="0" fontId="20" fillId="0" borderId="1" xfId="26" applyFont="1" applyBorder="1" applyAlignment="1">
      <alignment vertical="center" wrapText="1"/>
    </xf>
    <xf numFmtId="2" fontId="20" fillId="0" borderId="1" xfId="26" applyNumberFormat="1" applyFont="1" applyBorder="1" applyAlignment="1">
      <alignment horizontal="center" vertical="center" wrapText="1"/>
    </xf>
    <xf numFmtId="165" fontId="23" fillId="0" borderId="4" xfId="26" applyNumberFormat="1" applyFont="1" applyBorder="1" applyAlignment="1">
      <alignment vertical="center"/>
    </xf>
    <xf numFmtId="2" fontId="23" fillId="0" borderId="4" xfId="26" applyNumberFormat="1" applyFont="1" applyBorder="1" applyAlignment="1">
      <alignment vertical="center"/>
    </xf>
    <xf numFmtId="0" fontId="17" fillId="0" borderId="7" xfId="26" applyFont="1" applyBorder="1" applyAlignment="1">
      <alignment horizontal="center" vertical="center"/>
    </xf>
    <xf numFmtId="0" fontId="17" fillId="0" borderId="7" xfId="26" applyFont="1" applyBorder="1" applyAlignment="1">
      <alignment vertical="center"/>
    </xf>
    <xf numFmtId="165" fontId="17" fillId="0" borderId="4" xfId="26" applyNumberFormat="1" applyFont="1" applyBorder="1" applyAlignment="1">
      <alignment vertical="center"/>
    </xf>
    <xf numFmtId="2" fontId="22" fillId="0" borderId="1" xfId="26" applyNumberFormat="1" applyFont="1" applyBorder="1" applyAlignment="1">
      <alignment vertical="center"/>
    </xf>
    <xf numFmtId="0" fontId="20" fillId="3" borderId="1" xfId="26" applyFont="1" applyFill="1" applyBorder="1" applyAlignment="1">
      <alignment horizontal="center" vertical="center"/>
    </xf>
    <xf numFmtId="0" fontId="20" fillId="3" borderId="1" xfId="26" applyFont="1" applyFill="1" applyBorder="1" applyAlignment="1">
      <alignment vertical="center"/>
    </xf>
    <xf numFmtId="0" fontId="20" fillId="3" borderId="4" xfId="26" applyFont="1" applyFill="1" applyBorder="1" applyAlignment="1">
      <alignment vertical="center"/>
    </xf>
    <xf numFmtId="2" fontId="20" fillId="3" borderId="4" xfId="26" applyNumberFormat="1" applyFont="1" applyFill="1" applyBorder="1" applyAlignment="1">
      <alignment vertical="center"/>
    </xf>
    <xf numFmtId="2" fontId="20" fillId="3" borderId="1" xfId="26" applyNumberFormat="1" applyFont="1" applyFill="1" applyBorder="1" applyAlignment="1">
      <alignment vertical="center"/>
    </xf>
    <xf numFmtId="166" fontId="20" fillId="3" borderId="1" xfId="26" applyNumberFormat="1" applyFont="1" applyFill="1" applyBorder="1" applyAlignment="1">
      <alignment vertical="center"/>
    </xf>
    <xf numFmtId="166" fontId="20" fillId="3" borderId="1" xfId="26" applyNumberFormat="1" applyFont="1" applyFill="1" applyBorder="1" applyAlignment="1">
      <alignment horizontal="right" vertical="center"/>
    </xf>
    <xf numFmtId="0" fontId="17" fillId="2" borderId="1" xfId="26" applyFont="1" applyFill="1" applyBorder="1" applyAlignment="1">
      <alignment horizontal="center" vertical="center"/>
    </xf>
    <xf numFmtId="0" fontId="17" fillId="2" borderId="1" xfId="26" applyFont="1" applyFill="1" applyBorder="1" applyAlignment="1">
      <alignment vertical="center"/>
    </xf>
    <xf numFmtId="2" fontId="17" fillId="2" borderId="4" xfId="26" applyNumberFormat="1" applyFont="1" applyFill="1" applyBorder="1" applyAlignment="1">
      <alignment vertical="center"/>
    </xf>
    <xf numFmtId="2" fontId="17" fillId="2" borderId="1" xfId="26" applyNumberFormat="1" applyFont="1" applyFill="1" applyBorder="1" applyAlignment="1">
      <alignment horizontal="center" vertical="center"/>
    </xf>
    <xf numFmtId="166" fontId="17" fillId="2" borderId="1" xfId="26" applyNumberFormat="1" applyFont="1" applyFill="1" applyBorder="1" applyAlignment="1">
      <alignment vertical="center"/>
    </xf>
    <xf numFmtId="166" fontId="17" fillId="2" borderId="1" xfId="26" applyNumberFormat="1" applyFont="1" applyFill="1" applyBorder="1" applyAlignment="1">
      <alignment horizontal="right" vertical="center"/>
    </xf>
    <xf numFmtId="0" fontId="20" fillId="3" borderId="8" xfId="26" applyFont="1" applyFill="1" applyBorder="1" applyAlignment="1">
      <alignment horizontal="center" vertical="center"/>
    </xf>
    <xf numFmtId="0" fontId="18" fillId="3" borderId="1" xfId="26" applyFont="1" applyFill="1" applyBorder="1" applyAlignment="1">
      <alignment horizontal="center" vertical="center" wrapText="1"/>
    </xf>
    <xf numFmtId="2" fontId="18" fillId="3" borderId="1" xfId="26" applyNumberFormat="1" applyFont="1" applyFill="1" applyBorder="1" applyAlignment="1">
      <alignment horizontal="center" vertical="center" wrapText="1"/>
    </xf>
    <xf numFmtId="2" fontId="20" fillId="0" borderId="9" xfId="26" applyNumberFormat="1" applyFont="1" applyBorder="1" applyAlignment="1">
      <alignment horizontal="center" vertical="center" wrapText="1"/>
    </xf>
    <xf numFmtId="0" fontId="20" fillId="0" borderId="1" xfId="26" applyFont="1" applyBorder="1" applyAlignment="1">
      <alignment horizontal="left" vertical="center" wrapText="1"/>
    </xf>
    <xf numFmtId="0" fontId="20" fillId="0" borderId="1" xfId="26" applyFont="1" applyBorder="1" applyAlignment="1">
      <alignment horizontal="right" vertical="center"/>
    </xf>
    <xf numFmtId="0" fontId="20" fillId="3" borderId="1" xfId="26" applyFont="1" applyFill="1" applyBorder="1" applyAlignment="1">
      <alignment horizontal="left" vertical="center"/>
    </xf>
    <xf numFmtId="2" fontId="20" fillId="3" borderId="1" xfId="26" applyNumberFormat="1" applyFont="1" applyFill="1" applyBorder="1" applyAlignment="1">
      <alignment horizontal="center" vertical="center"/>
    </xf>
    <xf numFmtId="0" fontId="20" fillId="2" borderId="1" xfId="26" applyFont="1" applyFill="1" applyBorder="1" applyAlignment="1">
      <alignment horizontal="center" vertical="center"/>
    </xf>
    <xf numFmtId="0" fontId="20" fillId="2" borderId="1" xfId="26" applyFont="1" applyFill="1" applyBorder="1" applyAlignment="1">
      <alignment vertical="center"/>
    </xf>
    <xf numFmtId="0" fontId="18" fillId="2" borderId="1" xfId="26" applyFont="1" applyFill="1" applyBorder="1" applyAlignment="1">
      <alignment horizontal="center" vertical="center" wrapText="1"/>
    </xf>
    <xf numFmtId="2" fontId="20" fillId="2" borderId="4" xfId="26" applyNumberFormat="1" applyFont="1" applyFill="1" applyBorder="1" applyAlignment="1">
      <alignment vertical="center"/>
    </xf>
    <xf numFmtId="2" fontId="18" fillId="2" borderId="1" xfId="26" applyNumberFormat="1" applyFont="1" applyFill="1" applyBorder="1" applyAlignment="1">
      <alignment horizontal="center" vertical="center" wrapText="1"/>
    </xf>
    <xf numFmtId="166" fontId="20" fillId="2" borderId="1" xfId="26" applyNumberFormat="1" applyFont="1" applyFill="1" applyBorder="1" applyAlignment="1">
      <alignment vertical="center"/>
    </xf>
    <xf numFmtId="166" fontId="20" fillId="2" borderId="1" xfId="26" applyNumberFormat="1" applyFont="1" applyFill="1" applyBorder="1" applyAlignment="1">
      <alignment horizontal="right" vertical="center"/>
    </xf>
    <xf numFmtId="0" fontId="18" fillId="0" borderId="1" xfId="26" applyFont="1" applyBorder="1" applyAlignment="1">
      <alignment horizontal="right" vertical="center" wrapText="1"/>
    </xf>
    <xf numFmtId="165" fontId="22" fillId="3" borderId="4" xfId="26" applyNumberFormat="1" applyFont="1" applyFill="1" applyBorder="1" applyAlignment="1">
      <alignment vertical="center"/>
    </xf>
    <xf numFmtId="2" fontId="22" fillId="3" borderId="4" xfId="26" applyNumberFormat="1" applyFont="1" applyFill="1" applyBorder="1" applyAlignment="1">
      <alignment vertical="center"/>
    </xf>
    <xf numFmtId="0" fontId="18" fillId="0" borderId="6" xfId="26" applyFont="1" applyBorder="1" applyAlignment="1">
      <alignment vertical="center" wrapText="1"/>
    </xf>
    <xf numFmtId="0" fontId="25" fillId="0" borderId="1" xfId="26" applyFont="1" applyBorder="1" applyAlignment="1">
      <alignment horizontal="left" vertical="center"/>
    </xf>
    <xf numFmtId="0" fontId="25" fillId="0" borderId="1" xfId="26" applyFont="1" applyBorder="1" applyAlignment="1">
      <alignment vertical="center"/>
    </xf>
    <xf numFmtId="2" fontId="20" fillId="0" borderId="6" xfId="26" applyNumberFormat="1" applyFont="1" applyBorder="1" applyAlignment="1">
      <alignment horizontal="center" vertical="center" wrapText="1"/>
    </xf>
    <xf numFmtId="167" fontId="28" fillId="0" borderId="4" xfId="26" applyNumberFormat="1" applyFont="1" applyBorder="1" applyAlignment="1">
      <alignment horizontal="center" vertical="center" wrapText="1"/>
    </xf>
    <xf numFmtId="167" fontId="20" fillId="0" borderId="3" xfId="26" applyNumberFormat="1" applyFont="1" applyBorder="1" applyAlignment="1">
      <alignment horizontal="right" vertical="center"/>
    </xf>
    <xf numFmtId="167" fontId="20" fillId="0" borderId="1" xfId="26" applyNumberFormat="1" applyFont="1" applyBorder="1" applyAlignment="1">
      <alignment horizontal="right" vertical="center"/>
    </xf>
    <xf numFmtId="167" fontId="20" fillId="3" borderId="1" xfId="26" applyNumberFormat="1" applyFont="1" applyFill="1" applyBorder="1" applyAlignment="1">
      <alignment horizontal="right" vertical="center"/>
    </xf>
    <xf numFmtId="167" fontId="20" fillId="2" borderId="1" xfId="26" applyNumberFormat="1" applyFont="1" applyFill="1" applyBorder="1" applyAlignment="1">
      <alignment horizontal="right" vertical="center"/>
    </xf>
    <xf numFmtId="167" fontId="17" fillId="0" borderId="1" xfId="26" applyNumberFormat="1" applyFont="1" applyBorder="1" applyAlignment="1">
      <alignment horizontal="right" vertical="center"/>
    </xf>
    <xf numFmtId="167" fontId="20" fillId="0" borderId="6" xfId="26" applyNumberFormat="1" applyFont="1" applyBorder="1" applyAlignment="1">
      <alignment horizontal="right" vertical="center"/>
    </xf>
    <xf numFmtId="167" fontId="17" fillId="0" borderId="7" xfId="26" applyNumberFormat="1" applyFont="1" applyBorder="1" applyAlignment="1">
      <alignment horizontal="right" vertical="center"/>
    </xf>
    <xf numFmtId="167" fontId="17" fillId="2" borderId="1" xfId="26" applyNumberFormat="1" applyFont="1" applyFill="1" applyBorder="1" applyAlignment="1">
      <alignment horizontal="right" vertical="center"/>
    </xf>
    <xf numFmtId="167" fontId="20" fillId="0" borderId="5" xfId="26" applyNumberFormat="1" applyFont="1" applyBorder="1" applyAlignment="1">
      <alignment horizontal="right" vertical="center"/>
    </xf>
    <xf numFmtId="167" fontId="20" fillId="0" borderId="7" xfId="26" applyNumberFormat="1" applyFont="1" applyBorder="1" applyAlignment="1">
      <alignment horizontal="right" vertical="center"/>
    </xf>
    <xf numFmtId="165" fontId="20" fillId="2" borderId="7" xfId="26" applyNumberFormat="1" applyFont="1" applyFill="1" applyBorder="1" applyAlignment="1">
      <alignment vertical="center"/>
    </xf>
    <xf numFmtId="2" fontId="20" fillId="2" borderId="7" xfId="26" applyNumberFormat="1" applyFont="1" applyFill="1" applyBorder="1" applyAlignment="1">
      <alignment vertical="center"/>
    </xf>
    <xf numFmtId="2" fontId="20" fillId="2" borderId="8" xfId="26" applyNumberFormat="1" applyFont="1" applyFill="1" applyBorder="1" applyAlignment="1">
      <alignment vertical="center"/>
    </xf>
    <xf numFmtId="0" fontId="25" fillId="0" borderId="6" xfId="26" applyFont="1" applyBorder="1" applyAlignment="1">
      <alignment horizontal="center" vertical="center"/>
    </xf>
    <xf numFmtId="0" fontId="25" fillId="0" borderId="6" xfId="26" applyFont="1" applyBorder="1" applyAlignment="1">
      <alignment horizontal="left" vertical="center"/>
    </xf>
    <xf numFmtId="0" fontId="25" fillId="0" borderId="6" xfId="26" applyFont="1" applyBorder="1" applyAlignment="1">
      <alignment horizontal="right" vertical="center"/>
    </xf>
    <xf numFmtId="2" fontId="20" fillId="0" borderId="6" xfId="26" applyNumberFormat="1" applyFont="1" applyBorder="1" applyAlignment="1">
      <alignment vertical="center"/>
    </xf>
    <xf numFmtId="0" fontId="24" fillId="0" borderId="4" xfId="26" applyFont="1" applyBorder="1" applyAlignment="1">
      <alignment horizontal="center" vertical="center"/>
    </xf>
    <xf numFmtId="2" fontId="24" fillId="0" borderId="4" xfId="26" applyNumberFormat="1" applyFont="1" applyBorder="1" applyAlignment="1">
      <alignment horizontal="center" vertical="center"/>
    </xf>
    <xf numFmtId="168" fontId="24" fillId="0" borderId="0" xfId="26" applyNumberFormat="1" applyFont="1" applyAlignment="1">
      <alignment horizontal="center" vertical="center"/>
    </xf>
    <xf numFmtId="168" fontId="29" fillId="0" borderId="4" xfId="26" applyNumberFormat="1" applyFont="1" applyBorder="1" applyAlignment="1">
      <alignment horizontal="center" vertical="center" wrapText="1"/>
    </xf>
    <xf numFmtId="168" fontId="20" fillId="0" borderId="3" xfId="26" applyNumberFormat="1" applyFont="1" applyBorder="1" applyAlignment="1">
      <alignment horizontal="right" vertical="center"/>
    </xf>
    <xf numFmtId="168" fontId="20" fillId="0" borderId="1" xfId="26" applyNumberFormat="1" applyFont="1" applyBorder="1" applyAlignment="1">
      <alignment horizontal="right" vertical="center"/>
    </xf>
    <xf numFmtId="168" fontId="20" fillId="3" borderId="1" xfId="26" applyNumberFormat="1" applyFont="1" applyFill="1" applyBorder="1" applyAlignment="1">
      <alignment horizontal="right" vertical="center"/>
    </xf>
    <xf numFmtId="168" fontId="20" fillId="2" borderId="1" xfId="26" applyNumberFormat="1" applyFont="1" applyFill="1" applyBorder="1" applyAlignment="1">
      <alignment horizontal="right" vertical="center"/>
    </xf>
    <xf numFmtId="168" fontId="17" fillId="0" borderId="1" xfId="26" applyNumberFormat="1" applyFont="1" applyBorder="1" applyAlignment="1">
      <alignment horizontal="right" vertical="center"/>
    </xf>
    <xf numFmtId="168" fontId="20" fillId="0" borderId="6" xfId="26" applyNumberFormat="1" applyFont="1" applyBorder="1" applyAlignment="1">
      <alignment horizontal="right" vertical="center"/>
    </xf>
    <xf numFmtId="168" fontId="17" fillId="0" borderId="7" xfId="26" applyNumberFormat="1" applyFont="1" applyBorder="1" applyAlignment="1">
      <alignment horizontal="right" vertical="center"/>
    </xf>
    <xf numFmtId="168" fontId="17" fillId="2" borderId="1" xfId="26" applyNumberFormat="1" applyFont="1" applyFill="1" applyBorder="1" applyAlignment="1">
      <alignment horizontal="right" vertical="center"/>
    </xf>
    <xf numFmtId="168" fontId="24" fillId="0" borderId="4" xfId="26" applyNumberFormat="1" applyFont="1" applyBorder="1" applyAlignment="1">
      <alignment horizontal="right" vertical="center"/>
    </xf>
    <xf numFmtId="1" fontId="20" fillId="0" borderId="0" xfId="26" applyNumberFormat="1" applyFont="1" applyAlignment="1">
      <alignment horizontal="center" vertical="center"/>
    </xf>
    <xf numFmtId="3" fontId="0" fillId="0" borderId="0" xfId="0" applyNumberFormat="1"/>
    <xf numFmtId="3" fontId="9" fillId="0" borderId="0" xfId="0" applyNumberFormat="1" applyFont="1"/>
    <xf numFmtId="3" fontId="7" fillId="0" borderId="2" xfId="0" applyNumberFormat="1" applyFont="1" applyBorder="1" applyAlignment="1">
      <alignment wrapText="1"/>
    </xf>
    <xf numFmtId="167" fontId="7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3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9" fillId="5" borderId="4" xfId="3" applyFont="1" applyFill="1" applyBorder="1" applyAlignment="1">
      <alignment horizontal="center" vertical="center" wrapText="1"/>
    </xf>
    <xf numFmtId="169" fontId="39" fillId="5" borderId="4" xfId="27" applyNumberFormat="1" applyFont="1" applyFill="1" applyBorder="1" applyAlignment="1">
      <alignment horizontal="right" vertical="center" wrapText="1"/>
    </xf>
    <xf numFmtId="0" fontId="40" fillId="2" borderId="0" xfId="0" applyFont="1" applyFill="1" applyAlignment="1">
      <alignment wrapText="1"/>
    </xf>
    <xf numFmtId="3" fontId="40" fillId="2" borderId="0" xfId="0" applyNumberFormat="1" applyFont="1" applyFill="1" applyAlignment="1">
      <alignment wrapText="1"/>
    </xf>
    <xf numFmtId="0" fontId="41" fillId="0" borderId="0" xfId="0" applyFont="1" applyAlignment="1">
      <alignment wrapText="1"/>
    </xf>
    <xf numFmtId="0" fontId="38" fillId="0" borderId="0" xfId="0" applyFont="1" applyAlignment="1">
      <alignment horizontal="center" vertical="center" wrapText="1"/>
    </xf>
    <xf numFmtId="169" fontId="39" fillId="2" borderId="4" xfId="27" applyNumberFormat="1" applyFont="1" applyFill="1" applyBorder="1" applyAlignment="1">
      <alignment horizontal="right" vertical="center" wrapText="1"/>
    </xf>
    <xf numFmtId="167" fontId="39" fillId="2" borderId="4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2" fillId="6" borderId="4" xfId="0" applyFont="1" applyFill="1" applyBorder="1" applyAlignment="1">
      <alignment horizontal="center" vertical="center" wrapText="1"/>
    </xf>
    <xf numFmtId="0" fontId="42" fillId="6" borderId="4" xfId="0" applyFont="1" applyFill="1" applyBorder="1" applyAlignment="1">
      <alignment vertical="center" wrapText="1"/>
    </xf>
    <xf numFmtId="169" fontId="42" fillId="6" borderId="4" xfId="27" applyNumberFormat="1" applyFont="1" applyFill="1" applyBorder="1" applyAlignment="1">
      <alignment horizontal="right" vertical="center" wrapText="1"/>
    </xf>
    <xf numFmtId="167" fontId="42" fillId="6" borderId="4" xfId="0" applyNumberFormat="1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vertical="center" wrapText="1"/>
    </xf>
    <xf numFmtId="169" fontId="43" fillId="7" borderId="4" xfId="27" applyNumberFormat="1" applyFont="1" applyFill="1" applyBorder="1" applyAlignment="1">
      <alignment horizontal="right" vertical="center" wrapText="1"/>
    </xf>
    <xf numFmtId="167" fontId="43" fillId="0" borderId="4" xfId="0" applyNumberFormat="1" applyFont="1" applyBorder="1" applyAlignment="1">
      <alignment horizontal="center" vertical="center" wrapText="1"/>
    </xf>
    <xf numFmtId="170" fontId="42" fillId="6" borderId="4" xfId="27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wrapText="1"/>
    </xf>
    <xf numFmtId="0" fontId="44" fillId="0" borderId="0" xfId="0" applyFont="1" applyAlignment="1">
      <alignment wrapText="1"/>
    </xf>
    <xf numFmtId="167" fontId="44" fillId="0" borderId="0" xfId="0" applyNumberFormat="1" applyFont="1" applyAlignment="1">
      <alignment wrapText="1"/>
    </xf>
    <xf numFmtId="0" fontId="33" fillId="0" borderId="0" xfId="0" applyFont="1" applyAlignment="1">
      <alignment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wrapText="1"/>
    </xf>
    <xf numFmtId="0" fontId="34" fillId="0" borderId="0" xfId="0" applyFont="1" applyAlignment="1">
      <alignment horizontal="center" vertical="center" wrapText="1"/>
    </xf>
    <xf numFmtId="171" fontId="39" fillId="5" borderId="4" xfId="3" applyNumberFormat="1" applyFont="1" applyFill="1" applyBorder="1" applyAlignment="1">
      <alignment horizontal="center" vertical="center" wrapText="1"/>
    </xf>
    <xf numFmtId="171" fontId="42" fillId="6" borderId="4" xfId="0" applyNumberFormat="1" applyFont="1" applyFill="1" applyBorder="1" applyAlignment="1">
      <alignment horizontal="center" vertical="center" wrapText="1"/>
    </xf>
    <xf numFmtId="1" fontId="39" fillId="5" borderId="4" xfId="3" applyNumberFormat="1" applyFont="1" applyFill="1" applyBorder="1" applyAlignment="1">
      <alignment horizontal="center" vertical="center" wrapText="1"/>
    </xf>
    <xf numFmtId="170" fontId="39" fillId="5" borderId="4" xfId="27" applyNumberFormat="1" applyFont="1" applyFill="1" applyBorder="1" applyAlignment="1">
      <alignment horizontal="right" vertical="center" wrapText="1"/>
    </xf>
    <xf numFmtId="170" fontId="43" fillId="0" borderId="4" xfId="27" applyNumberFormat="1" applyFont="1" applyBorder="1" applyAlignment="1">
      <alignment horizontal="right" vertical="center" wrapText="1"/>
    </xf>
    <xf numFmtId="170" fontId="43" fillId="7" borderId="4" xfId="27" applyNumberFormat="1" applyFont="1" applyFill="1" applyBorder="1" applyAlignment="1">
      <alignment horizontal="right" vertical="center" wrapText="1"/>
    </xf>
    <xf numFmtId="167" fontId="40" fillId="0" borderId="0" xfId="0" applyNumberFormat="1" applyFont="1" applyAlignment="1">
      <alignment wrapText="1"/>
    </xf>
    <xf numFmtId="170" fontId="39" fillId="6" borderId="4" xfId="27" applyNumberFormat="1" applyFont="1" applyFill="1" applyBorder="1" applyAlignment="1">
      <alignment horizontal="right" vertical="center" wrapText="1"/>
    </xf>
    <xf numFmtId="170" fontId="41" fillId="7" borderId="4" xfId="27" applyNumberFormat="1" applyFont="1" applyFill="1" applyBorder="1" applyAlignment="1">
      <alignment horizontal="right" vertical="center" wrapText="1"/>
    </xf>
    <xf numFmtId="170" fontId="39" fillId="6" borderId="4" xfId="27" applyNumberFormat="1" applyFont="1" applyFill="1" applyBorder="1" applyAlignment="1">
      <alignment horizontal="center" vertical="center" wrapText="1"/>
    </xf>
    <xf numFmtId="167" fontId="45" fillId="0" borderId="0" xfId="0" applyNumberFormat="1" applyFont="1" applyAlignment="1">
      <alignment wrapText="1"/>
    </xf>
    <xf numFmtId="169" fontId="39" fillId="6" borderId="4" xfId="27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0" fillId="0" borderId="0" xfId="0" applyFont="1" applyAlignment="1">
      <alignment wrapText="1"/>
    </xf>
    <xf numFmtId="3" fontId="40" fillId="0" borderId="0" xfId="0" applyNumberFormat="1" applyFont="1" applyAlignment="1">
      <alignment horizontal="center" wrapText="1"/>
    </xf>
    <xf numFmtId="1" fontId="39" fillId="6" borderId="4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1" fontId="41" fillId="7" borderId="4" xfId="0" applyNumberFormat="1" applyFont="1" applyFill="1" applyBorder="1" applyAlignment="1">
      <alignment horizontal="center" vertical="center" wrapText="1"/>
    </xf>
    <xf numFmtId="169" fontId="41" fillId="7" borderId="4" xfId="27" applyNumberFormat="1" applyFont="1" applyFill="1" applyBorder="1" applyAlignment="1">
      <alignment horizontal="right" vertical="center" wrapText="1"/>
    </xf>
    <xf numFmtId="169" fontId="41" fillId="4" borderId="4" xfId="27" applyNumberFormat="1" applyFont="1" applyFill="1" applyBorder="1" applyAlignment="1">
      <alignment horizontal="right" vertical="center" wrapText="1"/>
    </xf>
    <xf numFmtId="14" fontId="43" fillId="0" borderId="4" xfId="0" applyNumberFormat="1" applyFont="1" applyBorder="1" applyAlignment="1">
      <alignment horizontal="center" vertical="center" wrapText="1"/>
    </xf>
    <xf numFmtId="9" fontId="43" fillId="0" borderId="4" xfId="28" applyFont="1" applyBorder="1" applyAlignment="1">
      <alignment horizontal="right" vertical="center" wrapText="1"/>
    </xf>
    <xf numFmtId="9" fontId="42" fillId="6" borderId="4" xfId="28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center" vertical="center" wrapText="1"/>
    </xf>
    <xf numFmtId="167" fontId="17" fillId="4" borderId="4" xfId="3" applyNumberFormat="1" applyFont="1" applyFill="1" applyBorder="1" applyAlignment="1">
      <alignment horizontal="center" vertical="center" wrapText="1"/>
    </xf>
    <xf numFmtId="0" fontId="50" fillId="4" borderId="4" xfId="3" applyFont="1" applyFill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12" fillId="0" borderId="0" xfId="0" applyFont="1" applyAlignment="1">
      <alignment horizontal="right" vertical="center" wrapText="1"/>
    </xf>
    <xf numFmtId="14" fontId="42" fillId="6" borderId="4" xfId="0" applyNumberFormat="1" applyFont="1" applyFill="1" applyBorder="1" applyAlignment="1">
      <alignment horizontal="center" vertical="center" wrapText="1"/>
    </xf>
    <xf numFmtId="164" fontId="41" fillId="7" borderId="4" xfId="27" applyFont="1" applyFill="1" applyBorder="1" applyAlignment="1">
      <alignment horizontal="right" vertical="center" wrapText="1"/>
    </xf>
    <xf numFmtId="164" fontId="39" fillId="6" borderId="4" xfId="27" applyFont="1" applyFill="1" applyBorder="1" applyAlignment="1">
      <alignment horizontal="right" vertical="center" wrapText="1"/>
    </xf>
    <xf numFmtId="0" fontId="22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22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18" fillId="0" borderId="4" xfId="29" applyFont="1" applyBorder="1" applyAlignment="1">
      <alignment vertical="center"/>
    </xf>
    <xf numFmtId="0" fontId="52" fillId="2" borderId="4" xfId="0" applyFont="1" applyFill="1" applyBorder="1" applyAlignment="1">
      <alignment vertical="center"/>
    </xf>
    <xf numFmtId="2" fontId="52" fillId="2" borderId="4" xfId="0" applyNumberFormat="1" applyFont="1" applyFill="1" applyBorder="1" applyAlignment="1">
      <alignment vertical="center"/>
    </xf>
    <xf numFmtId="0" fontId="22" fillId="2" borderId="4" xfId="30" applyFont="1" applyFill="1" applyBorder="1" applyAlignment="1">
      <alignment horizontal="right"/>
    </xf>
    <xf numFmtId="0" fontId="53" fillId="2" borderId="4" xfId="0" applyFont="1" applyFill="1" applyBorder="1" applyAlignment="1">
      <alignment vertical="center"/>
    </xf>
    <xf numFmtId="2" fontId="22" fillId="2" borderId="4" xfId="29" applyNumberFormat="1" applyFont="1" applyFill="1" applyBorder="1" applyAlignment="1">
      <alignment horizontal="right" vertical="center"/>
    </xf>
    <xf numFmtId="4" fontId="52" fillId="2" borderId="4" xfId="0" applyNumberFormat="1" applyFont="1" applyFill="1" applyBorder="1" applyAlignment="1">
      <alignment vertical="center"/>
    </xf>
    <xf numFmtId="2" fontId="22" fillId="0" borderId="4" xfId="29" applyNumberFormat="1" applyFont="1" applyBorder="1" applyAlignment="1">
      <alignment horizontal="right" vertical="center"/>
    </xf>
    <xf numFmtId="172" fontId="52" fillId="2" borderId="4" xfId="0" applyNumberFormat="1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9" xfId="29" applyFont="1" applyBorder="1" applyAlignment="1">
      <alignment vertical="center"/>
    </xf>
    <xf numFmtId="167" fontId="7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18" fillId="0" borderId="9" xfId="29" applyFont="1" applyBorder="1" applyAlignment="1">
      <alignment horizontal="center" vertical="center"/>
    </xf>
    <xf numFmtId="0" fontId="18" fillId="0" borderId="10" xfId="29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17" fillId="4" borderId="4" xfId="3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167" fontId="17" fillId="4" borderId="9" xfId="3" applyNumberFormat="1" applyFont="1" applyFill="1" applyBorder="1" applyAlignment="1">
      <alignment horizontal="center" vertical="center" wrapText="1"/>
    </xf>
    <xf numFmtId="167" fontId="17" fillId="4" borderId="8" xfId="3" applyNumberFormat="1" applyFont="1" applyFill="1" applyBorder="1" applyAlignment="1">
      <alignment horizontal="center" vertical="center" wrapText="1"/>
    </xf>
    <xf numFmtId="167" fontId="17" fillId="4" borderId="10" xfId="3" applyNumberFormat="1" applyFont="1" applyFill="1" applyBorder="1" applyAlignment="1">
      <alignment horizontal="center" vertical="center" wrapText="1"/>
    </xf>
    <xf numFmtId="167" fontId="17" fillId="4" borderId="11" xfId="3" applyNumberFormat="1" applyFont="1" applyFill="1" applyBorder="1" applyAlignment="1">
      <alignment horizontal="center" vertical="center" wrapText="1"/>
    </xf>
    <xf numFmtId="167" fontId="17" fillId="4" borderId="13" xfId="3" applyNumberFormat="1" applyFont="1" applyFill="1" applyBorder="1" applyAlignment="1">
      <alignment horizontal="center" vertical="center" wrapText="1"/>
    </xf>
    <xf numFmtId="0" fontId="17" fillId="4" borderId="9" xfId="3" applyFont="1" applyFill="1" applyBorder="1" applyAlignment="1">
      <alignment horizontal="center" vertical="center" wrapText="1"/>
    </xf>
    <xf numFmtId="0" fontId="17" fillId="4" borderId="8" xfId="3" applyFont="1" applyFill="1" applyBorder="1" applyAlignment="1">
      <alignment horizontal="center" vertical="center" wrapText="1"/>
    </xf>
    <xf numFmtId="0" fontId="17" fillId="4" borderId="10" xfId="3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47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166" fontId="27" fillId="0" borderId="9" xfId="26" applyNumberFormat="1" applyFont="1" applyBorder="1" applyAlignment="1">
      <alignment horizontal="center" vertical="center" wrapText="1"/>
    </xf>
    <xf numFmtId="166" fontId="27" fillId="0" borderId="8" xfId="26" applyNumberFormat="1" applyFont="1" applyBorder="1" applyAlignment="1">
      <alignment horizontal="center" vertical="center" wrapText="1"/>
    </xf>
    <xf numFmtId="166" fontId="27" fillId="0" borderId="10" xfId="26" applyNumberFormat="1" applyFont="1" applyBorder="1" applyAlignment="1">
      <alignment horizontal="center" vertical="center" wrapText="1"/>
    </xf>
    <xf numFmtId="2" fontId="27" fillId="0" borderId="9" xfId="26" applyNumberFormat="1" applyFont="1" applyBorder="1" applyAlignment="1">
      <alignment horizontal="center" vertical="center" wrapText="1"/>
    </xf>
    <xf numFmtId="2" fontId="27" fillId="0" borderId="10" xfId="26" applyNumberFormat="1" applyFont="1" applyBorder="1" applyAlignment="1">
      <alignment horizontal="center" vertical="center" wrapText="1"/>
    </xf>
    <xf numFmtId="168" fontId="27" fillId="0" borderId="9" xfId="26" applyNumberFormat="1" applyFont="1" applyBorder="1" applyAlignment="1">
      <alignment horizontal="center" vertical="center" wrapText="1"/>
    </xf>
    <xf numFmtId="168" fontId="27" fillId="0" borderId="8" xfId="26" applyNumberFormat="1" applyFont="1" applyBorder="1" applyAlignment="1">
      <alignment horizontal="center" vertical="center" wrapText="1"/>
    </xf>
    <xf numFmtId="168" fontId="27" fillId="0" borderId="10" xfId="26" applyNumberFormat="1" applyFont="1" applyBorder="1" applyAlignment="1">
      <alignment horizontal="center" vertical="center" wrapText="1"/>
    </xf>
    <xf numFmtId="2" fontId="26" fillId="0" borderId="0" xfId="26" applyNumberFormat="1" applyFont="1" applyAlignment="1">
      <alignment horizontal="center" vertical="center"/>
    </xf>
    <xf numFmtId="0" fontId="24" fillId="0" borderId="0" xfId="26" applyFont="1" applyAlignment="1">
      <alignment horizontal="left" vertical="center"/>
    </xf>
    <xf numFmtId="2" fontId="32" fillId="0" borderId="9" xfId="26" applyNumberFormat="1" applyFont="1" applyBorder="1" applyAlignment="1">
      <alignment horizontal="center" vertical="center" wrapText="1"/>
    </xf>
    <xf numFmtId="2" fontId="32" fillId="0" borderId="10" xfId="26" applyNumberFormat="1" applyFont="1" applyBorder="1" applyAlignment="1">
      <alignment horizontal="center" vertical="center" wrapText="1"/>
    </xf>
    <xf numFmtId="167" fontId="27" fillId="0" borderId="9" xfId="26" applyNumberFormat="1" applyFont="1" applyBorder="1" applyAlignment="1">
      <alignment horizontal="center" vertical="center" wrapText="1"/>
    </xf>
    <xf numFmtId="167" fontId="27" fillId="0" borderId="8" xfId="26" applyNumberFormat="1" applyFont="1" applyBorder="1" applyAlignment="1">
      <alignment horizontal="center" vertical="center" wrapText="1"/>
    </xf>
    <xf numFmtId="167" fontId="27" fillId="0" borderId="10" xfId="26" applyNumberFormat="1" applyFont="1" applyBorder="1" applyAlignment="1">
      <alignment horizontal="center" vertical="center" wrapText="1"/>
    </xf>
    <xf numFmtId="0" fontId="30" fillId="0" borderId="0" xfId="26" applyFont="1" applyAlignment="1">
      <alignment horizontal="center" vertical="center"/>
    </xf>
    <xf numFmtId="0" fontId="31" fillId="0" borderId="0" xfId="26" applyFont="1" applyAlignment="1">
      <alignment horizontal="center" vertical="center"/>
    </xf>
    <xf numFmtId="2" fontId="27" fillId="0" borderId="4" xfId="26" applyNumberFormat="1" applyFont="1" applyBorder="1" applyAlignment="1">
      <alignment horizontal="center" vertical="center" wrapText="1"/>
    </xf>
    <xf numFmtId="166" fontId="26" fillId="0" borderId="2" xfId="26" applyNumberFormat="1" applyFont="1" applyBorder="1" applyAlignment="1">
      <alignment horizontal="center" vertical="center"/>
    </xf>
    <xf numFmtId="0" fontId="27" fillId="0" borderId="9" xfId="26" applyFont="1" applyBorder="1" applyAlignment="1">
      <alignment horizontal="center" vertical="center" wrapText="1"/>
    </xf>
    <xf numFmtId="0" fontId="27" fillId="0" borderId="8" xfId="26" applyFont="1" applyBorder="1" applyAlignment="1">
      <alignment horizontal="center" vertical="center" wrapText="1"/>
    </xf>
    <xf numFmtId="0" fontId="27" fillId="0" borderId="10" xfId="26" applyFont="1" applyBorder="1" applyAlignment="1">
      <alignment horizontal="center" vertical="center" wrapText="1"/>
    </xf>
    <xf numFmtId="2" fontId="24" fillId="0" borderId="0" xfId="26" applyNumberFormat="1" applyFont="1" applyAlignment="1">
      <alignment horizontal="center" vertical="center"/>
    </xf>
    <xf numFmtId="2" fontId="27" fillId="0" borderId="11" xfId="26" applyNumberFormat="1" applyFont="1" applyBorder="1" applyAlignment="1">
      <alignment horizontal="center" vertical="center" wrapText="1"/>
    </xf>
    <xf numFmtId="2" fontId="27" fillId="0" borderId="12" xfId="26" applyNumberFormat="1" applyFont="1" applyBorder="1" applyAlignment="1">
      <alignment horizontal="center" vertical="center" wrapText="1"/>
    </xf>
    <xf numFmtId="2" fontId="27" fillId="0" borderId="13" xfId="26" applyNumberFormat="1" applyFont="1" applyBorder="1" applyAlignment="1">
      <alignment horizontal="center" vertical="center" wrapText="1"/>
    </xf>
  </cellXfs>
  <cellStyles count="31">
    <cellStyle name="Comma" xfId="27" builtinId="3"/>
    <cellStyle name="Comma 2" xfId="6" xr:uid="{00000000-0005-0000-0000-000001000000}"/>
    <cellStyle name="Comma 2 2" xfId="8" xr:uid="{00000000-0005-0000-0000-000002000000}"/>
    <cellStyle name="Comma 2 2 2" xfId="15" xr:uid="{00000000-0005-0000-0000-000003000000}"/>
    <cellStyle name="Comma 2 3" xfId="11" xr:uid="{00000000-0005-0000-0000-000004000000}"/>
    <cellStyle name="Comma 2 3 2" xfId="17" xr:uid="{00000000-0005-0000-0000-000005000000}"/>
    <cellStyle name="Comma 2 4" xfId="13" xr:uid="{00000000-0005-0000-0000-000006000000}"/>
    <cellStyle name="Comma 2 5" xfId="21" xr:uid="{00000000-0005-0000-0000-000007000000}"/>
    <cellStyle name="Comma 3" xfId="23" xr:uid="{00000000-0005-0000-0000-000008000000}"/>
    <cellStyle name="Comma 4" xfId="19" xr:uid="{00000000-0005-0000-0000-000009000000}"/>
    <cellStyle name="Comma 5" xfId="5" xr:uid="{00000000-0005-0000-0000-00000A000000}"/>
    <cellStyle name="Normal" xfId="0" builtinId="0"/>
    <cellStyle name="Normal 2" xfId="1" xr:uid="{00000000-0005-0000-0000-00000C000000}"/>
    <cellStyle name="Normal 2 2" xfId="3" xr:uid="{00000000-0005-0000-0000-00000D000000}"/>
    <cellStyle name="Normal 2 3" xfId="20" xr:uid="{00000000-0005-0000-0000-00000E000000}"/>
    <cellStyle name="Normal 3" xfId="2" xr:uid="{00000000-0005-0000-0000-00000F000000}"/>
    <cellStyle name="Normal 3 2" xfId="22" xr:uid="{00000000-0005-0000-0000-000010000000}"/>
    <cellStyle name="Normal 4" xfId="4" xr:uid="{00000000-0005-0000-0000-000011000000}"/>
    <cellStyle name="Normal 4 2" xfId="7" xr:uid="{00000000-0005-0000-0000-000012000000}"/>
    <cellStyle name="Normal 4 2 2" xfId="14" xr:uid="{00000000-0005-0000-0000-000013000000}"/>
    <cellStyle name="Normal 4 3" xfId="10" xr:uid="{00000000-0005-0000-0000-000014000000}"/>
    <cellStyle name="Normal 4 3 2" xfId="16" xr:uid="{00000000-0005-0000-0000-000015000000}"/>
    <cellStyle name="Normal 4 4" xfId="12" xr:uid="{00000000-0005-0000-0000-000016000000}"/>
    <cellStyle name="Normal 4 5" xfId="24" xr:uid="{00000000-0005-0000-0000-000017000000}"/>
    <cellStyle name="Normal 5" xfId="18" xr:uid="{00000000-0005-0000-0000-000018000000}"/>
    <cellStyle name="Normal 6" xfId="26" xr:uid="{00000000-0005-0000-0000-000019000000}"/>
    <cellStyle name="Normal 9" xfId="25" xr:uid="{00000000-0005-0000-0000-00001A000000}"/>
    <cellStyle name="Normal_Sheet1" xfId="29" xr:uid="{960B89AE-1A08-4F24-B47F-F08F9A6C647A}"/>
    <cellStyle name="Normal_Sheet1_1" xfId="30" xr:uid="{4DEA6766-9110-426E-BD4B-F09768810788}"/>
    <cellStyle name="Percent" xfId="28" builtinId="5"/>
    <cellStyle name="Percent 2" xfId="9" xr:uid="{00000000-0005-0000-0000-00001C000000}"/>
  </cellStyles>
  <dxfs count="0"/>
  <tableStyles count="0" defaultTableStyle="TableStyleMedium2" defaultPivotStyle="PivotStyleLight16"/>
  <colors>
    <mruColors>
      <color rgb="FFCCFFFF"/>
      <color rgb="FFCCECFF"/>
      <color rgb="FFFFFFCC"/>
      <color rgb="FFFFCCCC"/>
      <color rgb="FFFC86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0</xdr:rowOff>
    </xdr:from>
    <xdr:to>
      <xdr:col>3</xdr:col>
      <xdr:colOff>419100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38350" y="55245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0</xdr:rowOff>
    </xdr:from>
    <xdr:to>
      <xdr:col>3</xdr:col>
      <xdr:colOff>419100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F7540FC-A66A-44DA-B3F4-DE82C5CE3786}"/>
            </a:ext>
          </a:extLst>
        </xdr:cNvPr>
        <xdr:cNvCxnSpPr/>
      </xdr:nvCxnSpPr>
      <xdr:spPr>
        <a:xfrm>
          <a:off x="2076450" y="548640"/>
          <a:ext cx="7734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topLeftCell="A55" zoomScale="115" zoomScaleNormal="115" workbookViewId="0">
      <selection activeCell="A60" sqref="A60:XFD60"/>
    </sheetView>
  </sheetViews>
  <sheetFormatPr defaultColWidth="9.109375" defaultRowHeight="18"/>
  <cols>
    <col min="1" max="1" width="3.6640625" style="160" customWidth="1"/>
    <col min="2" max="2" width="19.6640625" style="161" customWidth="1"/>
    <col min="3" max="3" width="12.109375" style="163" customWidth="1"/>
    <col min="4" max="5" width="10.6640625" style="163" customWidth="1"/>
    <col min="6" max="6" width="8.88671875" style="212" customWidth="1"/>
    <col min="7" max="7" width="8.33203125" style="200" customWidth="1"/>
    <col min="8" max="11" width="8.33203125" style="156" customWidth="1"/>
    <col min="12" max="12" width="8.33203125" style="166" customWidth="1"/>
    <col min="13" max="13" width="10.5546875" style="166" customWidth="1"/>
    <col min="14" max="14" width="15.109375" style="166" customWidth="1"/>
    <col min="15" max="15" width="13.44140625" style="166" customWidth="1"/>
    <col min="16" max="16" width="15.21875" style="166" customWidth="1"/>
    <col min="17" max="17" width="25" style="168" customWidth="1"/>
    <col min="18" max="16384" width="9.109375" style="157"/>
  </cols>
  <sheetData>
    <row r="1" spans="1:17" ht="21.75" customHeight="1">
      <c r="A1" s="256" t="s">
        <v>357</v>
      </c>
      <c r="B1" s="256"/>
      <c r="C1" s="256"/>
      <c r="D1" s="256"/>
      <c r="E1" s="256"/>
      <c r="F1" s="256"/>
      <c r="G1" s="256"/>
      <c r="Q1" s="223" t="s">
        <v>319</v>
      </c>
    </row>
    <row r="2" spans="1:17" ht="21.75" customHeight="1">
      <c r="A2" s="257" t="s">
        <v>358</v>
      </c>
      <c r="B2" s="257"/>
      <c r="C2" s="257"/>
      <c r="D2" s="257"/>
      <c r="E2" s="257"/>
      <c r="F2" s="257"/>
      <c r="G2" s="257"/>
      <c r="Q2" s="169"/>
    </row>
    <row r="3" spans="1:17" ht="21.75" customHeight="1">
      <c r="A3" s="158"/>
      <c r="B3" s="158"/>
      <c r="C3" s="158"/>
      <c r="D3" s="158"/>
      <c r="E3" s="158"/>
      <c r="F3" s="158"/>
      <c r="G3" s="158"/>
      <c r="Q3" s="169"/>
    </row>
    <row r="4" spans="1:17" ht="27" customHeight="1">
      <c r="A4" s="258" t="s">
        <v>322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17" ht="27" customHeight="1">
      <c r="A5" s="258" t="s">
        <v>323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</row>
    <row r="6" spans="1:17" ht="27" customHeight="1">
      <c r="A6" s="258" t="s">
        <v>353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</row>
    <row r="7" spans="1:17" ht="21.75" customHeight="1">
      <c r="A7" s="273" t="s">
        <v>359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1:17" ht="19.5" customHeight="1">
      <c r="A8" s="159"/>
      <c r="B8" s="155"/>
      <c r="C8" s="162"/>
      <c r="D8" s="162"/>
      <c r="E8" s="162"/>
      <c r="F8" s="209"/>
      <c r="L8" s="167"/>
      <c r="M8" s="167"/>
      <c r="N8" s="167"/>
      <c r="O8" s="167"/>
      <c r="P8" s="272" t="s">
        <v>320</v>
      </c>
      <c r="Q8" s="272"/>
    </row>
    <row r="9" spans="1:17" ht="27" customHeight="1">
      <c r="A9" s="260" t="s">
        <v>345</v>
      </c>
      <c r="B9" s="260" t="s">
        <v>46</v>
      </c>
      <c r="C9" s="260" t="s">
        <v>317</v>
      </c>
      <c r="D9" s="271" t="s">
        <v>333</v>
      </c>
      <c r="E9" s="271"/>
      <c r="F9" s="271"/>
      <c r="G9" s="263" t="s">
        <v>315</v>
      </c>
      <c r="H9" s="259" t="s">
        <v>58</v>
      </c>
      <c r="I9" s="259"/>
      <c r="J9" s="259"/>
      <c r="K9" s="259"/>
      <c r="L9" s="268" t="s">
        <v>312</v>
      </c>
      <c r="M9" s="268" t="s">
        <v>341</v>
      </c>
      <c r="N9" s="268" t="s">
        <v>313</v>
      </c>
      <c r="O9" s="268" t="s">
        <v>350</v>
      </c>
      <c r="P9" s="268" t="s">
        <v>316</v>
      </c>
      <c r="Q9" s="268" t="s">
        <v>314</v>
      </c>
    </row>
    <row r="10" spans="1:17" ht="64.5" customHeight="1">
      <c r="A10" s="261"/>
      <c r="B10" s="261"/>
      <c r="C10" s="261"/>
      <c r="D10" s="271"/>
      <c r="E10" s="271"/>
      <c r="F10" s="271"/>
      <c r="G10" s="264"/>
      <c r="H10" s="263" t="s">
        <v>328</v>
      </c>
      <c r="I10" s="266" t="s">
        <v>330</v>
      </c>
      <c r="J10" s="267"/>
      <c r="K10" s="263" t="s">
        <v>329</v>
      </c>
      <c r="L10" s="269"/>
      <c r="M10" s="269"/>
      <c r="N10" s="269"/>
      <c r="O10" s="269"/>
      <c r="P10" s="269"/>
      <c r="Q10" s="269"/>
    </row>
    <row r="11" spans="1:17" ht="93.6" customHeight="1">
      <c r="A11" s="262"/>
      <c r="B11" s="262"/>
      <c r="C11" s="262"/>
      <c r="D11" s="219" t="s">
        <v>348</v>
      </c>
      <c r="E11" s="219" t="s">
        <v>349</v>
      </c>
      <c r="F11" s="219" t="s">
        <v>334</v>
      </c>
      <c r="G11" s="265"/>
      <c r="H11" s="265"/>
      <c r="I11" s="220" t="s">
        <v>332</v>
      </c>
      <c r="J11" s="220" t="s">
        <v>331</v>
      </c>
      <c r="K11" s="265"/>
      <c r="L11" s="270"/>
      <c r="M11" s="270"/>
      <c r="N11" s="270"/>
      <c r="O11" s="270"/>
      <c r="P11" s="270"/>
      <c r="Q11" s="270"/>
    </row>
    <row r="12" spans="1:17" s="222" customFormat="1" ht="37.5" customHeight="1">
      <c r="A12" s="221" t="s">
        <v>34</v>
      </c>
      <c r="B12" s="221" t="s">
        <v>35</v>
      </c>
      <c r="C12" s="221" t="s">
        <v>318</v>
      </c>
      <c r="D12" s="221">
        <v>1</v>
      </c>
      <c r="E12" s="221">
        <v>2</v>
      </c>
      <c r="F12" s="221">
        <v>3</v>
      </c>
      <c r="G12" s="221" t="s">
        <v>343</v>
      </c>
      <c r="H12" s="221">
        <v>5</v>
      </c>
      <c r="I12" s="221">
        <v>6</v>
      </c>
      <c r="J12" s="221">
        <v>7</v>
      </c>
      <c r="K12" s="221">
        <v>8</v>
      </c>
      <c r="L12" s="221">
        <v>9</v>
      </c>
      <c r="M12" s="221">
        <v>10</v>
      </c>
      <c r="N12" s="221" t="s">
        <v>344</v>
      </c>
      <c r="O12" s="221">
        <v>12</v>
      </c>
      <c r="P12" s="221">
        <v>13</v>
      </c>
      <c r="Q12" s="221" t="s">
        <v>351</v>
      </c>
    </row>
    <row r="13" spans="1:17" s="183" customFormat="1" ht="30.75" customHeight="1">
      <c r="A13" s="164"/>
      <c r="B13" s="164" t="s">
        <v>327</v>
      </c>
      <c r="C13" s="164"/>
      <c r="D13" s="194"/>
      <c r="E13" s="194"/>
      <c r="F13" s="196"/>
      <c r="G13" s="197"/>
      <c r="H13" s="197"/>
      <c r="I13" s="197"/>
      <c r="J13" s="197"/>
      <c r="K13" s="197"/>
      <c r="L13" s="197"/>
      <c r="M13" s="165"/>
      <c r="N13" s="165">
        <f>N14+N58</f>
        <v>1427691377</v>
      </c>
      <c r="O13" s="170"/>
      <c r="P13" s="165">
        <f>N13-O13</f>
        <v>1427691377</v>
      </c>
      <c r="Q13" s="171"/>
    </row>
    <row r="14" spans="1:17" s="173" customFormat="1" ht="30.75" customHeight="1">
      <c r="A14" s="174" t="s">
        <v>1</v>
      </c>
      <c r="B14" s="175" t="s">
        <v>326</v>
      </c>
      <c r="C14" s="174"/>
      <c r="D14" s="195"/>
      <c r="E14" s="195"/>
      <c r="F14" s="210"/>
      <c r="G14" s="201"/>
      <c r="H14" s="182"/>
      <c r="I14" s="218"/>
      <c r="J14" s="182"/>
      <c r="K14" s="182"/>
      <c r="L14" s="201"/>
      <c r="M14" s="205"/>
      <c r="N14" s="205">
        <f>SUM(N15:N57)</f>
        <v>1427691377</v>
      </c>
      <c r="O14" s="176"/>
      <c r="P14" s="176"/>
      <c r="Q14" s="177"/>
    </row>
    <row r="15" spans="1:17" s="172" customFormat="1" ht="30.75" customHeight="1">
      <c r="A15" s="178">
        <v>1</v>
      </c>
      <c r="B15" s="227" t="s">
        <v>360</v>
      </c>
      <c r="C15" s="228" t="s">
        <v>361</v>
      </c>
      <c r="D15" s="216">
        <v>45474</v>
      </c>
      <c r="E15" s="216">
        <v>45657</v>
      </c>
      <c r="F15" s="213">
        <f>DATEDIF(D15,E15+1,"m")</f>
        <v>6</v>
      </c>
      <c r="G15" s="202">
        <f>SUM(H15,J15:K15)</f>
        <v>5.47</v>
      </c>
      <c r="H15" s="234">
        <v>5.0199999999999996</v>
      </c>
      <c r="I15" s="217"/>
      <c r="J15" s="199">
        <f>H15*I15</f>
        <v>0</v>
      </c>
      <c r="K15" s="237">
        <v>0.45</v>
      </c>
      <c r="L15" s="225">
        <v>0.6</v>
      </c>
      <c r="M15" s="214">
        <v>2340000</v>
      </c>
      <c r="N15" s="215">
        <f>ROUND(F15*G15*L15*M15,0)</f>
        <v>46079280</v>
      </c>
      <c r="O15" s="180"/>
      <c r="P15" s="180"/>
      <c r="Q15" s="181"/>
    </row>
    <row r="16" spans="1:17" s="172" customFormat="1" ht="30.75" customHeight="1">
      <c r="A16" s="250">
        <v>2</v>
      </c>
      <c r="B16" s="275" t="s">
        <v>363</v>
      </c>
      <c r="C16" s="246" t="s">
        <v>362</v>
      </c>
      <c r="D16" s="216">
        <v>45474</v>
      </c>
      <c r="E16" s="216">
        <v>45535</v>
      </c>
      <c r="F16" s="213">
        <f t="shared" ref="F16:F57" si="0">DATEDIF(D16,E16+1,"m")</f>
        <v>2</v>
      </c>
      <c r="G16" s="202">
        <f t="shared" ref="G16:G51" si="1">SUM(H16,J16:K16)</f>
        <v>5.3699999999999992</v>
      </c>
      <c r="H16" s="234">
        <v>5.0199999999999996</v>
      </c>
      <c r="I16" s="217"/>
      <c r="J16" s="199">
        <f t="shared" ref="J16:J51" si="2">H16*I16</f>
        <v>0</v>
      </c>
      <c r="K16" s="238">
        <v>0.35</v>
      </c>
      <c r="L16" s="225">
        <v>0.6</v>
      </c>
      <c r="M16" s="214">
        <v>2340000</v>
      </c>
      <c r="N16" s="215">
        <f t="shared" ref="N16:N18" si="3">ROUND(F16*G16*L16*M16,0)</f>
        <v>15078960</v>
      </c>
      <c r="O16" s="180"/>
      <c r="P16" s="180"/>
      <c r="Q16" s="181"/>
    </row>
    <row r="17" spans="1:17" s="172" customFormat="1" ht="30.75" customHeight="1">
      <c r="A17" s="251"/>
      <c r="B17" s="276"/>
      <c r="C17" s="247"/>
      <c r="D17" s="216">
        <v>45536</v>
      </c>
      <c r="E17" s="216">
        <v>45657</v>
      </c>
      <c r="F17" s="213">
        <f t="shared" ref="F17" si="4">DATEDIF(D17,E17+1,"m")</f>
        <v>4</v>
      </c>
      <c r="G17" s="202">
        <f t="shared" ref="G17" si="5">SUM(H17,J17:K17)</f>
        <v>5.71</v>
      </c>
      <c r="H17" s="234">
        <v>5.36</v>
      </c>
      <c r="I17" s="217"/>
      <c r="J17" s="199">
        <f t="shared" ref="J17" si="6">H17*I17</f>
        <v>0</v>
      </c>
      <c r="K17" s="238">
        <v>0.35</v>
      </c>
      <c r="L17" s="225">
        <v>0.6</v>
      </c>
      <c r="M17" s="214">
        <v>2340000</v>
      </c>
      <c r="N17" s="215">
        <f t="shared" ref="N17" si="7">ROUND(F17*G17*L17*M17,0)</f>
        <v>32067360</v>
      </c>
      <c r="O17" s="180"/>
      <c r="P17" s="180"/>
      <c r="Q17" s="181" t="s">
        <v>406</v>
      </c>
    </row>
    <row r="18" spans="1:17" s="172" customFormat="1" ht="30.75" customHeight="1">
      <c r="A18" s="178">
        <v>3</v>
      </c>
      <c r="B18" s="229" t="s">
        <v>364</v>
      </c>
      <c r="C18" s="230" t="s">
        <v>365</v>
      </c>
      <c r="D18" s="216">
        <v>45474</v>
      </c>
      <c r="E18" s="216">
        <v>45657</v>
      </c>
      <c r="F18" s="213">
        <f t="shared" si="0"/>
        <v>6</v>
      </c>
      <c r="G18" s="202">
        <f t="shared" si="1"/>
        <v>5.22</v>
      </c>
      <c r="H18" s="234">
        <v>5.0199999999999996</v>
      </c>
      <c r="I18" s="217"/>
      <c r="J18" s="199">
        <f t="shared" si="2"/>
        <v>0</v>
      </c>
      <c r="K18" s="239">
        <v>0.2</v>
      </c>
      <c r="L18" s="225">
        <v>0.6</v>
      </c>
      <c r="M18" s="214">
        <v>2340000</v>
      </c>
      <c r="N18" s="215">
        <f t="shared" si="3"/>
        <v>43973280</v>
      </c>
      <c r="O18" s="180"/>
      <c r="P18" s="180"/>
      <c r="Q18" s="181"/>
    </row>
    <row r="19" spans="1:17" s="172" customFormat="1" ht="30.75" customHeight="1">
      <c r="A19" s="178">
        <v>4</v>
      </c>
      <c r="B19" s="231" t="s">
        <v>366</v>
      </c>
      <c r="C19" s="228" t="s">
        <v>365</v>
      </c>
      <c r="D19" s="216">
        <v>45474</v>
      </c>
      <c r="E19" s="216">
        <v>45657</v>
      </c>
      <c r="F19" s="213">
        <f t="shared" si="0"/>
        <v>6</v>
      </c>
      <c r="G19" s="202">
        <f t="shared" si="1"/>
        <v>5.22</v>
      </c>
      <c r="H19" s="234">
        <v>5.0199999999999996</v>
      </c>
      <c r="I19" s="217"/>
      <c r="J19" s="199">
        <f t="shared" si="2"/>
        <v>0</v>
      </c>
      <c r="K19" s="238">
        <v>0.2</v>
      </c>
      <c r="L19" s="225">
        <v>0.6</v>
      </c>
      <c r="M19" s="214">
        <v>2340000</v>
      </c>
      <c r="N19" s="215">
        <f t="shared" ref="N19:N56" si="8">ROUND(F19*G19*L19*M19,0)</f>
        <v>43973280</v>
      </c>
      <c r="O19" s="180"/>
      <c r="P19" s="180"/>
      <c r="Q19" s="181"/>
    </row>
    <row r="20" spans="1:17" s="172" customFormat="1" ht="30.75" customHeight="1">
      <c r="A20" s="178">
        <v>5</v>
      </c>
      <c r="B20" s="231" t="s">
        <v>367</v>
      </c>
      <c r="C20" s="228" t="s">
        <v>365</v>
      </c>
      <c r="D20" s="216">
        <v>45474</v>
      </c>
      <c r="E20" s="216">
        <v>45657</v>
      </c>
      <c r="F20" s="213">
        <f t="shared" si="0"/>
        <v>6</v>
      </c>
      <c r="G20" s="202">
        <f t="shared" si="1"/>
        <v>4.83</v>
      </c>
      <c r="H20" s="234">
        <f>4.34+0.34</f>
        <v>4.68</v>
      </c>
      <c r="I20" s="217"/>
      <c r="J20" s="199">
        <f t="shared" si="2"/>
        <v>0</v>
      </c>
      <c r="K20" s="238">
        <v>0.15</v>
      </c>
      <c r="L20" s="225">
        <v>0.6</v>
      </c>
      <c r="M20" s="214">
        <v>2340000</v>
      </c>
      <c r="N20" s="215">
        <f t="shared" si="8"/>
        <v>40687920</v>
      </c>
      <c r="O20" s="180"/>
      <c r="P20" s="180"/>
      <c r="Q20" s="181"/>
    </row>
    <row r="21" spans="1:17" s="172" customFormat="1" ht="30.75" customHeight="1">
      <c r="A21" s="250">
        <v>6</v>
      </c>
      <c r="B21" s="248" t="s">
        <v>368</v>
      </c>
      <c r="C21" s="246" t="s">
        <v>365</v>
      </c>
      <c r="D21" s="216">
        <v>45474</v>
      </c>
      <c r="E21" s="216">
        <v>45626</v>
      </c>
      <c r="F21" s="213">
        <f t="shared" si="0"/>
        <v>5</v>
      </c>
      <c r="G21" s="202">
        <f t="shared" si="1"/>
        <v>2.4899999999999998</v>
      </c>
      <c r="H21" s="234">
        <v>2.34</v>
      </c>
      <c r="I21" s="217"/>
      <c r="J21" s="199">
        <f t="shared" si="2"/>
        <v>0</v>
      </c>
      <c r="K21" s="234">
        <v>0.15</v>
      </c>
      <c r="L21" s="225">
        <v>0.6</v>
      </c>
      <c r="M21" s="214">
        <v>2340000</v>
      </c>
      <c r="N21" s="215">
        <f t="shared" si="8"/>
        <v>17479800</v>
      </c>
      <c r="O21" s="180"/>
      <c r="P21" s="180"/>
      <c r="Q21" s="181"/>
    </row>
    <row r="22" spans="1:17" s="172" customFormat="1" ht="30.75" customHeight="1">
      <c r="A22" s="251"/>
      <c r="B22" s="249"/>
      <c r="C22" s="247"/>
      <c r="D22" s="216">
        <v>45627</v>
      </c>
      <c r="E22" s="216">
        <v>45657</v>
      </c>
      <c r="F22" s="213">
        <f t="shared" ref="F22" si="9">DATEDIF(D22,E22+1,"m")</f>
        <v>1</v>
      </c>
      <c r="G22" s="202">
        <f t="shared" ref="G22" si="10">SUM(H22,J22:K22)</f>
        <v>2.82</v>
      </c>
      <c r="H22" s="234">
        <v>2.67</v>
      </c>
      <c r="I22" s="217"/>
      <c r="J22" s="199">
        <f t="shared" ref="J22" si="11">H22*I22</f>
        <v>0</v>
      </c>
      <c r="K22" s="234">
        <v>0.15</v>
      </c>
      <c r="L22" s="225">
        <v>0.6</v>
      </c>
      <c r="M22" s="214">
        <v>2340000</v>
      </c>
      <c r="N22" s="215">
        <f t="shared" ref="N22" si="12">ROUND(F22*G22*L22*M22,0)</f>
        <v>3959280</v>
      </c>
      <c r="O22" s="180"/>
      <c r="P22" s="180"/>
      <c r="Q22" s="181" t="s">
        <v>411</v>
      </c>
    </row>
    <row r="23" spans="1:17" s="172" customFormat="1" ht="30.75" customHeight="1">
      <c r="A23" s="178">
        <v>7</v>
      </c>
      <c r="B23" s="227" t="s">
        <v>369</v>
      </c>
      <c r="C23" s="228" t="s">
        <v>365</v>
      </c>
      <c r="D23" s="216">
        <v>45474</v>
      </c>
      <c r="E23" s="216">
        <v>45657</v>
      </c>
      <c r="F23" s="213">
        <f t="shared" si="0"/>
        <v>6</v>
      </c>
      <c r="G23" s="202">
        <f t="shared" si="1"/>
        <v>4</v>
      </c>
      <c r="H23" s="235">
        <v>4</v>
      </c>
      <c r="I23" s="217"/>
      <c r="J23" s="199">
        <f t="shared" si="2"/>
        <v>0</v>
      </c>
      <c r="K23" s="237"/>
      <c r="L23" s="225">
        <v>0.6</v>
      </c>
      <c r="M23" s="214">
        <v>2340000</v>
      </c>
      <c r="N23" s="215">
        <f t="shared" si="8"/>
        <v>33696000</v>
      </c>
      <c r="O23" s="180"/>
      <c r="P23" s="180"/>
      <c r="Q23" s="181"/>
    </row>
    <row r="24" spans="1:17" s="172" customFormat="1" ht="30.75" customHeight="1">
      <c r="A24" s="178">
        <v>8</v>
      </c>
      <c r="B24" s="227" t="s">
        <v>370</v>
      </c>
      <c r="C24" s="228" t="s">
        <v>365</v>
      </c>
      <c r="D24" s="216">
        <v>45474</v>
      </c>
      <c r="E24" s="216">
        <v>45657</v>
      </c>
      <c r="F24" s="213">
        <f t="shared" si="0"/>
        <v>6</v>
      </c>
      <c r="G24" s="202">
        <f t="shared" si="1"/>
        <v>5.0199999999999996</v>
      </c>
      <c r="H24" s="234">
        <v>5.0199999999999996</v>
      </c>
      <c r="I24" s="217"/>
      <c r="J24" s="199">
        <f t="shared" si="2"/>
        <v>0</v>
      </c>
      <c r="K24" s="237"/>
      <c r="L24" s="225">
        <v>0.6</v>
      </c>
      <c r="M24" s="214">
        <v>2340000</v>
      </c>
      <c r="N24" s="215">
        <f t="shared" si="8"/>
        <v>42288480</v>
      </c>
      <c r="O24" s="180"/>
      <c r="P24" s="180"/>
      <c r="Q24" s="181"/>
    </row>
    <row r="25" spans="1:17" s="172" customFormat="1" ht="30.75" customHeight="1">
      <c r="A25" s="178">
        <v>9</v>
      </c>
      <c r="B25" s="233" t="s">
        <v>371</v>
      </c>
      <c r="C25" s="228" t="s">
        <v>365</v>
      </c>
      <c r="D25" s="216">
        <v>45474</v>
      </c>
      <c r="E25" s="216">
        <v>45657</v>
      </c>
      <c r="F25" s="213">
        <f t="shared" si="0"/>
        <v>6</v>
      </c>
      <c r="G25" s="202">
        <f t="shared" si="1"/>
        <v>4.9800000000000004</v>
      </c>
      <c r="H25" s="234">
        <v>4.9800000000000004</v>
      </c>
      <c r="I25" s="217"/>
      <c r="J25" s="199">
        <f t="shared" si="2"/>
        <v>0</v>
      </c>
      <c r="K25" s="237"/>
      <c r="L25" s="225">
        <v>0.6</v>
      </c>
      <c r="M25" s="214">
        <v>2340000</v>
      </c>
      <c r="N25" s="215">
        <f t="shared" si="8"/>
        <v>41951520</v>
      </c>
      <c r="O25" s="180"/>
      <c r="P25" s="180"/>
      <c r="Q25" s="181"/>
    </row>
    <row r="26" spans="1:17" s="172" customFormat="1" ht="30.75" customHeight="1">
      <c r="A26" s="178">
        <v>10</v>
      </c>
      <c r="B26" s="227" t="s">
        <v>372</v>
      </c>
      <c r="C26" s="228" t="s">
        <v>365</v>
      </c>
      <c r="D26" s="216">
        <v>45474</v>
      </c>
      <c r="E26" s="216">
        <v>45657</v>
      </c>
      <c r="F26" s="213">
        <f t="shared" si="0"/>
        <v>6</v>
      </c>
      <c r="G26" s="202">
        <f t="shared" si="1"/>
        <v>4.68</v>
      </c>
      <c r="H26" s="234">
        <v>4.68</v>
      </c>
      <c r="I26" s="217"/>
      <c r="J26" s="199">
        <f t="shared" si="2"/>
        <v>0</v>
      </c>
      <c r="K26" s="237"/>
      <c r="L26" s="225">
        <v>0.6</v>
      </c>
      <c r="M26" s="214">
        <v>2340000</v>
      </c>
      <c r="N26" s="215">
        <f t="shared" si="8"/>
        <v>39424320</v>
      </c>
      <c r="O26" s="180"/>
      <c r="P26" s="180"/>
      <c r="Q26" s="181"/>
    </row>
    <row r="27" spans="1:17" s="172" customFormat="1" ht="30.75" customHeight="1">
      <c r="A27" s="178">
        <v>11</v>
      </c>
      <c r="B27" s="233" t="s">
        <v>373</v>
      </c>
      <c r="C27" s="228" t="s">
        <v>365</v>
      </c>
      <c r="D27" s="216">
        <v>45474</v>
      </c>
      <c r="E27" s="216">
        <v>45657</v>
      </c>
      <c r="F27" s="213">
        <f t="shared" si="0"/>
        <v>6</v>
      </c>
      <c r="G27" s="202">
        <f t="shared" si="1"/>
        <v>5.36</v>
      </c>
      <c r="H27" s="234">
        <v>5.36</v>
      </c>
      <c r="I27" s="217"/>
      <c r="J27" s="199">
        <f t="shared" si="2"/>
        <v>0</v>
      </c>
      <c r="K27" s="237"/>
      <c r="L27" s="225">
        <v>0.6</v>
      </c>
      <c r="M27" s="214">
        <v>2340000</v>
      </c>
      <c r="N27" s="215">
        <f t="shared" si="8"/>
        <v>45152640</v>
      </c>
      <c r="O27" s="180"/>
      <c r="P27" s="180"/>
      <c r="Q27" s="181"/>
    </row>
    <row r="28" spans="1:17" s="172" customFormat="1" ht="30.75" customHeight="1">
      <c r="A28" s="178">
        <v>12</v>
      </c>
      <c r="B28" s="227" t="s">
        <v>374</v>
      </c>
      <c r="C28" s="228" t="s">
        <v>365</v>
      </c>
      <c r="D28" s="216">
        <v>45474</v>
      </c>
      <c r="E28" s="216">
        <v>45657</v>
      </c>
      <c r="F28" s="213">
        <f t="shared" si="0"/>
        <v>6</v>
      </c>
      <c r="G28" s="202">
        <f t="shared" si="1"/>
        <v>5.36</v>
      </c>
      <c r="H28" s="234">
        <v>5.36</v>
      </c>
      <c r="I28" s="217"/>
      <c r="J28" s="199">
        <f t="shared" si="2"/>
        <v>0</v>
      </c>
      <c r="K28" s="239"/>
      <c r="L28" s="225">
        <v>0.6</v>
      </c>
      <c r="M28" s="214">
        <v>2340000</v>
      </c>
      <c r="N28" s="215">
        <f t="shared" si="8"/>
        <v>45152640</v>
      </c>
      <c r="O28" s="180"/>
      <c r="P28" s="180"/>
      <c r="Q28" s="181"/>
    </row>
    <row r="29" spans="1:17" s="172" customFormat="1" ht="30.75" customHeight="1">
      <c r="A29" s="178">
        <v>13</v>
      </c>
      <c r="B29" s="227" t="s">
        <v>375</v>
      </c>
      <c r="C29" s="228" t="s">
        <v>365</v>
      </c>
      <c r="D29" s="216">
        <v>45474</v>
      </c>
      <c r="E29" s="216">
        <v>45657</v>
      </c>
      <c r="F29" s="213">
        <f t="shared" si="0"/>
        <v>6</v>
      </c>
      <c r="G29" s="202">
        <f t="shared" si="1"/>
        <v>5.0199999999999996</v>
      </c>
      <c r="H29" s="234">
        <v>5.0199999999999996</v>
      </c>
      <c r="I29" s="217"/>
      <c r="J29" s="199">
        <f t="shared" si="2"/>
        <v>0</v>
      </c>
      <c r="K29" s="239"/>
      <c r="L29" s="225">
        <v>0.6</v>
      </c>
      <c r="M29" s="214">
        <v>2340000</v>
      </c>
      <c r="N29" s="215">
        <f t="shared" si="8"/>
        <v>42288480</v>
      </c>
      <c r="O29" s="180"/>
      <c r="P29" s="180"/>
      <c r="Q29" s="181"/>
    </row>
    <row r="30" spans="1:17" s="172" customFormat="1" ht="30.75" customHeight="1">
      <c r="A30" s="178">
        <v>14</v>
      </c>
      <c r="B30" s="227" t="s">
        <v>376</v>
      </c>
      <c r="C30" s="228" t="s">
        <v>365</v>
      </c>
      <c r="D30" s="216">
        <v>45474</v>
      </c>
      <c r="E30" s="216">
        <v>45657</v>
      </c>
      <c r="F30" s="213">
        <f t="shared" si="0"/>
        <v>6</v>
      </c>
      <c r="G30" s="202">
        <f t="shared" si="1"/>
        <v>5.36</v>
      </c>
      <c r="H30" s="234">
        <v>5.36</v>
      </c>
      <c r="I30" s="217"/>
      <c r="J30" s="199">
        <f t="shared" si="2"/>
        <v>0</v>
      </c>
      <c r="K30" s="239"/>
      <c r="L30" s="225">
        <v>0.6</v>
      </c>
      <c r="M30" s="214">
        <v>2340000</v>
      </c>
      <c r="N30" s="215">
        <f t="shared" si="8"/>
        <v>45152640</v>
      </c>
      <c r="O30" s="180"/>
      <c r="P30" s="180"/>
      <c r="Q30" s="181"/>
    </row>
    <row r="31" spans="1:17" s="172" customFormat="1" ht="30.75" customHeight="1">
      <c r="A31" s="178">
        <v>15</v>
      </c>
      <c r="B31" s="227" t="s">
        <v>377</v>
      </c>
      <c r="C31" s="228" t="s">
        <v>365</v>
      </c>
      <c r="D31" s="216">
        <v>45474</v>
      </c>
      <c r="E31" s="216">
        <v>45657</v>
      </c>
      <c r="F31" s="213">
        <f t="shared" si="0"/>
        <v>6</v>
      </c>
      <c r="G31" s="202">
        <f t="shared" si="1"/>
        <v>4.34</v>
      </c>
      <c r="H31" s="234">
        <v>4.34</v>
      </c>
      <c r="I31" s="217"/>
      <c r="J31" s="199">
        <f t="shared" si="2"/>
        <v>0</v>
      </c>
      <c r="K31" s="239"/>
      <c r="L31" s="225">
        <v>0.6</v>
      </c>
      <c r="M31" s="214">
        <v>2340000</v>
      </c>
      <c r="N31" s="215">
        <f t="shared" si="8"/>
        <v>36560160</v>
      </c>
      <c r="O31" s="180"/>
      <c r="P31" s="180"/>
      <c r="Q31" s="181"/>
    </row>
    <row r="32" spans="1:17" s="172" customFormat="1" ht="30.75" customHeight="1">
      <c r="A32" s="178">
        <v>16</v>
      </c>
      <c r="B32" s="233" t="s">
        <v>378</v>
      </c>
      <c r="C32" s="228" t="s">
        <v>365</v>
      </c>
      <c r="D32" s="216">
        <v>45474</v>
      </c>
      <c r="E32" s="216">
        <v>45657</v>
      </c>
      <c r="F32" s="213">
        <f t="shared" si="0"/>
        <v>6</v>
      </c>
      <c r="G32" s="202">
        <f t="shared" si="1"/>
        <v>4.34</v>
      </c>
      <c r="H32" s="234">
        <v>4.34</v>
      </c>
      <c r="I32" s="217"/>
      <c r="J32" s="199">
        <f t="shared" si="2"/>
        <v>0</v>
      </c>
      <c r="K32" s="234"/>
      <c r="L32" s="225">
        <v>0.6</v>
      </c>
      <c r="M32" s="214">
        <v>2340000</v>
      </c>
      <c r="N32" s="215">
        <f t="shared" si="8"/>
        <v>36560160</v>
      </c>
      <c r="O32" s="180"/>
      <c r="P32" s="180"/>
      <c r="Q32" s="181"/>
    </row>
    <row r="33" spans="1:17" s="172" customFormat="1" ht="30.75" customHeight="1">
      <c r="A33" s="178">
        <v>17</v>
      </c>
      <c r="B33" s="227" t="s">
        <v>379</v>
      </c>
      <c r="C33" s="228" t="s">
        <v>365</v>
      </c>
      <c r="D33" s="216">
        <v>45474</v>
      </c>
      <c r="E33" s="216">
        <v>45657</v>
      </c>
      <c r="F33" s="213">
        <f t="shared" si="0"/>
        <v>6</v>
      </c>
      <c r="G33" s="202">
        <f t="shared" si="1"/>
        <v>5.0199999999999996</v>
      </c>
      <c r="H33" s="234">
        <v>5.0199999999999996</v>
      </c>
      <c r="I33" s="217"/>
      <c r="J33" s="199">
        <f t="shared" si="2"/>
        <v>0</v>
      </c>
      <c r="K33" s="234"/>
      <c r="L33" s="225">
        <v>0.6</v>
      </c>
      <c r="M33" s="214">
        <v>2340000</v>
      </c>
      <c r="N33" s="215">
        <f t="shared" si="8"/>
        <v>42288480</v>
      </c>
      <c r="O33" s="180"/>
      <c r="P33" s="180"/>
      <c r="Q33" s="181"/>
    </row>
    <row r="34" spans="1:17" s="172" customFormat="1" ht="30.75" customHeight="1">
      <c r="A34" s="178">
        <v>18</v>
      </c>
      <c r="B34" s="232" t="s">
        <v>380</v>
      </c>
      <c r="C34" s="228" t="s">
        <v>365</v>
      </c>
      <c r="D34" s="216">
        <v>45474</v>
      </c>
      <c r="E34" s="216">
        <v>45657</v>
      </c>
      <c r="F34" s="213">
        <f t="shared" si="0"/>
        <v>6</v>
      </c>
      <c r="G34" s="202">
        <f t="shared" si="1"/>
        <v>4.34</v>
      </c>
      <c r="H34" s="234">
        <v>4.34</v>
      </c>
      <c r="I34" s="217"/>
      <c r="J34" s="199">
        <f t="shared" si="2"/>
        <v>0</v>
      </c>
      <c r="K34" s="234"/>
      <c r="L34" s="225">
        <v>0.6</v>
      </c>
      <c r="M34" s="214">
        <v>2340000</v>
      </c>
      <c r="N34" s="215">
        <f t="shared" si="8"/>
        <v>36560160</v>
      </c>
      <c r="O34" s="180"/>
      <c r="P34" s="180"/>
      <c r="Q34" s="181"/>
    </row>
    <row r="35" spans="1:17" s="172" customFormat="1" ht="30.75" customHeight="1">
      <c r="A35" s="178">
        <v>19</v>
      </c>
      <c r="B35" s="243" t="s">
        <v>381</v>
      </c>
      <c r="C35" s="242" t="s">
        <v>365</v>
      </c>
      <c r="D35" s="216">
        <v>45474</v>
      </c>
      <c r="E35" s="216">
        <v>45657</v>
      </c>
      <c r="F35" s="213">
        <f t="shared" si="0"/>
        <v>6</v>
      </c>
      <c r="G35" s="202">
        <f t="shared" si="1"/>
        <v>4.32</v>
      </c>
      <c r="H35" s="234">
        <v>4.32</v>
      </c>
      <c r="I35" s="217"/>
      <c r="J35" s="199">
        <f t="shared" si="2"/>
        <v>0</v>
      </c>
      <c r="K35" s="234"/>
      <c r="L35" s="225">
        <v>0.6</v>
      </c>
      <c r="M35" s="214">
        <v>2340000</v>
      </c>
      <c r="N35" s="215">
        <f t="shared" si="8"/>
        <v>36391680</v>
      </c>
      <c r="O35" s="180"/>
      <c r="P35" s="180"/>
      <c r="Q35" s="181" t="s">
        <v>407</v>
      </c>
    </row>
    <row r="36" spans="1:17" s="172" customFormat="1" ht="30.75" customHeight="1">
      <c r="A36" s="178">
        <v>20</v>
      </c>
      <c r="B36" s="232" t="s">
        <v>382</v>
      </c>
      <c r="C36" s="228" t="s">
        <v>365</v>
      </c>
      <c r="D36" s="216">
        <v>45474</v>
      </c>
      <c r="E36" s="216">
        <v>45657</v>
      </c>
      <c r="F36" s="213">
        <f t="shared" si="0"/>
        <v>6</v>
      </c>
      <c r="G36" s="202">
        <f t="shared" si="1"/>
        <v>5.0199999999999996</v>
      </c>
      <c r="H36" s="234">
        <v>5.0199999999999996</v>
      </c>
      <c r="I36" s="217"/>
      <c r="J36" s="199">
        <f t="shared" si="2"/>
        <v>0</v>
      </c>
      <c r="K36" s="234"/>
      <c r="L36" s="225">
        <v>0.6</v>
      </c>
      <c r="M36" s="214">
        <v>2340000</v>
      </c>
      <c r="N36" s="215">
        <f t="shared" si="8"/>
        <v>42288480</v>
      </c>
      <c r="O36" s="180"/>
      <c r="P36" s="180"/>
      <c r="Q36" s="181"/>
    </row>
    <row r="37" spans="1:17" s="172" customFormat="1" ht="30.75" customHeight="1">
      <c r="A37" s="178">
        <v>21</v>
      </c>
      <c r="B37" s="232" t="s">
        <v>383</v>
      </c>
      <c r="C37" s="228" t="s">
        <v>365</v>
      </c>
      <c r="D37" s="216">
        <v>45474</v>
      </c>
      <c r="E37" s="216">
        <v>45657</v>
      </c>
      <c r="F37" s="213">
        <f t="shared" si="0"/>
        <v>6</v>
      </c>
      <c r="G37" s="202">
        <f t="shared" si="1"/>
        <v>2.34</v>
      </c>
      <c r="H37" s="234">
        <v>2.34</v>
      </c>
      <c r="I37" s="217"/>
      <c r="J37" s="199">
        <f t="shared" si="2"/>
        <v>0</v>
      </c>
      <c r="K37" s="234"/>
      <c r="L37" s="225">
        <v>0.6</v>
      </c>
      <c r="M37" s="214">
        <v>2340000</v>
      </c>
      <c r="N37" s="215">
        <f t="shared" si="8"/>
        <v>19712160</v>
      </c>
      <c r="O37" s="180"/>
      <c r="P37" s="180"/>
      <c r="Q37" s="181"/>
    </row>
    <row r="38" spans="1:17" s="172" customFormat="1" ht="30.75" customHeight="1">
      <c r="A38" s="178">
        <v>22</v>
      </c>
      <c r="B38" s="231" t="s">
        <v>384</v>
      </c>
      <c r="C38" s="228" t="s">
        <v>365</v>
      </c>
      <c r="D38" s="216">
        <v>45474</v>
      </c>
      <c r="E38" s="216">
        <v>45657</v>
      </c>
      <c r="F38" s="213">
        <f t="shared" si="0"/>
        <v>6</v>
      </c>
      <c r="G38" s="202">
        <f t="shared" si="1"/>
        <v>5.0199999999999996</v>
      </c>
      <c r="H38" s="234">
        <v>5.0199999999999996</v>
      </c>
      <c r="I38" s="217"/>
      <c r="J38" s="199">
        <f t="shared" si="2"/>
        <v>0</v>
      </c>
      <c r="K38" s="234"/>
      <c r="L38" s="225">
        <v>0.6</v>
      </c>
      <c r="M38" s="214">
        <v>2340000</v>
      </c>
      <c r="N38" s="215">
        <f t="shared" si="8"/>
        <v>42288480</v>
      </c>
      <c r="O38" s="180"/>
      <c r="P38" s="180"/>
      <c r="Q38" s="181"/>
    </row>
    <row r="39" spans="1:17" s="172" customFormat="1" ht="30.75" customHeight="1">
      <c r="A39" s="178">
        <v>23</v>
      </c>
      <c r="B39" s="231" t="s">
        <v>385</v>
      </c>
      <c r="C39" s="228" t="s">
        <v>365</v>
      </c>
      <c r="D39" s="216">
        <v>45474</v>
      </c>
      <c r="E39" s="216">
        <v>45657</v>
      </c>
      <c r="F39" s="213">
        <f t="shared" si="0"/>
        <v>6</v>
      </c>
      <c r="G39" s="202">
        <f t="shared" si="1"/>
        <v>5.08</v>
      </c>
      <c r="H39" s="234">
        <v>5.08</v>
      </c>
      <c r="I39" s="217"/>
      <c r="J39" s="199">
        <f t="shared" si="2"/>
        <v>0</v>
      </c>
      <c r="K39" s="234"/>
      <c r="L39" s="225">
        <v>0.6</v>
      </c>
      <c r="M39" s="214">
        <v>2340000</v>
      </c>
      <c r="N39" s="215">
        <f t="shared" si="8"/>
        <v>42793920</v>
      </c>
      <c r="O39" s="180"/>
      <c r="P39" s="180"/>
      <c r="Q39" s="181"/>
    </row>
    <row r="40" spans="1:17" s="172" customFormat="1" ht="30.75" customHeight="1">
      <c r="A40" s="178">
        <v>24</v>
      </c>
      <c r="B40" s="231" t="s">
        <v>386</v>
      </c>
      <c r="C40" s="228" t="s">
        <v>365</v>
      </c>
      <c r="D40" s="216">
        <v>45474</v>
      </c>
      <c r="E40" s="216">
        <v>45657</v>
      </c>
      <c r="F40" s="213">
        <f t="shared" si="0"/>
        <v>6</v>
      </c>
      <c r="G40" s="202">
        <f t="shared" si="1"/>
        <v>5.0199999999999996</v>
      </c>
      <c r="H40" s="234">
        <v>5.0199999999999996</v>
      </c>
      <c r="I40" s="217"/>
      <c r="J40" s="199">
        <f t="shared" si="2"/>
        <v>0</v>
      </c>
      <c r="K40" s="234"/>
      <c r="L40" s="225">
        <v>0.6</v>
      </c>
      <c r="M40" s="214">
        <v>2340000</v>
      </c>
      <c r="N40" s="215">
        <f t="shared" si="8"/>
        <v>42288480</v>
      </c>
      <c r="O40" s="180"/>
      <c r="P40" s="180"/>
      <c r="Q40" s="181"/>
    </row>
    <row r="41" spans="1:17" s="172" customFormat="1" ht="30.75" customHeight="1">
      <c r="A41" s="178">
        <v>25</v>
      </c>
      <c r="B41" s="231" t="s">
        <v>387</v>
      </c>
      <c r="C41" s="228" t="s">
        <v>365</v>
      </c>
      <c r="D41" s="216">
        <v>45474</v>
      </c>
      <c r="E41" s="216">
        <v>45657</v>
      </c>
      <c r="F41" s="213">
        <f t="shared" si="0"/>
        <v>6</v>
      </c>
      <c r="G41" s="202">
        <f t="shared" si="1"/>
        <v>4.34</v>
      </c>
      <c r="H41" s="234">
        <v>4.34</v>
      </c>
      <c r="I41" s="217"/>
      <c r="J41" s="199">
        <f t="shared" si="2"/>
        <v>0</v>
      </c>
      <c r="K41" s="234"/>
      <c r="L41" s="225">
        <v>0.6</v>
      </c>
      <c r="M41" s="214">
        <v>2340000</v>
      </c>
      <c r="N41" s="215">
        <f t="shared" si="8"/>
        <v>36560160</v>
      </c>
      <c r="O41" s="180"/>
      <c r="P41" s="180"/>
      <c r="Q41" s="181"/>
    </row>
    <row r="42" spans="1:17" s="172" customFormat="1" ht="30.75" customHeight="1">
      <c r="A42" s="178">
        <v>26</v>
      </c>
      <c r="B42" s="232" t="s">
        <v>388</v>
      </c>
      <c r="C42" s="228" t="s">
        <v>365</v>
      </c>
      <c r="D42" s="216">
        <v>45474</v>
      </c>
      <c r="E42" s="216">
        <v>45657</v>
      </c>
      <c r="F42" s="213">
        <f t="shared" si="0"/>
        <v>6</v>
      </c>
      <c r="G42" s="202">
        <f t="shared" si="1"/>
        <v>4.68</v>
      </c>
      <c r="H42" s="234">
        <v>4.68</v>
      </c>
      <c r="I42" s="217"/>
      <c r="J42" s="199">
        <f t="shared" si="2"/>
        <v>0</v>
      </c>
      <c r="K42" s="238"/>
      <c r="L42" s="225">
        <v>0.6</v>
      </c>
      <c r="M42" s="214">
        <v>2340000</v>
      </c>
      <c r="N42" s="215">
        <f t="shared" si="8"/>
        <v>39424320</v>
      </c>
      <c r="O42" s="180"/>
      <c r="P42" s="180"/>
      <c r="Q42" s="181"/>
    </row>
    <row r="43" spans="1:17" s="172" customFormat="1" ht="30.75" customHeight="1">
      <c r="A43" s="178">
        <v>27</v>
      </c>
      <c r="B43" s="232" t="s">
        <v>389</v>
      </c>
      <c r="C43" s="228" t="s">
        <v>365</v>
      </c>
      <c r="D43" s="216">
        <v>45474</v>
      </c>
      <c r="E43" s="216">
        <v>45657</v>
      </c>
      <c r="F43" s="213">
        <f t="shared" si="0"/>
        <v>6</v>
      </c>
      <c r="G43" s="202">
        <f t="shared" si="1"/>
        <v>5.0199999999999996</v>
      </c>
      <c r="H43" s="234">
        <v>5.0199999999999996</v>
      </c>
      <c r="I43" s="217"/>
      <c r="J43" s="199">
        <f t="shared" si="2"/>
        <v>0</v>
      </c>
      <c r="K43" s="238"/>
      <c r="L43" s="225">
        <v>0.6</v>
      </c>
      <c r="M43" s="214">
        <v>2340000</v>
      </c>
      <c r="N43" s="215">
        <f t="shared" si="8"/>
        <v>42288480</v>
      </c>
      <c r="O43" s="180"/>
      <c r="P43" s="180"/>
      <c r="Q43" s="181"/>
    </row>
    <row r="44" spans="1:17" s="172" customFormat="1" ht="30.75" customHeight="1">
      <c r="A44" s="178">
        <v>28</v>
      </c>
      <c r="B44" s="232" t="s">
        <v>390</v>
      </c>
      <c r="C44" s="228" t="s">
        <v>365</v>
      </c>
      <c r="D44" s="216">
        <v>45474</v>
      </c>
      <c r="E44" s="216">
        <v>45657</v>
      </c>
      <c r="F44" s="213">
        <f t="shared" si="0"/>
        <v>6</v>
      </c>
      <c r="G44" s="202">
        <f t="shared" si="1"/>
        <v>4.68</v>
      </c>
      <c r="H44" s="234">
        <v>4.68</v>
      </c>
      <c r="I44" s="217"/>
      <c r="J44" s="199">
        <f t="shared" si="2"/>
        <v>0</v>
      </c>
      <c r="K44" s="238"/>
      <c r="L44" s="225">
        <v>0.6</v>
      </c>
      <c r="M44" s="214">
        <v>2340000</v>
      </c>
      <c r="N44" s="215">
        <f t="shared" si="8"/>
        <v>39424320</v>
      </c>
      <c r="O44" s="180"/>
      <c r="P44" s="180"/>
      <c r="Q44" s="181"/>
    </row>
    <row r="45" spans="1:17" s="172" customFormat="1" ht="30.75" customHeight="1">
      <c r="A45" s="178">
        <v>29</v>
      </c>
      <c r="B45" s="232" t="s">
        <v>391</v>
      </c>
      <c r="C45" s="228" t="s">
        <v>365</v>
      </c>
      <c r="D45" s="216">
        <v>45474</v>
      </c>
      <c r="E45" s="216">
        <v>45657</v>
      </c>
      <c r="F45" s="213">
        <f t="shared" si="0"/>
        <v>6</v>
      </c>
      <c r="G45" s="202">
        <f t="shared" si="1"/>
        <v>5.0199999999999996</v>
      </c>
      <c r="H45" s="234">
        <v>5.0199999999999996</v>
      </c>
      <c r="I45" s="217"/>
      <c r="J45" s="199">
        <f t="shared" si="2"/>
        <v>0</v>
      </c>
      <c r="K45" s="238"/>
      <c r="L45" s="225">
        <v>0.6</v>
      </c>
      <c r="M45" s="214">
        <v>2340000</v>
      </c>
      <c r="N45" s="215">
        <f t="shared" si="8"/>
        <v>42288480</v>
      </c>
      <c r="O45" s="180"/>
      <c r="P45" s="180"/>
      <c r="Q45" s="181"/>
    </row>
    <row r="46" spans="1:17" s="172" customFormat="1" ht="30.75" customHeight="1">
      <c r="A46" s="178">
        <v>30</v>
      </c>
      <c r="B46" s="232" t="s">
        <v>392</v>
      </c>
      <c r="C46" s="228" t="s">
        <v>365</v>
      </c>
      <c r="D46" s="216">
        <v>45474</v>
      </c>
      <c r="E46" s="216">
        <v>45657</v>
      </c>
      <c r="F46" s="213">
        <f t="shared" si="0"/>
        <v>6</v>
      </c>
      <c r="G46" s="202">
        <f t="shared" si="1"/>
        <v>5.0199999999999996</v>
      </c>
      <c r="H46" s="234">
        <v>5.0199999999999996</v>
      </c>
      <c r="I46" s="217"/>
      <c r="J46" s="199">
        <f t="shared" si="2"/>
        <v>0</v>
      </c>
      <c r="K46" s="238"/>
      <c r="L46" s="225">
        <v>0.6</v>
      </c>
      <c r="M46" s="214">
        <v>2340000</v>
      </c>
      <c r="N46" s="215">
        <f t="shared" si="8"/>
        <v>42288480</v>
      </c>
      <c r="O46" s="180"/>
      <c r="P46" s="180"/>
      <c r="Q46" s="181"/>
    </row>
    <row r="47" spans="1:17" s="172" customFormat="1" ht="30.75" customHeight="1">
      <c r="A47" s="178">
        <v>31</v>
      </c>
      <c r="B47" s="232" t="s">
        <v>393</v>
      </c>
      <c r="C47" s="228" t="s">
        <v>365</v>
      </c>
      <c r="D47" s="216">
        <v>45474</v>
      </c>
      <c r="E47" s="216">
        <v>45657</v>
      </c>
      <c r="F47" s="213">
        <f t="shared" si="0"/>
        <v>6</v>
      </c>
      <c r="G47" s="202">
        <f t="shared" si="1"/>
        <v>3.65</v>
      </c>
      <c r="H47" s="236">
        <v>3.65</v>
      </c>
      <c r="I47" s="217"/>
      <c r="J47" s="199">
        <f t="shared" si="2"/>
        <v>0</v>
      </c>
      <c r="K47" s="238"/>
      <c r="L47" s="225">
        <v>0.6</v>
      </c>
      <c r="M47" s="214">
        <v>2340000</v>
      </c>
      <c r="N47" s="215">
        <f t="shared" si="8"/>
        <v>30747600</v>
      </c>
      <c r="O47" s="180"/>
      <c r="P47" s="180"/>
      <c r="Q47" s="181"/>
    </row>
    <row r="48" spans="1:17" s="172" customFormat="1" ht="30.75" customHeight="1">
      <c r="A48" s="178">
        <v>32</v>
      </c>
      <c r="B48" s="232" t="s">
        <v>394</v>
      </c>
      <c r="C48" s="228" t="s">
        <v>365</v>
      </c>
      <c r="D48" s="216">
        <v>45474</v>
      </c>
      <c r="E48" s="216">
        <v>45657</v>
      </c>
      <c r="F48" s="213">
        <f t="shared" si="0"/>
        <v>6</v>
      </c>
      <c r="G48" s="202">
        <f t="shared" si="1"/>
        <v>4.4000000000000004</v>
      </c>
      <c r="H48" s="234">
        <v>4.4000000000000004</v>
      </c>
      <c r="I48" s="217"/>
      <c r="J48" s="199">
        <f t="shared" si="2"/>
        <v>0</v>
      </c>
      <c r="K48" s="240"/>
      <c r="L48" s="225">
        <v>0.6</v>
      </c>
      <c r="M48" s="214">
        <v>2340000</v>
      </c>
      <c r="N48" s="215">
        <f t="shared" si="8"/>
        <v>37065600</v>
      </c>
      <c r="O48" s="180"/>
      <c r="P48" s="180"/>
      <c r="Q48" s="181"/>
    </row>
    <row r="49" spans="1:17" s="172" customFormat="1" ht="30.75" customHeight="1">
      <c r="A49" s="250">
        <v>33</v>
      </c>
      <c r="B49" s="252" t="s">
        <v>395</v>
      </c>
      <c r="C49" s="246" t="s">
        <v>365</v>
      </c>
      <c r="D49" s="216">
        <v>45474</v>
      </c>
      <c r="E49" s="216">
        <v>45626</v>
      </c>
      <c r="F49" s="213">
        <f t="shared" si="0"/>
        <v>5</v>
      </c>
      <c r="G49" s="202">
        <f t="shared" ref="G49" si="13">SUM(H49,J49:K49)</f>
        <v>2.34</v>
      </c>
      <c r="H49" s="236">
        <v>2.34</v>
      </c>
      <c r="I49" s="217"/>
      <c r="J49" s="199">
        <f t="shared" si="2"/>
        <v>0</v>
      </c>
      <c r="K49" s="234"/>
      <c r="L49" s="225">
        <v>0.6</v>
      </c>
      <c r="M49" s="214">
        <v>2340000</v>
      </c>
      <c r="N49" s="215">
        <f t="shared" si="8"/>
        <v>16426800</v>
      </c>
      <c r="O49" s="180"/>
      <c r="P49" s="180"/>
      <c r="Q49" s="181"/>
    </row>
    <row r="50" spans="1:17" s="172" customFormat="1" ht="30.75" customHeight="1">
      <c r="A50" s="251"/>
      <c r="B50" s="253"/>
      <c r="C50" s="247"/>
      <c r="D50" s="216">
        <v>45627</v>
      </c>
      <c r="E50" s="216">
        <v>45657</v>
      </c>
      <c r="F50" s="213">
        <f t="shared" ref="F50" si="14">DATEDIF(D50,E50+1,"m")</f>
        <v>1</v>
      </c>
      <c r="G50" s="202">
        <f t="shared" ref="G50" si="15">SUM(H50,J50:K50)</f>
        <v>2.67</v>
      </c>
      <c r="H50" s="236">
        <v>2.67</v>
      </c>
      <c r="I50" s="217"/>
      <c r="J50" s="199">
        <f t="shared" ref="J50" si="16">H50*I50</f>
        <v>0</v>
      </c>
      <c r="K50" s="234"/>
      <c r="L50" s="225">
        <v>0.6</v>
      </c>
      <c r="M50" s="214">
        <v>2340000</v>
      </c>
      <c r="N50" s="215">
        <f t="shared" ref="N50" si="17">ROUND(F50*G50*L50*M50,0)</f>
        <v>3748680</v>
      </c>
      <c r="O50" s="180"/>
      <c r="P50" s="180"/>
      <c r="Q50" s="181" t="s">
        <v>411</v>
      </c>
    </row>
    <row r="51" spans="1:17" s="172" customFormat="1" ht="30.75" customHeight="1">
      <c r="A51" s="250">
        <v>34</v>
      </c>
      <c r="B51" s="254" t="s">
        <v>396</v>
      </c>
      <c r="C51" s="246" t="s">
        <v>397</v>
      </c>
      <c r="D51" s="216">
        <v>45474</v>
      </c>
      <c r="E51" s="216">
        <v>45626</v>
      </c>
      <c r="F51" s="213">
        <f t="shared" si="0"/>
        <v>5</v>
      </c>
      <c r="G51" s="202">
        <f t="shared" si="1"/>
        <v>4.7471999999999994</v>
      </c>
      <c r="H51" s="234">
        <v>4.0599999999999996</v>
      </c>
      <c r="I51" s="217">
        <v>0.12</v>
      </c>
      <c r="J51" s="199">
        <f t="shared" si="2"/>
        <v>0.48719999999999991</v>
      </c>
      <c r="K51" s="234">
        <v>0.2</v>
      </c>
      <c r="L51" s="225">
        <v>0.6</v>
      </c>
      <c r="M51" s="214">
        <v>2340000</v>
      </c>
      <c r="N51" s="215">
        <f t="shared" si="8"/>
        <v>33325344</v>
      </c>
      <c r="O51" s="180"/>
      <c r="P51" s="180"/>
      <c r="Q51" s="181"/>
    </row>
    <row r="52" spans="1:17" s="172" customFormat="1" ht="30.75" customHeight="1">
      <c r="A52" s="251"/>
      <c r="B52" s="255"/>
      <c r="C52" s="247"/>
      <c r="D52" s="216">
        <v>45627</v>
      </c>
      <c r="E52" s="216">
        <v>45657</v>
      </c>
      <c r="F52" s="213">
        <f t="shared" ref="F52" si="18">DATEDIF(D52,E52+1,"m")</f>
        <v>1</v>
      </c>
      <c r="G52" s="202">
        <f t="shared" ref="G52" si="19">SUM(H52,J52:K52)</f>
        <v>4.7877999999999998</v>
      </c>
      <c r="H52" s="234">
        <v>4.0599999999999996</v>
      </c>
      <c r="I52" s="217">
        <v>0.13</v>
      </c>
      <c r="J52" s="199">
        <f t="shared" ref="J52" si="20">H52*I52</f>
        <v>0.52779999999999994</v>
      </c>
      <c r="K52" s="234">
        <v>0.2</v>
      </c>
      <c r="L52" s="225">
        <v>0.6</v>
      </c>
      <c r="M52" s="214">
        <v>2340000</v>
      </c>
      <c r="N52" s="215">
        <f t="shared" ref="N52" si="21">ROUND(F52*G52*L52*M52,0)</f>
        <v>6722071</v>
      </c>
      <c r="O52" s="180"/>
      <c r="P52" s="180"/>
      <c r="Q52" s="181" t="s">
        <v>410</v>
      </c>
    </row>
    <row r="53" spans="1:17" s="172" customFormat="1" ht="30.75" customHeight="1">
      <c r="A53" s="178">
        <v>35</v>
      </c>
      <c r="B53" s="232" t="s">
        <v>398</v>
      </c>
      <c r="C53" s="228" t="s">
        <v>399</v>
      </c>
      <c r="D53" s="216">
        <v>45474</v>
      </c>
      <c r="E53" s="216">
        <v>45657</v>
      </c>
      <c r="F53" s="213">
        <f t="shared" ref="F53:F56" si="22">DATEDIF(D53,E53+1,"m")</f>
        <v>6</v>
      </c>
      <c r="G53" s="202">
        <f t="shared" ref="G53:G57" si="23">SUM(H53,J53:K53)</f>
        <v>4.6283999999999992</v>
      </c>
      <c r="H53" s="234">
        <v>4.0599999999999996</v>
      </c>
      <c r="I53" s="217">
        <v>0.14000000000000001</v>
      </c>
      <c r="J53" s="199">
        <f>H53*I53</f>
        <v>0.56840000000000002</v>
      </c>
      <c r="K53" s="234"/>
      <c r="L53" s="225">
        <v>0.6</v>
      </c>
      <c r="M53" s="214">
        <v>2340000</v>
      </c>
      <c r="N53" s="215">
        <f t="shared" si="8"/>
        <v>38989642</v>
      </c>
      <c r="O53" s="180"/>
      <c r="P53" s="180"/>
      <c r="Q53" s="181"/>
    </row>
    <row r="54" spans="1:17" s="172" customFormat="1" ht="30.75" customHeight="1">
      <c r="A54" s="250">
        <v>36</v>
      </c>
      <c r="B54" s="248" t="s">
        <v>408</v>
      </c>
      <c r="C54" s="246" t="s">
        <v>404</v>
      </c>
      <c r="D54" s="216">
        <v>45474</v>
      </c>
      <c r="E54" s="216">
        <v>45565</v>
      </c>
      <c r="F54" s="213">
        <f t="shared" ref="F54" si="24">DATEDIF(D54,E54+1,"m")</f>
        <v>3</v>
      </c>
      <c r="G54" s="202">
        <f t="shared" si="23"/>
        <v>4</v>
      </c>
      <c r="H54" s="235">
        <v>4</v>
      </c>
      <c r="I54" s="217"/>
      <c r="J54" s="199">
        <f>H54*I54</f>
        <v>0</v>
      </c>
      <c r="K54" s="234"/>
      <c r="L54" s="225">
        <v>0.6</v>
      </c>
      <c r="M54" s="214">
        <v>2340000</v>
      </c>
      <c r="N54" s="215">
        <f t="shared" ref="N54" si="25">ROUND(F54*G54*L54*M54,0)</f>
        <v>16848000</v>
      </c>
      <c r="O54" s="180"/>
      <c r="P54" s="180"/>
      <c r="Q54" s="181" t="s">
        <v>402</v>
      </c>
    </row>
    <row r="55" spans="1:17" s="172" customFormat="1" ht="30.75" customHeight="1">
      <c r="A55" s="251"/>
      <c r="B55" s="249"/>
      <c r="C55" s="247"/>
      <c r="D55" s="216">
        <v>45566</v>
      </c>
      <c r="E55" s="216">
        <v>45657</v>
      </c>
      <c r="F55" s="213">
        <f t="shared" ref="F55" si="26">DATEDIF(D55,E55+1,"m")</f>
        <v>3</v>
      </c>
      <c r="G55" s="202">
        <f t="shared" si="23"/>
        <v>4.34</v>
      </c>
      <c r="H55" s="235">
        <v>4.34</v>
      </c>
      <c r="I55" s="217"/>
      <c r="J55" s="199">
        <f>H55*I55</f>
        <v>0</v>
      </c>
      <c r="K55" s="234"/>
      <c r="L55" s="225">
        <v>0.6</v>
      </c>
      <c r="M55" s="214">
        <v>2340000</v>
      </c>
      <c r="N55" s="215">
        <f t="shared" ref="N55" si="27">ROUND(F55*G55*L55*M55,0)</f>
        <v>18280080</v>
      </c>
      <c r="O55" s="180"/>
      <c r="P55" s="180"/>
      <c r="Q55" s="181" t="s">
        <v>409</v>
      </c>
    </row>
    <row r="56" spans="1:17" s="172" customFormat="1" ht="30.75" customHeight="1">
      <c r="A56" s="178">
        <v>37</v>
      </c>
      <c r="B56" s="232" t="s">
        <v>400</v>
      </c>
      <c r="C56" s="228" t="s">
        <v>401</v>
      </c>
      <c r="D56" s="216">
        <v>45536</v>
      </c>
      <c r="E56" s="216">
        <v>45657</v>
      </c>
      <c r="F56" s="213">
        <f t="shared" si="22"/>
        <v>4</v>
      </c>
      <c r="G56" s="202">
        <f t="shared" ref="G56" si="28">SUM(H56,J56:K56)</f>
        <v>3.33</v>
      </c>
      <c r="H56" s="234">
        <v>3.33</v>
      </c>
      <c r="I56" s="217"/>
      <c r="J56" s="199">
        <f>H56*I56</f>
        <v>0</v>
      </c>
      <c r="K56" s="234"/>
      <c r="L56" s="225">
        <v>0.6</v>
      </c>
      <c r="M56" s="214">
        <v>2340000</v>
      </c>
      <c r="N56" s="215">
        <f t="shared" si="8"/>
        <v>18701280</v>
      </c>
      <c r="O56" s="180"/>
      <c r="P56" s="180"/>
      <c r="Q56" s="181" t="s">
        <v>402</v>
      </c>
    </row>
    <row r="57" spans="1:17" s="172" customFormat="1" ht="30.75" customHeight="1">
      <c r="A57" s="178">
        <v>38</v>
      </c>
      <c r="B57" s="232" t="s">
        <v>403</v>
      </c>
      <c r="C57" s="228" t="s">
        <v>404</v>
      </c>
      <c r="D57" s="216">
        <v>45597</v>
      </c>
      <c r="E57" s="216">
        <v>45657</v>
      </c>
      <c r="F57" s="213">
        <f t="shared" si="0"/>
        <v>2</v>
      </c>
      <c r="G57" s="202">
        <f t="shared" si="23"/>
        <v>3</v>
      </c>
      <c r="H57" s="241">
        <v>3</v>
      </c>
      <c r="I57" s="217"/>
      <c r="J57" s="199">
        <f>H57*I57</f>
        <v>0</v>
      </c>
      <c r="K57" s="234"/>
      <c r="L57" s="225">
        <v>0.6</v>
      </c>
      <c r="M57" s="214">
        <v>2340000</v>
      </c>
      <c r="N57" s="215">
        <f t="shared" ref="N57" si="29">ROUND(F57*G57*L57*M57,0)</f>
        <v>8424000</v>
      </c>
      <c r="O57" s="180"/>
      <c r="P57" s="180"/>
      <c r="Q57" s="181" t="s">
        <v>405</v>
      </c>
    </row>
    <row r="58" spans="1:17" s="173" customFormat="1" ht="21" customHeight="1">
      <c r="A58" s="174" t="s">
        <v>2</v>
      </c>
      <c r="B58" s="175" t="s">
        <v>311</v>
      </c>
      <c r="C58" s="174"/>
      <c r="D58" s="224"/>
      <c r="E58" s="224"/>
      <c r="F58" s="210"/>
      <c r="G58" s="203"/>
      <c r="H58" s="182"/>
      <c r="I58" s="218"/>
      <c r="J58" s="218"/>
      <c r="K58" s="182"/>
      <c r="L58" s="226"/>
      <c r="M58" s="205"/>
      <c r="N58" s="205">
        <f>SUM(N59:N59)</f>
        <v>0</v>
      </c>
      <c r="O58" s="182"/>
      <c r="P58" s="182"/>
      <c r="Q58" s="177"/>
    </row>
    <row r="59" spans="1:17" s="172" customFormat="1" ht="15" customHeight="1">
      <c r="A59" s="178"/>
      <c r="B59" s="179"/>
      <c r="C59" s="178"/>
      <c r="D59" s="216"/>
      <c r="E59" s="216"/>
      <c r="F59" s="213">
        <f>DATEDIF(D59,E59+1,"m")</f>
        <v>0</v>
      </c>
      <c r="G59" s="202">
        <f>SUM(H59,J59:K59)</f>
        <v>0</v>
      </c>
      <c r="H59" s="198"/>
      <c r="I59" s="217"/>
      <c r="J59" s="199">
        <f t="shared" ref="J59" si="30">H59*I59</f>
        <v>0</v>
      </c>
      <c r="K59" s="198"/>
      <c r="L59" s="225">
        <v>0.4</v>
      </c>
      <c r="M59" s="214">
        <v>2340000</v>
      </c>
      <c r="N59" s="215">
        <f>ROUND(F59*G59*L59*M59,0)</f>
        <v>0</v>
      </c>
      <c r="O59" s="180"/>
      <c r="P59" s="180"/>
      <c r="Q59" s="181"/>
    </row>
    <row r="60" spans="1:17" s="190" customFormat="1" ht="19.5" customHeight="1">
      <c r="A60" s="191"/>
      <c r="B60" s="274" t="s">
        <v>356</v>
      </c>
      <c r="C60" s="274"/>
      <c r="D60" s="274"/>
      <c r="E60" s="274"/>
      <c r="F60" s="274"/>
      <c r="G60" s="274"/>
      <c r="H60" s="192"/>
      <c r="I60" s="192"/>
      <c r="J60" s="192"/>
      <c r="K60" s="192"/>
      <c r="L60" s="207"/>
      <c r="M60" s="207"/>
      <c r="N60" s="207"/>
      <c r="O60" s="274" t="s">
        <v>413</v>
      </c>
      <c r="P60" s="274"/>
      <c r="Q60" s="274"/>
    </row>
    <row r="61" spans="1:17" s="190" customFormat="1" ht="19.5" customHeight="1">
      <c r="A61" s="191"/>
      <c r="B61" s="277" t="s">
        <v>325</v>
      </c>
      <c r="C61" s="277"/>
      <c r="D61" s="277"/>
      <c r="E61" s="277"/>
      <c r="F61" s="277"/>
      <c r="G61" s="277"/>
      <c r="H61" s="189"/>
      <c r="I61" s="189"/>
      <c r="J61" s="277" t="s">
        <v>324</v>
      </c>
      <c r="K61" s="277"/>
      <c r="L61" s="277"/>
      <c r="M61" s="277"/>
      <c r="N61" s="277"/>
      <c r="O61" s="277" t="s">
        <v>347</v>
      </c>
      <c r="P61" s="277"/>
      <c r="Q61" s="277"/>
    </row>
    <row r="62" spans="1:17" s="161" customFormat="1" ht="21.75" customHeight="1">
      <c r="A62" s="160"/>
      <c r="B62" s="278"/>
      <c r="C62" s="278"/>
      <c r="D62" s="278"/>
      <c r="E62" s="278"/>
      <c r="F62" s="278"/>
      <c r="G62" s="278"/>
      <c r="H62" s="278"/>
      <c r="I62" s="193"/>
      <c r="J62" s="193"/>
      <c r="K62" s="156"/>
      <c r="L62" s="208"/>
      <c r="M62" s="208"/>
      <c r="N62" s="208"/>
      <c r="O62" s="278"/>
      <c r="P62" s="278"/>
      <c r="Q62" s="278"/>
    </row>
    <row r="63" spans="1:17" ht="21.75" customHeight="1">
      <c r="L63" s="168"/>
      <c r="M63" s="168"/>
      <c r="N63" s="168"/>
      <c r="O63" s="168"/>
      <c r="P63" s="168"/>
    </row>
    <row r="64" spans="1:17" ht="21.75" customHeight="1">
      <c r="L64" s="168"/>
      <c r="M64" s="168"/>
      <c r="N64" s="168"/>
      <c r="O64" s="168"/>
      <c r="P64" s="168"/>
    </row>
    <row r="65" spans="10:17" ht="21.75" customHeight="1">
      <c r="L65" s="168"/>
      <c r="M65" s="168"/>
      <c r="N65" s="168"/>
      <c r="O65" s="168"/>
      <c r="P65" s="168"/>
    </row>
    <row r="66" spans="10:17" ht="21.75" customHeight="1">
      <c r="J66" s="244" t="s">
        <v>412</v>
      </c>
      <c r="K66" s="244"/>
      <c r="L66" s="244"/>
      <c r="M66" s="244"/>
      <c r="N66" s="244"/>
      <c r="O66" s="245"/>
      <c r="P66" s="245"/>
      <c r="Q66" s="245"/>
    </row>
    <row r="67" spans="10:17">
      <c r="L67" s="168"/>
      <c r="M67" s="168"/>
      <c r="N67" s="168"/>
      <c r="O67" s="168"/>
      <c r="P67" s="168"/>
    </row>
    <row r="68" spans="10:17">
      <c r="L68" s="168"/>
      <c r="M68" s="168"/>
      <c r="N68" s="168"/>
      <c r="O68" s="168"/>
      <c r="P68" s="168"/>
    </row>
  </sheetData>
  <mergeCells count="46">
    <mergeCell ref="C16:C17"/>
    <mergeCell ref="B16:B17"/>
    <mergeCell ref="A16:A17"/>
    <mergeCell ref="J61:N61"/>
    <mergeCell ref="B62:H62"/>
    <mergeCell ref="B61:G61"/>
    <mergeCell ref="P9:P11"/>
    <mergeCell ref="Q9:Q11"/>
    <mergeCell ref="D9:F10"/>
    <mergeCell ref="A4:Q4"/>
    <mergeCell ref="P8:Q8"/>
    <mergeCell ref="A7:Q7"/>
    <mergeCell ref="L9:L11"/>
    <mergeCell ref="M9:M11"/>
    <mergeCell ref="N9:N11"/>
    <mergeCell ref="C51:C52"/>
    <mergeCell ref="B51:B52"/>
    <mergeCell ref="A51:A52"/>
    <mergeCell ref="A1:G1"/>
    <mergeCell ref="A2:G2"/>
    <mergeCell ref="A6:Q6"/>
    <mergeCell ref="A5:Q5"/>
    <mergeCell ref="H9:K9"/>
    <mergeCell ref="A9:A11"/>
    <mergeCell ref="B9:B11"/>
    <mergeCell ref="C9:C11"/>
    <mergeCell ref="G9:G11"/>
    <mergeCell ref="H10:H11"/>
    <mergeCell ref="I10:J10"/>
    <mergeCell ref="K10:K11"/>
    <mergeCell ref="O9:O11"/>
    <mergeCell ref="C21:C22"/>
    <mergeCell ref="B21:B22"/>
    <mergeCell ref="A21:A22"/>
    <mergeCell ref="C49:C50"/>
    <mergeCell ref="B49:B50"/>
    <mergeCell ref="A49:A50"/>
    <mergeCell ref="J66:N66"/>
    <mergeCell ref="O66:Q66"/>
    <mergeCell ref="C54:C55"/>
    <mergeCell ref="B54:B55"/>
    <mergeCell ref="A54:A55"/>
    <mergeCell ref="O60:Q60"/>
    <mergeCell ref="B60:G60"/>
    <mergeCell ref="O61:Q61"/>
    <mergeCell ref="O62:Q62"/>
  </mergeCells>
  <pageMargins left="0.39370078740157483" right="0.39370078740157483" top="0.3" bottom="0.31" header="0" footer="0"/>
  <pageSetup paperSize="9" scale="72" orientation="landscape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BE00-0E37-48A6-ADC8-49395CB04D14}">
  <dimension ref="A1:Q34"/>
  <sheetViews>
    <sheetView topLeftCell="A13" zoomScale="115" zoomScaleNormal="115" workbookViewId="0">
      <selection activeCell="D13" sqref="D13"/>
    </sheetView>
  </sheetViews>
  <sheetFormatPr defaultColWidth="9.109375" defaultRowHeight="18"/>
  <cols>
    <col min="1" max="1" width="3.6640625" style="160" customWidth="1"/>
    <col min="2" max="2" width="19.6640625" style="161" customWidth="1"/>
    <col min="3" max="3" width="12.109375" style="163" customWidth="1"/>
    <col min="4" max="5" width="10.6640625" style="163" customWidth="1"/>
    <col min="6" max="6" width="6.33203125" style="212" customWidth="1"/>
    <col min="7" max="7" width="8.33203125" style="200" customWidth="1"/>
    <col min="8" max="11" width="8.33203125" style="156" customWidth="1"/>
    <col min="12" max="12" width="8.33203125" style="166" customWidth="1"/>
    <col min="13" max="13" width="10.5546875" style="166" customWidth="1"/>
    <col min="14" max="14" width="13.6640625" style="166" customWidth="1"/>
    <col min="15" max="16" width="13.44140625" style="166" customWidth="1"/>
    <col min="17" max="17" width="25" style="168" customWidth="1"/>
    <col min="18" max="16384" width="9.109375" style="157"/>
  </cols>
  <sheetData>
    <row r="1" spans="1:17" ht="21.75" customHeight="1">
      <c r="A1" s="256" t="s">
        <v>346</v>
      </c>
      <c r="B1" s="256"/>
      <c r="C1" s="256"/>
      <c r="D1" s="256"/>
      <c r="E1" s="256"/>
      <c r="F1" s="256"/>
      <c r="G1" s="256"/>
      <c r="Q1" s="223" t="s">
        <v>319</v>
      </c>
    </row>
    <row r="2" spans="1:17" ht="21.75" customHeight="1">
      <c r="A2" s="257" t="s">
        <v>321</v>
      </c>
      <c r="B2" s="257"/>
      <c r="C2" s="257"/>
      <c r="D2" s="257"/>
      <c r="E2" s="257"/>
      <c r="F2" s="257"/>
      <c r="G2" s="257"/>
      <c r="Q2" s="169"/>
    </row>
    <row r="3" spans="1:17" ht="21.75" customHeight="1">
      <c r="A3" s="158"/>
      <c r="B3" s="158"/>
      <c r="C3" s="158"/>
      <c r="D3" s="158"/>
      <c r="E3" s="158"/>
      <c r="F3" s="158"/>
      <c r="G3" s="158"/>
      <c r="Q3" s="169"/>
    </row>
    <row r="4" spans="1:17" ht="27" customHeight="1">
      <c r="A4" s="258" t="s">
        <v>322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17" ht="27" customHeight="1">
      <c r="A5" s="258" t="s">
        <v>323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</row>
    <row r="6" spans="1:17" ht="27" customHeight="1">
      <c r="A6" s="258" t="s">
        <v>353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</row>
    <row r="7" spans="1:17" ht="21.75" customHeight="1">
      <c r="A7" s="273" t="s">
        <v>354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</row>
    <row r="8" spans="1:17" ht="19.5" customHeight="1">
      <c r="A8" s="159"/>
      <c r="B8" s="155"/>
      <c r="C8" s="162"/>
      <c r="D8" s="162"/>
      <c r="E8" s="162"/>
      <c r="F8" s="209"/>
      <c r="L8" s="167"/>
      <c r="M8" s="167"/>
      <c r="N8" s="167"/>
      <c r="O8" s="167"/>
      <c r="P8" s="272" t="s">
        <v>320</v>
      </c>
      <c r="Q8" s="272"/>
    </row>
    <row r="9" spans="1:17" ht="27" customHeight="1">
      <c r="A9" s="260" t="s">
        <v>345</v>
      </c>
      <c r="B9" s="260" t="s">
        <v>46</v>
      </c>
      <c r="C9" s="260" t="s">
        <v>317</v>
      </c>
      <c r="D9" s="271" t="s">
        <v>333</v>
      </c>
      <c r="E9" s="271"/>
      <c r="F9" s="271"/>
      <c r="G9" s="263" t="s">
        <v>315</v>
      </c>
      <c r="H9" s="259" t="s">
        <v>58</v>
      </c>
      <c r="I9" s="259"/>
      <c r="J9" s="259"/>
      <c r="K9" s="259"/>
      <c r="L9" s="268" t="s">
        <v>312</v>
      </c>
      <c r="M9" s="268" t="s">
        <v>341</v>
      </c>
      <c r="N9" s="268" t="s">
        <v>313</v>
      </c>
      <c r="O9" s="268" t="s">
        <v>350</v>
      </c>
      <c r="P9" s="268" t="s">
        <v>316</v>
      </c>
      <c r="Q9" s="268" t="s">
        <v>314</v>
      </c>
    </row>
    <row r="10" spans="1:17" ht="64.5" customHeight="1">
      <c r="A10" s="261"/>
      <c r="B10" s="261"/>
      <c r="C10" s="261"/>
      <c r="D10" s="271"/>
      <c r="E10" s="271"/>
      <c r="F10" s="271"/>
      <c r="G10" s="264"/>
      <c r="H10" s="263" t="s">
        <v>328</v>
      </c>
      <c r="I10" s="266" t="s">
        <v>330</v>
      </c>
      <c r="J10" s="267"/>
      <c r="K10" s="263" t="s">
        <v>329</v>
      </c>
      <c r="L10" s="269"/>
      <c r="M10" s="269"/>
      <c r="N10" s="269"/>
      <c r="O10" s="269"/>
      <c r="P10" s="269"/>
      <c r="Q10" s="269"/>
    </row>
    <row r="11" spans="1:17" ht="64.5" customHeight="1">
      <c r="A11" s="262"/>
      <c r="B11" s="262"/>
      <c r="C11" s="262"/>
      <c r="D11" s="219" t="s">
        <v>348</v>
      </c>
      <c r="E11" s="219" t="s">
        <v>349</v>
      </c>
      <c r="F11" s="219" t="s">
        <v>334</v>
      </c>
      <c r="G11" s="265"/>
      <c r="H11" s="265"/>
      <c r="I11" s="220" t="s">
        <v>332</v>
      </c>
      <c r="J11" s="220" t="s">
        <v>331</v>
      </c>
      <c r="K11" s="265"/>
      <c r="L11" s="270"/>
      <c r="M11" s="270"/>
      <c r="N11" s="270"/>
      <c r="O11" s="270"/>
      <c r="P11" s="270"/>
      <c r="Q11" s="270"/>
    </row>
    <row r="12" spans="1:17" s="222" customFormat="1" ht="37.5" customHeight="1">
      <c r="A12" s="221" t="s">
        <v>34</v>
      </c>
      <c r="B12" s="221" t="s">
        <v>35</v>
      </c>
      <c r="C12" s="221" t="s">
        <v>318</v>
      </c>
      <c r="D12" s="221">
        <v>1</v>
      </c>
      <c r="E12" s="221">
        <v>2</v>
      </c>
      <c r="F12" s="221">
        <v>3</v>
      </c>
      <c r="G12" s="221" t="s">
        <v>343</v>
      </c>
      <c r="H12" s="221">
        <v>5</v>
      </c>
      <c r="I12" s="221">
        <v>6</v>
      </c>
      <c r="J12" s="221">
        <v>7</v>
      </c>
      <c r="K12" s="221">
        <v>8</v>
      </c>
      <c r="L12" s="221">
        <v>9</v>
      </c>
      <c r="M12" s="221">
        <v>10</v>
      </c>
      <c r="N12" s="221" t="s">
        <v>344</v>
      </c>
      <c r="O12" s="221">
        <v>12</v>
      </c>
      <c r="P12" s="221">
        <v>13</v>
      </c>
      <c r="Q12" s="221" t="s">
        <v>351</v>
      </c>
    </row>
    <row r="13" spans="1:17" s="183" customFormat="1" ht="30.75" customHeight="1">
      <c r="A13" s="164"/>
      <c r="B13" s="164" t="s">
        <v>327</v>
      </c>
      <c r="C13" s="164"/>
      <c r="D13" s="194"/>
      <c r="E13" s="194"/>
      <c r="F13" s="196"/>
      <c r="G13" s="197"/>
      <c r="H13" s="197"/>
      <c r="I13" s="197"/>
      <c r="J13" s="197"/>
      <c r="K13" s="197"/>
      <c r="L13" s="197"/>
      <c r="M13" s="165"/>
      <c r="N13" s="165">
        <f>N14+N21</f>
        <v>52397280</v>
      </c>
      <c r="O13" s="170"/>
      <c r="P13" s="165">
        <f>N13-O13</f>
        <v>52397280</v>
      </c>
      <c r="Q13" s="171"/>
    </row>
    <row r="14" spans="1:17" s="173" customFormat="1" ht="30.75" customHeight="1">
      <c r="A14" s="174" t="s">
        <v>1</v>
      </c>
      <c r="B14" s="175" t="s">
        <v>326</v>
      </c>
      <c r="C14" s="174"/>
      <c r="D14" s="195"/>
      <c r="E14" s="195"/>
      <c r="F14" s="210"/>
      <c r="G14" s="201"/>
      <c r="H14" s="182"/>
      <c r="I14" s="218"/>
      <c r="J14" s="182"/>
      <c r="K14" s="182"/>
      <c r="L14" s="201"/>
      <c r="M14" s="205"/>
      <c r="N14" s="205">
        <f>SUM(N15:N20)</f>
        <v>52397280</v>
      </c>
      <c r="O14" s="176"/>
      <c r="P14" s="176"/>
      <c r="Q14" s="177"/>
    </row>
    <row r="15" spans="1:17" s="172" customFormat="1" ht="30.75" customHeight="1">
      <c r="A15" s="178">
        <v>1</v>
      </c>
      <c r="B15" s="179" t="s">
        <v>335</v>
      </c>
      <c r="C15" s="178" t="s">
        <v>340</v>
      </c>
      <c r="D15" s="216">
        <v>45474</v>
      </c>
      <c r="E15" s="216">
        <v>45657</v>
      </c>
      <c r="F15" s="213">
        <f>DATEDIF(D15,E15+1,"m")</f>
        <v>6</v>
      </c>
      <c r="G15" s="202">
        <f>SUM(H15,J15:K15)</f>
        <v>5.39</v>
      </c>
      <c r="H15" s="198">
        <v>4.8899999999999997</v>
      </c>
      <c r="I15" s="217"/>
      <c r="J15" s="199">
        <f>H15*I15</f>
        <v>0</v>
      </c>
      <c r="K15" s="198">
        <v>0.5</v>
      </c>
      <c r="L15" s="225">
        <v>0.6</v>
      </c>
      <c r="M15" s="214">
        <v>2340000</v>
      </c>
      <c r="N15" s="215">
        <f>ROUND(F15*G15*L15*M15,0)</f>
        <v>45405360</v>
      </c>
      <c r="O15" s="180"/>
      <c r="P15" s="180"/>
      <c r="Q15" s="181"/>
    </row>
    <row r="16" spans="1:17" s="172" customFormat="1" ht="30.75" customHeight="1">
      <c r="A16" s="178">
        <v>2</v>
      </c>
      <c r="B16" s="179" t="s">
        <v>336</v>
      </c>
      <c r="C16" s="178"/>
      <c r="D16" s="216">
        <v>45474</v>
      </c>
      <c r="E16" s="216">
        <v>45504</v>
      </c>
      <c r="F16" s="213">
        <f>DATEDIF(D16,E16+1,"m")</f>
        <v>1</v>
      </c>
      <c r="G16" s="202">
        <f t="shared" ref="G16:G20" si="0">SUM(H16,J16:K16)</f>
        <v>4.9800000000000004</v>
      </c>
      <c r="H16" s="198">
        <v>4.9800000000000004</v>
      </c>
      <c r="I16" s="217"/>
      <c r="J16" s="199">
        <f t="shared" ref="J16:J19" si="1">H16*I16</f>
        <v>0</v>
      </c>
      <c r="K16" s="198"/>
      <c r="L16" s="225">
        <v>0.6</v>
      </c>
      <c r="M16" s="214">
        <v>2340000</v>
      </c>
      <c r="N16" s="215">
        <f t="shared" ref="N16:N20" si="2">ROUND(F16*G16*L16*M16,0)</f>
        <v>6991920</v>
      </c>
      <c r="O16" s="180"/>
      <c r="P16" s="180"/>
      <c r="Q16" s="181"/>
    </row>
    <row r="17" spans="1:17" s="172" customFormat="1" ht="30.75" customHeight="1">
      <c r="A17" s="250">
        <v>3</v>
      </c>
      <c r="B17" s="280" t="s">
        <v>337</v>
      </c>
      <c r="C17" s="178"/>
      <c r="D17" s="216"/>
      <c r="E17" s="216"/>
      <c r="F17" s="213">
        <f t="shared" ref="F17:F20" si="3">DATEDIF(D17,E17+1,"m")</f>
        <v>0</v>
      </c>
      <c r="G17" s="202">
        <f t="shared" si="0"/>
        <v>0</v>
      </c>
      <c r="H17" s="198"/>
      <c r="I17" s="217"/>
      <c r="J17" s="199">
        <f t="shared" si="1"/>
        <v>0</v>
      </c>
      <c r="K17" s="198"/>
      <c r="L17" s="225">
        <v>0.6</v>
      </c>
      <c r="M17" s="214">
        <v>2340000</v>
      </c>
      <c r="N17" s="215">
        <f t="shared" si="2"/>
        <v>0</v>
      </c>
      <c r="O17" s="180"/>
      <c r="P17" s="180"/>
      <c r="Q17" s="181"/>
    </row>
    <row r="18" spans="1:17" s="172" customFormat="1" ht="30.75" customHeight="1">
      <c r="A18" s="279"/>
      <c r="B18" s="281"/>
      <c r="C18" s="178"/>
      <c r="D18" s="216"/>
      <c r="E18" s="216"/>
      <c r="F18" s="213">
        <f t="shared" si="3"/>
        <v>0</v>
      </c>
      <c r="G18" s="202">
        <f t="shared" si="0"/>
        <v>0</v>
      </c>
      <c r="H18" s="198"/>
      <c r="I18" s="217"/>
      <c r="J18" s="199">
        <f t="shared" si="1"/>
        <v>0</v>
      </c>
      <c r="K18" s="198"/>
      <c r="L18" s="225">
        <v>0.6</v>
      </c>
      <c r="M18" s="214">
        <v>2340000</v>
      </c>
      <c r="N18" s="215">
        <f t="shared" si="2"/>
        <v>0</v>
      </c>
      <c r="O18" s="180"/>
      <c r="P18" s="180"/>
      <c r="Q18" s="181" t="s">
        <v>352</v>
      </c>
    </row>
    <row r="19" spans="1:17" s="172" customFormat="1" ht="30.75" customHeight="1">
      <c r="A19" s="251"/>
      <c r="B19" s="282"/>
      <c r="C19" s="178"/>
      <c r="D19" s="216"/>
      <c r="E19" s="216"/>
      <c r="F19" s="213">
        <f t="shared" si="3"/>
        <v>0</v>
      </c>
      <c r="G19" s="202">
        <f t="shared" si="0"/>
        <v>0</v>
      </c>
      <c r="H19" s="198"/>
      <c r="I19" s="217"/>
      <c r="J19" s="199">
        <f t="shared" si="1"/>
        <v>0</v>
      </c>
      <c r="K19" s="198"/>
      <c r="L19" s="225">
        <v>0.6</v>
      </c>
      <c r="M19" s="214">
        <v>2340000</v>
      </c>
      <c r="N19" s="215">
        <f t="shared" si="2"/>
        <v>0</v>
      </c>
      <c r="O19" s="180"/>
      <c r="P19" s="180"/>
      <c r="Q19" s="181" t="s">
        <v>342</v>
      </c>
    </row>
    <row r="20" spans="1:17" s="172" customFormat="1" ht="30.75" customHeight="1">
      <c r="A20" s="178" t="s">
        <v>310</v>
      </c>
      <c r="B20" s="179" t="s">
        <v>310</v>
      </c>
      <c r="C20" s="178"/>
      <c r="D20" s="216"/>
      <c r="E20" s="216"/>
      <c r="F20" s="213">
        <f t="shared" si="3"/>
        <v>0</v>
      </c>
      <c r="G20" s="202">
        <f t="shared" si="0"/>
        <v>0</v>
      </c>
      <c r="H20" s="198"/>
      <c r="I20" s="217"/>
      <c r="J20" s="199">
        <f>H20*I20</f>
        <v>0</v>
      </c>
      <c r="K20" s="198"/>
      <c r="L20" s="225">
        <v>0.6</v>
      </c>
      <c r="M20" s="214">
        <v>2340000</v>
      </c>
      <c r="N20" s="215">
        <f t="shared" si="2"/>
        <v>0</v>
      </c>
      <c r="O20" s="180"/>
      <c r="P20" s="180"/>
      <c r="Q20" s="181" t="s">
        <v>355</v>
      </c>
    </row>
    <row r="21" spans="1:17" s="173" customFormat="1" ht="30.75" customHeight="1">
      <c r="A21" s="174" t="s">
        <v>2</v>
      </c>
      <c r="B21" s="175" t="s">
        <v>311</v>
      </c>
      <c r="C21" s="174"/>
      <c r="D21" s="224"/>
      <c r="E21" s="224"/>
      <c r="F21" s="210"/>
      <c r="G21" s="203"/>
      <c r="H21" s="182"/>
      <c r="I21" s="218"/>
      <c r="J21" s="218"/>
      <c r="K21" s="182"/>
      <c r="L21" s="226"/>
      <c r="M21" s="205"/>
      <c r="N21" s="205">
        <f>SUM(N22:N24)</f>
        <v>0</v>
      </c>
      <c r="O21" s="182"/>
      <c r="P21" s="182"/>
      <c r="Q21" s="177"/>
    </row>
    <row r="22" spans="1:17" s="172" customFormat="1" ht="30.75" customHeight="1">
      <c r="A22" s="178">
        <v>1</v>
      </c>
      <c r="B22" s="179" t="s">
        <v>338</v>
      </c>
      <c r="C22" s="178"/>
      <c r="D22" s="216">
        <v>45474</v>
      </c>
      <c r="E22" s="216">
        <v>45657</v>
      </c>
      <c r="F22" s="213">
        <f>DATEDIF(D22,E22+1,"m")</f>
        <v>6</v>
      </c>
      <c r="G22" s="202">
        <f>SUM(H22,J22:K22)</f>
        <v>0</v>
      </c>
      <c r="H22" s="198"/>
      <c r="I22" s="217"/>
      <c r="J22" s="199">
        <f t="shared" ref="J22:J24" si="4">H22*I22</f>
        <v>0</v>
      </c>
      <c r="K22" s="198"/>
      <c r="L22" s="225">
        <v>0.4</v>
      </c>
      <c r="M22" s="214">
        <v>2340000</v>
      </c>
      <c r="N22" s="215">
        <f>ROUND(F22*G22*L22*M22,0)</f>
        <v>0</v>
      </c>
      <c r="O22" s="180"/>
      <c r="P22" s="180"/>
      <c r="Q22" s="181"/>
    </row>
    <row r="23" spans="1:17" s="172" customFormat="1" ht="30.75" customHeight="1">
      <c r="A23" s="178">
        <v>2</v>
      </c>
      <c r="B23" s="179" t="s">
        <v>339</v>
      </c>
      <c r="C23" s="178"/>
      <c r="D23" s="216">
        <v>45474</v>
      </c>
      <c r="E23" s="216">
        <v>45596</v>
      </c>
      <c r="F23" s="213">
        <f>DATEDIF(D23,E23+1,"m")</f>
        <v>4</v>
      </c>
      <c r="G23" s="202">
        <f t="shared" ref="G23:G24" si="5">SUM(H23,J23:K23)</f>
        <v>0</v>
      </c>
      <c r="H23" s="198"/>
      <c r="I23" s="217"/>
      <c r="J23" s="199">
        <f t="shared" si="4"/>
        <v>0</v>
      </c>
      <c r="K23" s="198"/>
      <c r="L23" s="225">
        <v>0.4</v>
      </c>
      <c r="M23" s="214">
        <v>2340000</v>
      </c>
      <c r="N23" s="215">
        <f t="shared" ref="N23:N24" si="6">ROUND(F23*G23*L23*M23,0)</f>
        <v>0</v>
      </c>
      <c r="O23" s="180"/>
      <c r="P23" s="180"/>
      <c r="Q23" s="181"/>
    </row>
    <row r="24" spans="1:17" s="172" customFormat="1" ht="30.75" customHeight="1">
      <c r="A24" s="178" t="s">
        <v>310</v>
      </c>
      <c r="B24" s="179" t="s">
        <v>310</v>
      </c>
      <c r="C24" s="178"/>
      <c r="D24" s="216"/>
      <c r="E24" s="216"/>
      <c r="F24" s="213">
        <f t="shared" ref="F24" si="7">DATEDIF(D24,E24+1,"m")</f>
        <v>0</v>
      </c>
      <c r="G24" s="202">
        <f t="shared" si="5"/>
        <v>0</v>
      </c>
      <c r="H24" s="198"/>
      <c r="I24" s="217"/>
      <c r="J24" s="199">
        <f t="shared" si="4"/>
        <v>0</v>
      </c>
      <c r="K24" s="198"/>
      <c r="L24" s="225">
        <v>0.4</v>
      </c>
      <c r="M24" s="214">
        <v>2340000</v>
      </c>
      <c r="N24" s="215">
        <f t="shared" si="6"/>
        <v>0</v>
      </c>
      <c r="O24" s="180"/>
      <c r="P24" s="180"/>
      <c r="Q24" s="181"/>
    </row>
    <row r="25" spans="1:17" s="184" customFormat="1" ht="21.75" customHeight="1">
      <c r="A25" s="187"/>
      <c r="C25" s="188"/>
      <c r="D25" s="188"/>
      <c r="E25" s="188"/>
      <c r="F25" s="211"/>
      <c r="G25" s="204"/>
      <c r="H25" s="185"/>
      <c r="I25" s="185"/>
      <c r="J25" s="185"/>
      <c r="K25" s="185"/>
      <c r="L25" s="206"/>
      <c r="M25" s="206"/>
      <c r="N25" s="206"/>
      <c r="O25" s="186"/>
      <c r="P25" s="186"/>
      <c r="Q25" s="186"/>
    </row>
    <row r="26" spans="1:17" s="190" customFormat="1" ht="19.5" customHeight="1">
      <c r="A26" s="191"/>
      <c r="B26" s="274" t="s">
        <v>356</v>
      </c>
      <c r="C26" s="274"/>
      <c r="D26" s="274"/>
      <c r="E26" s="274"/>
      <c r="F26" s="274"/>
      <c r="G26" s="274"/>
      <c r="H26" s="192"/>
      <c r="I26" s="192"/>
      <c r="J26" s="192"/>
      <c r="K26" s="192"/>
      <c r="L26" s="207"/>
      <c r="M26" s="207"/>
      <c r="N26" s="207"/>
      <c r="O26" s="274" t="s">
        <v>356</v>
      </c>
      <c r="P26" s="274"/>
      <c r="Q26" s="274"/>
    </row>
    <row r="27" spans="1:17" s="190" customFormat="1" ht="19.5" customHeight="1">
      <c r="A27" s="191"/>
      <c r="B27" s="277" t="s">
        <v>325</v>
      </c>
      <c r="C27" s="277"/>
      <c r="D27" s="277"/>
      <c r="E27" s="277"/>
      <c r="F27" s="277"/>
      <c r="G27" s="277"/>
      <c r="H27" s="189"/>
      <c r="I27" s="189"/>
      <c r="J27" s="277" t="s">
        <v>324</v>
      </c>
      <c r="K27" s="277"/>
      <c r="L27" s="277"/>
      <c r="M27" s="277"/>
      <c r="N27" s="277"/>
      <c r="O27" s="277" t="s">
        <v>347</v>
      </c>
      <c r="P27" s="277"/>
      <c r="Q27" s="277"/>
    </row>
    <row r="28" spans="1:17" s="161" customFormat="1" ht="21.75" customHeight="1">
      <c r="A28" s="160"/>
      <c r="B28" s="278"/>
      <c r="C28" s="278"/>
      <c r="D28" s="278"/>
      <c r="E28" s="278"/>
      <c r="F28" s="278"/>
      <c r="G28" s="278"/>
      <c r="H28" s="278"/>
      <c r="I28" s="193"/>
      <c r="J28" s="193"/>
      <c r="K28" s="156"/>
      <c r="L28" s="208"/>
      <c r="M28" s="208"/>
      <c r="N28" s="208"/>
      <c r="O28" s="278"/>
      <c r="P28" s="278"/>
      <c r="Q28" s="278"/>
    </row>
    <row r="29" spans="1:17" ht="21.75" customHeight="1">
      <c r="L29" s="168"/>
      <c r="M29" s="168"/>
      <c r="N29" s="168"/>
      <c r="O29" s="168"/>
      <c r="P29" s="168"/>
    </row>
    <row r="30" spans="1:17" ht="21.75" customHeight="1">
      <c r="L30" s="168"/>
      <c r="M30" s="168"/>
      <c r="N30" s="168"/>
      <c r="O30" s="168"/>
      <c r="P30" s="168"/>
    </row>
    <row r="31" spans="1:17" ht="21.75" customHeight="1">
      <c r="L31" s="168"/>
      <c r="M31" s="168"/>
      <c r="N31" s="168"/>
      <c r="O31" s="168"/>
      <c r="P31" s="168"/>
    </row>
    <row r="32" spans="1:17" ht="21.75" customHeight="1">
      <c r="L32" s="168"/>
      <c r="M32" s="168"/>
      <c r="N32" s="168"/>
      <c r="O32" s="168"/>
      <c r="P32" s="168"/>
    </row>
    <row r="33" spans="12:16">
      <c r="L33" s="168"/>
      <c r="M33" s="168"/>
      <c r="N33" s="168"/>
      <c r="O33" s="168"/>
      <c r="P33" s="168"/>
    </row>
    <row r="34" spans="12:16">
      <c r="L34" s="168"/>
      <c r="M34" s="168"/>
      <c r="N34" s="168"/>
      <c r="O34" s="168"/>
      <c r="P34" s="168"/>
    </row>
  </sheetData>
  <mergeCells count="31">
    <mergeCell ref="A7:Q7"/>
    <mergeCell ref="A1:G1"/>
    <mergeCell ref="A2:G2"/>
    <mergeCell ref="A4:Q4"/>
    <mergeCell ref="A5:Q5"/>
    <mergeCell ref="A6:Q6"/>
    <mergeCell ref="P8:Q8"/>
    <mergeCell ref="A9:A11"/>
    <mergeCell ref="B9:B11"/>
    <mergeCell ref="C9:C11"/>
    <mergeCell ref="D9:F10"/>
    <mergeCell ref="G9:G11"/>
    <mergeCell ref="H9:K9"/>
    <mergeCell ref="L9:L11"/>
    <mergeCell ref="M9:M11"/>
    <mergeCell ref="N9:N11"/>
    <mergeCell ref="O9:O11"/>
    <mergeCell ref="P9:P11"/>
    <mergeCell ref="Q9:Q11"/>
    <mergeCell ref="H10:H11"/>
    <mergeCell ref="I10:J10"/>
    <mergeCell ref="K10:K11"/>
    <mergeCell ref="B28:H28"/>
    <mergeCell ref="O28:Q28"/>
    <mergeCell ref="A17:A19"/>
    <mergeCell ref="B17:B19"/>
    <mergeCell ref="B26:G26"/>
    <mergeCell ref="O26:Q26"/>
    <mergeCell ref="B27:G27"/>
    <mergeCell ref="J27:N27"/>
    <mergeCell ref="O27:Q27"/>
  </mergeCells>
  <pageMargins left="0.39370078740157483" right="0.39370078740157483" top="0.59055118110236227" bottom="0.59055118110236227" header="0" footer="0"/>
  <pageSetup paperSize="9" scale="75" orientation="landscape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1"/>
  <sheetViews>
    <sheetView topLeftCell="A7" workbookViewId="0">
      <pane xSplit="2" ySplit="2" topLeftCell="D80" activePane="bottomRight" state="frozen"/>
      <selection activeCell="A7" sqref="A7"/>
      <selection pane="topRight" activeCell="C7" sqref="C7"/>
      <selection pane="bottomLeft" activeCell="A9" sqref="A9"/>
      <selection pane="bottomRight" activeCell="O136" sqref="O136"/>
    </sheetView>
  </sheetViews>
  <sheetFormatPr defaultRowHeight="13.2"/>
  <cols>
    <col min="2" max="2" width="26.88671875" customWidth="1"/>
    <col min="3" max="19" width="8.88671875" customWidth="1"/>
    <col min="20" max="20" width="13.33203125" customWidth="1"/>
    <col min="21" max="21" width="8.88671875" customWidth="1"/>
    <col min="22" max="22" width="12.5546875" customWidth="1"/>
    <col min="23" max="23" width="13.88671875" bestFit="1" customWidth="1"/>
    <col min="24" max="24" width="13.6640625" customWidth="1"/>
    <col min="26" max="26" width="14.33203125" style="153" customWidth="1"/>
    <col min="27" max="27" width="13.6640625" bestFit="1" customWidth="1"/>
  </cols>
  <sheetData>
    <row r="1" spans="1:26" ht="14.4">
      <c r="A1" s="292"/>
      <c r="B1" s="292"/>
      <c r="C1" s="2"/>
      <c r="D1" s="2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41" t="s">
        <v>308</v>
      </c>
      <c r="Y1" s="1"/>
    </row>
    <row r="2" spans="1:26" ht="17.399999999999999">
      <c r="A2" s="298" t="s">
        <v>43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1"/>
    </row>
    <row r="3" spans="1:26" ht="15.6">
      <c r="A3" s="299" t="s">
        <v>44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1"/>
    </row>
    <row r="4" spans="1:26" ht="14.4">
      <c r="A4" s="1"/>
      <c r="B4" s="1"/>
      <c r="C4" s="1"/>
      <c r="D4" s="1"/>
      <c r="E4" s="1"/>
      <c r="F4" s="1"/>
      <c r="G4" s="1"/>
      <c r="H4" s="18"/>
      <c r="I4" s="18"/>
      <c r="J4" s="5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01" t="s">
        <v>45</v>
      </c>
      <c r="X4" s="301"/>
      <c r="Y4" s="1"/>
    </row>
    <row r="5" spans="1:26" ht="14.4">
      <c r="A5" s="302" t="s">
        <v>0</v>
      </c>
      <c r="B5" s="302" t="s">
        <v>46</v>
      </c>
      <c r="C5" s="302" t="s">
        <v>47</v>
      </c>
      <c r="D5" s="302" t="s">
        <v>48</v>
      </c>
      <c r="E5" s="306" t="s">
        <v>49</v>
      </c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8"/>
      <c r="S5" s="283" t="s">
        <v>50</v>
      </c>
      <c r="T5" s="283" t="s">
        <v>51</v>
      </c>
      <c r="U5" s="283" t="s">
        <v>52</v>
      </c>
      <c r="V5" s="283" t="s">
        <v>53</v>
      </c>
      <c r="W5" s="295" t="s">
        <v>54</v>
      </c>
      <c r="X5" s="288" t="s">
        <v>55</v>
      </c>
      <c r="Y5" s="1"/>
    </row>
    <row r="6" spans="1:26" ht="14.4">
      <c r="A6" s="303"/>
      <c r="B6" s="303"/>
      <c r="C6" s="303"/>
      <c r="D6" s="303"/>
      <c r="E6" s="286" t="s">
        <v>38</v>
      </c>
      <c r="F6" s="293" t="s">
        <v>56</v>
      </c>
      <c r="G6" s="286" t="s">
        <v>57</v>
      </c>
      <c r="H6" s="300" t="s">
        <v>58</v>
      </c>
      <c r="I6" s="300"/>
      <c r="J6" s="300"/>
      <c r="K6" s="300"/>
      <c r="L6" s="300"/>
      <c r="M6" s="300"/>
      <c r="N6" s="300"/>
      <c r="O6" s="300"/>
      <c r="P6" s="300"/>
      <c r="Q6" s="300"/>
      <c r="R6" s="286" t="s">
        <v>59</v>
      </c>
      <c r="S6" s="284"/>
      <c r="T6" s="284"/>
      <c r="U6" s="284"/>
      <c r="V6" s="284"/>
      <c r="W6" s="296"/>
      <c r="X6" s="289"/>
      <c r="Y6" s="1"/>
    </row>
    <row r="7" spans="1:26" ht="40.799999999999997">
      <c r="A7" s="304"/>
      <c r="B7" s="304"/>
      <c r="C7" s="304"/>
      <c r="D7" s="304"/>
      <c r="E7" s="287"/>
      <c r="F7" s="294"/>
      <c r="G7" s="287"/>
      <c r="H7" s="73" t="s">
        <v>60</v>
      </c>
      <c r="I7" s="73" t="s">
        <v>61</v>
      </c>
      <c r="J7" s="73" t="s">
        <v>62</v>
      </c>
      <c r="K7" s="73" t="s">
        <v>63</v>
      </c>
      <c r="L7" s="73" t="s">
        <v>64</v>
      </c>
      <c r="M7" s="73" t="s">
        <v>65</v>
      </c>
      <c r="N7" s="73" t="s">
        <v>66</v>
      </c>
      <c r="O7" s="73" t="s">
        <v>67</v>
      </c>
      <c r="P7" s="73" t="s">
        <v>68</v>
      </c>
      <c r="Q7" s="73" t="s">
        <v>69</v>
      </c>
      <c r="R7" s="287"/>
      <c r="S7" s="285"/>
      <c r="T7" s="285"/>
      <c r="U7" s="285"/>
      <c r="V7" s="285"/>
      <c r="W7" s="297"/>
      <c r="X7" s="290"/>
      <c r="Y7" s="1"/>
      <c r="Z7" s="154" t="s">
        <v>309</v>
      </c>
    </row>
    <row r="8" spans="1:26" ht="19.2">
      <c r="A8" s="3" t="s">
        <v>34</v>
      </c>
      <c r="B8" s="3" t="s">
        <v>35</v>
      </c>
      <c r="C8" s="3">
        <v>1</v>
      </c>
      <c r="D8" s="3">
        <v>1.1000000000000001</v>
      </c>
      <c r="E8" s="20" t="s">
        <v>70</v>
      </c>
      <c r="F8" s="20">
        <v>3</v>
      </c>
      <c r="G8" s="20" t="s">
        <v>71</v>
      </c>
      <c r="H8" s="20">
        <v>5</v>
      </c>
      <c r="I8" s="20">
        <v>6</v>
      </c>
      <c r="J8" s="20" t="s">
        <v>72</v>
      </c>
      <c r="K8" s="20">
        <v>7</v>
      </c>
      <c r="L8" s="20">
        <v>8</v>
      </c>
      <c r="M8" s="20">
        <v>9</v>
      </c>
      <c r="N8" s="20">
        <v>10</v>
      </c>
      <c r="O8" s="20">
        <v>11</v>
      </c>
      <c r="P8" s="20">
        <v>12</v>
      </c>
      <c r="Q8" s="20" t="s">
        <v>73</v>
      </c>
      <c r="R8" s="20">
        <v>14</v>
      </c>
      <c r="S8" s="21" t="s">
        <v>74</v>
      </c>
      <c r="T8" s="21" t="s">
        <v>75</v>
      </c>
      <c r="U8" s="21" t="s">
        <v>76</v>
      </c>
      <c r="V8" s="21" t="s">
        <v>77</v>
      </c>
      <c r="W8" s="121">
        <v>18</v>
      </c>
      <c r="X8" s="142" t="s">
        <v>78</v>
      </c>
      <c r="Y8" s="1"/>
    </row>
    <row r="9" spans="1:26">
      <c r="A9" s="4" t="s">
        <v>1</v>
      </c>
      <c r="B9" s="16" t="s">
        <v>79</v>
      </c>
      <c r="C9" s="38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4"/>
      <c r="R9" s="39"/>
      <c r="S9" s="40"/>
      <c r="T9" s="41"/>
      <c r="U9" s="40"/>
      <c r="V9" s="53"/>
      <c r="W9" s="122"/>
      <c r="X9" s="143"/>
      <c r="Y9" s="42"/>
    </row>
    <row r="10" spans="1:26">
      <c r="A10" s="11">
        <v>1</v>
      </c>
      <c r="B10" s="8" t="s">
        <v>80</v>
      </c>
      <c r="C10" s="43">
        <v>36</v>
      </c>
      <c r="D10" s="43">
        <v>29</v>
      </c>
      <c r="E10" s="23">
        <v>229.41400000000002</v>
      </c>
      <c r="F10" s="102">
        <v>139.33000000000001</v>
      </c>
      <c r="G10" s="23">
        <v>55.47</v>
      </c>
      <c r="H10" s="44">
        <v>13.05</v>
      </c>
      <c r="I10" s="44">
        <v>1</v>
      </c>
      <c r="J10" s="44"/>
      <c r="K10" s="44"/>
      <c r="L10" s="44">
        <v>1.46</v>
      </c>
      <c r="M10" s="44"/>
      <c r="N10" s="44">
        <v>38.46</v>
      </c>
      <c r="O10" s="44">
        <v>1.5</v>
      </c>
      <c r="P10" s="44"/>
      <c r="Q10" s="48"/>
      <c r="R10" s="23">
        <v>34.614000000000011</v>
      </c>
      <c r="S10" s="29">
        <v>318885460</v>
      </c>
      <c r="T10" s="29">
        <v>341826860</v>
      </c>
      <c r="U10" s="29">
        <v>22941400</v>
      </c>
      <c r="V10" s="54">
        <v>137648400</v>
      </c>
      <c r="W10" s="123"/>
      <c r="X10" s="144">
        <v>137648400</v>
      </c>
      <c r="Y10" s="152">
        <f>V10*2/1000000</f>
        <v>275.29680000000002</v>
      </c>
      <c r="Z10" s="153">
        <f>T10*12</f>
        <v>4101922320</v>
      </c>
    </row>
    <row r="11" spans="1:26">
      <c r="A11" s="11">
        <v>2</v>
      </c>
      <c r="B11" s="8" t="s">
        <v>81</v>
      </c>
      <c r="C11" s="43">
        <v>72</v>
      </c>
      <c r="D11" s="43">
        <v>71</v>
      </c>
      <c r="E11" s="23">
        <v>501.51875000000001</v>
      </c>
      <c r="F11" s="44">
        <v>315.25</v>
      </c>
      <c r="G11" s="23">
        <v>110.38749999999999</v>
      </c>
      <c r="H11" s="44">
        <v>19</v>
      </c>
      <c r="I11" s="44"/>
      <c r="J11" s="44"/>
      <c r="K11" s="44">
        <v>1</v>
      </c>
      <c r="L11" s="44">
        <v>0.9</v>
      </c>
      <c r="M11" s="44"/>
      <c r="N11" s="44">
        <v>83.787499999999994</v>
      </c>
      <c r="O11" s="44">
        <v>3.6</v>
      </c>
      <c r="P11" s="44">
        <v>2.1</v>
      </c>
      <c r="Q11" s="48"/>
      <c r="R11" s="23">
        <v>75.881250000000009</v>
      </c>
      <c r="S11" s="29">
        <v>697111062.5</v>
      </c>
      <c r="T11" s="29">
        <v>747262937.5</v>
      </c>
      <c r="U11" s="29">
        <v>50151875</v>
      </c>
      <c r="V11" s="54">
        <v>300911250</v>
      </c>
      <c r="W11" s="123"/>
      <c r="X11" s="144">
        <v>300911250</v>
      </c>
      <c r="Y11" s="152">
        <f t="shared" ref="Y11:Y74" si="0">V11*2/1000000</f>
        <v>601.82249999999999</v>
      </c>
      <c r="Z11" s="153">
        <f t="shared" ref="Z11:Z74" si="1">T11*12</f>
        <v>8967155250</v>
      </c>
    </row>
    <row r="12" spans="1:26">
      <c r="A12" s="5">
        <v>3</v>
      </c>
      <c r="B12" s="6" t="s">
        <v>22</v>
      </c>
      <c r="C12" s="45">
        <v>39</v>
      </c>
      <c r="D12" s="45">
        <v>36</v>
      </c>
      <c r="E12" s="23">
        <v>218.14574999999999</v>
      </c>
      <c r="F12" s="46">
        <v>129.34</v>
      </c>
      <c r="G12" s="23">
        <v>57.11</v>
      </c>
      <c r="H12" s="46">
        <v>7.4</v>
      </c>
      <c r="I12" s="46"/>
      <c r="J12" s="46">
        <v>0.1</v>
      </c>
      <c r="K12" s="46">
        <v>7.01</v>
      </c>
      <c r="L12" s="46">
        <v>1.71</v>
      </c>
      <c r="M12" s="46">
        <v>2.42</v>
      </c>
      <c r="N12" s="46">
        <v>34.61</v>
      </c>
      <c r="O12" s="46">
        <v>1.8</v>
      </c>
      <c r="P12" s="46"/>
      <c r="Q12" s="48">
        <v>2.06</v>
      </c>
      <c r="R12" s="23">
        <v>31.69575</v>
      </c>
      <c r="S12" s="29">
        <v>303222592.5</v>
      </c>
      <c r="T12" s="29">
        <v>325037167.5</v>
      </c>
      <c r="U12" s="29">
        <v>21814575</v>
      </c>
      <c r="V12" s="54">
        <v>130887450</v>
      </c>
      <c r="W12" s="123"/>
      <c r="X12" s="144">
        <v>130887450</v>
      </c>
      <c r="Y12" s="152">
        <f t="shared" si="0"/>
        <v>261.7749</v>
      </c>
      <c r="Z12" s="153">
        <f t="shared" si="1"/>
        <v>3900446010</v>
      </c>
    </row>
    <row r="13" spans="1:26">
      <c r="A13" s="99">
        <v>4</v>
      </c>
      <c r="B13" s="87" t="s">
        <v>4</v>
      </c>
      <c r="C13" s="100"/>
      <c r="D13" s="100"/>
      <c r="E13" s="89">
        <v>0</v>
      </c>
      <c r="F13" s="101"/>
      <c r="G13" s="89">
        <v>0</v>
      </c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89">
        <v>0</v>
      </c>
      <c r="S13" s="91">
        <v>0</v>
      </c>
      <c r="T13" s="91">
        <v>0</v>
      </c>
      <c r="U13" s="91">
        <v>0</v>
      </c>
      <c r="V13" s="92">
        <v>0</v>
      </c>
      <c r="W13" s="124"/>
      <c r="X13" s="145">
        <v>0</v>
      </c>
      <c r="Y13" s="152">
        <f t="shared" si="0"/>
        <v>0</v>
      </c>
      <c r="Z13" s="153">
        <f t="shared" si="1"/>
        <v>0</v>
      </c>
    </row>
    <row r="14" spans="1:26">
      <c r="A14" s="5">
        <v>5</v>
      </c>
      <c r="B14" s="8" t="s">
        <v>82</v>
      </c>
      <c r="C14" s="47">
        <v>53</v>
      </c>
      <c r="D14" s="47">
        <v>46</v>
      </c>
      <c r="E14" s="23">
        <v>266.43975</v>
      </c>
      <c r="F14" s="48">
        <v>151.75</v>
      </c>
      <c r="G14" s="23">
        <v>77.809999999999988</v>
      </c>
      <c r="H14" s="48">
        <v>3.7</v>
      </c>
      <c r="I14" s="48"/>
      <c r="J14" s="48"/>
      <c r="K14" s="48">
        <v>27.77</v>
      </c>
      <c r="L14" s="48"/>
      <c r="M14" s="48">
        <v>8.4600000000000009</v>
      </c>
      <c r="N14" s="48">
        <v>37.369999999999997</v>
      </c>
      <c r="O14" s="48">
        <v>0.3</v>
      </c>
      <c r="P14" s="48"/>
      <c r="Q14" s="48">
        <v>0.21</v>
      </c>
      <c r="R14" s="23">
        <v>36.879750000000001</v>
      </c>
      <c r="S14" s="29">
        <v>370351252.5</v>
      </c>
      <c r="T14" s="29">
        <v>396995227.5</v>
      </c>
      <c r="U14" s="29">
        <v>26643975</v>
      </c>
      <c r="V14" s="54">
        <v>159863850</v>
      </c>
      <c r="W14" s="123"/>
      <c r="X14" s="144">
        <v>159863850</v>
      </c>
      <c r="Y14" s="152">
        <f t="shared" si="0"/>
        <v>319.72770000000003</v>
      </c>
      <c r="Z14" s="153">
        <f t="shared" si="1"/>
        <v>4763942730</v>
      </c>
    </row>
    <row r="15" spans="1:26">
      <c r="A15" s="11">
        <v>6</v>
      </c>
      <c r="B15" s="8" t="s">
        <v>6</v>
      </c>
      <c r="C15" s="47">
        <v>51</v>
      </c>
      <c r="D15" s="47">
        <v>50</v>
      </c>
      <c r="E15" s="23">
        <v>294.9255</v>
      </c>
      <c r="F15" s="48">
        <v>190.08</v>
      </c>
      <c r="G15" s="23">
        <v>60.11999999999999</v>
      </c>
      <c r="H15" s="48">
        <v>8.4</v>
      </c>
      <c r="I15" s="48"/>
      <c r="J15" s="48"/>
      <c r="K15" s="48"/>
      <c r="L15" s="48"/>
      <c r="M15" s="48"/>
      <c r="N15" s="48">
        <v>49.62</v>
      </c>
      <c r="O15" s="48">
        <v>1.8</v>
      </c>
      <c r="P15" s="48">
        <v>0.3</v>
      </c>
      <c r="Q15" s="48"/>
      <c r="R15" s="23">
        <v>44.725500000000011</v>
      </c>
      <c r="S15" s="29">
        <v>409946445</v>
      </c>
      <c r="T15" s="29">
        <v>439438995</v>
      </c>
      <c r="U15" s="29">
        <v>29492550</v>
      </c>
      <c r="V15" s="54">
        <v>176955300</v>
      </c>
      <c r="W15" s="123"/>
      <c r="X15" s="144">
        <v>176955300</v>
      </c>
      <c r="Y15" s="152">
        <f t="shared" si="0"/>
        <v>353.91059999999999</v>
      </c>
      <c r="Z15" s="153">
        <f t="shared" si="1"/>
        <v>5273267940</v>
      </c>
    </row>
    <row r="16" spans="1:26">
      <c r="A16" s="5">
        <v>7</v>
      </c>
      <c r="B16" s="8" t="s">
        <v>83</v>
      </c>
      <c r="C16" s="47">
        <v>94</v>
      </c>
      <c r="D16" s="47">
        <v>86</v>
      </c>
      <c r="E16" s="23">
        <v>541.07050000000004</v>
      </c>
      <c r="F16" s="48">
        <v>311.04000000000002</v>
      </c>
      <c r="G16" s="23">
        <v>155.74</v>
      </c>
      <c r="H16" s="48">
        <v>8.4</v>
      </c>
      <c r="I16" s="48">
        <v>1.2</v>
      </c>
      <c r="J16" s="48"/>
      <c r="K16" s="48">
        <v>54.11</v>
      </c>
      <c r="L16" s="48">
        <v>4.54</v>
      </c>
      <c r="M16" s="48">
        <v>5.9</v>
      </c>
      <c r="N16" s="48">
        <v>80.989999999999995</v>
      </c>
      <c r="O16" s="48">
        <v>0.3</v>
      </c>
      <c r="P16" s="48">
        <v>0.3</v>
      </c>
      <c r="Q16" s="48"/>
      <c r="R16" s="23">
        <v>74.290500000000009</v>
      </c>
      <c r="S16" s="29">
        <v>752087995</v>
      </c>
      <c r="T16" s="29">
        <v>806195045</v>
      </c>
      <c r="U16" s="29">
        <v>54107050</v>
      </c>
      <c r="V16" s="54">
        <v>324642300</v>
      </c>
      <c r="W16" s="123">
        <v>4546324</v>
      </c>
      <c r="X16" s="144">
        <v>320095976</v>
      </c>
      <c r="Y16" s="152">
        <f t="shared" si="0"/>
        <v>649.28459999999995</v>
      </c>
      <c r="Z16" s="153">
        <f t="shared" si="1"/>
        <v>9674340540</v>
      </c>
    </row>
    <row r="17" spans="1:26">
      <c r="A17" s="11">
        <v>8</v>
      </c>
      <c r="B17" s="8" t="s">
        <v>84</v>
      </c>
      <c r="C17" s="47">
        <v>69</v>
      </c>
      <c r="D17" s="47">
        <v>60</v>
      </c>
      <c r="E17" s="23">
        <v>393.76474999999999</v>
      </c>
      <c r="F17" s="48">
        <v>247.7</v>
      </c>
      <c r="G17" s="23">
        <v>87.09</v>
      </c>
      <c r="H17" s="48">
        <v>11.1</v>
      </c>
      <c r="I17" s="48">
        <v>0.2</v>
      </c>
      <c r="J17" s="48"/>
      <c r="K17" s="48">
        <v>4.26</v>
      </c>
      <c r="L17" s="48">
        <v>2.58</v>
      </c>
      <c r="M17" s="48">
        <v>0.73</v>
      </c>
      <c r="N17" s="48">
        <v>65.5</v>
      </c>
      <c r="O17" s="48">
        <v>2.7</v>
      </c>
      <c r="P17" s="48"/>
      <c r="Q17" s="48">
        <v>0.02</v>
      </c>
      <c r="R17" s="23">
        <v>58.974750000000007</v>
      </c>
      <c r="S17" s="29">
        <v>547333002.5</v>
      </c>
      <c r="T17" s="29">
        <v>586709477.5</v>
      </c>
      <c r="U17" s="29">
        <v>39376475</v>
      </c>
      <c r="V17" s="54">
        <v>236258850</v>
      </c>
      <c r="W17" s="123"/>
      <c r="X17" s="144">
        <v>236258850</v>
      </c>
      <c r="Y17" s="152">
        <f t="shared" si="0"/>
        <v>472.51769999999999</v>
      </c>
      <c r="Z17" s="153">
        <f t="shared" si="1"/>
        <v>7040513730</v>
      </c>
    </row>
    <row r="18" spans="1:26">
      <c r="A18" s="11">
        <v>10</v>
      </c>
      <c r="B18" s="8" t="s">
        <v>85</v>
      </c>
      <c r="C18" s="47">
        <v>42</v>
      </c>
      <c r="D18" s="47">
        <v>41</v>
      </c>
      <c r="E18" s="23">
        <v>338.02124999999995</v>
      </c>
      <c r="F18" s="48">
        <v>171.19</v>
      </c>
      <c r="G18" s="23">
        <v>121.46</v>
      </c>
      <c r="H18" s="48">
        <v>9.6999999999999993</v>
      </c>
      <c r="I18" s="48"/>
      <c r="J18" s="48"/>
      <c r="K18" s="48">
        <v>35.15</v>
      </c>
      <c r="L18" s="48"/>
      <c r="M18" s="48">
        <v>20.76</v>
      </c>
      <c r="N18" s="48">
        <v>45.4</v>
      </c>
      <c r="O18" s="48">
        <v>10</v>
      </c>
      <c r="P18" s="48"/>
      <c r="Q18" s="48">
        <v>0.45</v>
      </c>
      <c r="R18" s="23">
        <v>45.371249999999996</v>
      </c>
      <c r="S18" s="29">
        <v>469849537.49999994</v>
      </c>
      <c r="T18" s="29">
        <v>503651662.49999994</v>
      </c>
      <c r="U18" s="29">
        <v>33802125</v>
      </c>
      <c r="V18" s="54">
        <v>202812750</v>
      </c>
      <c r="W18" s="123"/>
      <c r="X18" s="144">
        <v>202812750</v>
      </c>
      <c r="Y18" s="152">
        <f t="shared" si="0"/>
        <v>405.62549999999999</v>
      </c>
      <c r="Z18" s="153">
        <f t="shared" si="1"/>
        <v>6043819949.999999</v>
      </c>
    </row>
    <row r="19" spans="1:26">
      <c r="A19" s="5">
        <v>11</v>
      </c>
      <c r="B19" s="8" t="s">
        <v>25</v>
      </c>
      <c r="C19" s="47">
        <v>33</v>
      </c>
      <c r="D19" s="47">
        <v>28</v>
      </c>
      <c r="E19" s="23">
        <v>188.75103999999999</v>
      </c>
      <c r="F19" s="48">
        <v>118.4</v>
      </c>
      <c r="G19" s="23">
        <v>42.050899999999999</v>
      </c>
      <c r="H19" s="48">
        <v>6.8</v>
      </c>
      <c r="I19" s="48"/>
      <c r="J19" s="48"/>
      <c r="K19" s="48">
        <v>1.8725000000000001</v>
      </c>
      <c r="L19" s="48"/>
      <c r="M19" s="48">
        <v>0.57840000000000003</v>
      </c>
      <c r="N19" s="48">
        <v>31.3</v>
      </c>
      <c r="O19" s="48">
        <v>1.5</v>
      </c>
      <c r="P19" s="48"/>
      <c r="Q19" s="48"/>
      <c r="R19" s="23">
        <v>28.300140000000003</v>
      </c>
      <c r="S19" s="29">
        <v>262363945.59999999</v>
      </c>
      <c r="T19" s="29">
        <v>281239049.59999996</v>
      </c>
      <c r="U19" s="29">
        <v>18875103.99999997</v>
      </c>
      <c r="V19" s="54">
        <v>113250623.99999982</v>
      </c>
      <c r="W19" s="123">
        <v>5800000</v>
      </c>
      <c r="X19" s="144">
        <v>107450623.99999982</v>
      </c>
      <c r="Y19" s="152">
        <f t="shared" si="0"/>
        <v>226.50124799999963</v>
      </c>
      <c r="Z19" s="153">
        <f t="shared" si="1"/>
        <v>3374868595.1999998</v>
      </c>
    </row>
    <row r="20" spans="1:26">
      <c r="A20" s="11">
        <v>12</v>
      </c>
      <c r="B20" s="8" t="s">
        <v>23</v>
      </c>
      <c r="C20" s="47">
        <v>33</v>
      </c>
      <c r="D20" s="47">
        <v>29</v>
      </c>
      <c r="E20" s="23">
        <v>178.79942500000001</v>
      </c>
      <c r="F20" s="48">
        <v>108.595</v>
      </c>
      <c r="G20" s="23">
        <v>43.673999999999999</v>
      </c>
      <c r="H20" s="48">
        <v>7.8</v>
      </c>
      <c r="I20" s="48"/>
      <c r="J20" s="48">
        <v>0.1</v>
      </c>
      <c r="K20" s="48">
        <v>2.8170000000000002</v>
      </c>
      <c r="L20" s="48"/>
      <c r="M20" s="48">
        <v>0.254</v>
      </c>
      <c r="N20" s="48">
        <v>29.338999999999999</v>
      </c>
      <c r="O20" s="48">
        <v>2.1</v>
      </c>
      <c r="P20" s="48">
        <v>1.264</v>
      </c>
      <c r="Q20" s="48"/>
      <c r="R20" s="23">
        <v>26.530425000000001</v>
      </c>
      <c r="S20" s="29">
        <v>248531200.75000003</v>
      </c>
      <c r="T20" s="29">
        <v>266411143.25000003</v>
      </c>
      <c r="U20" s="29">
        <v>17879942.5</v>
      </c>
      <c r="V20" s="54">
        <v>107279655</v>
      </c>
      <c r="W20" s="123">
        <v>2040030</v>
      </c>
      <c r="X20" s="144">
        <v>105239625</v>
      </c>
      <c r="Y20" s="152">
        <f t="shared" si="0"/>
        <v>214.55931000000001</v>
      </c>
      <c r="Z20" s="153">
        <f t="shared" si="1"/>
        <v>3196933719.0000005</v>
      </c>
    </row>
    <row r="21" spans="1:26">
      <c r="A21" s="5">
        <v>13</v>
      </c>
      <c r="B21" s="8" t="s">
        <v>86</v>
      </c>
      <c r="C21" s="47">
        <v>50</v>
      </c>
      <c r="D21" s="47">
        <v>44</v>
      </c>
      <c r="E21" s="23">
        <v>285.89855</v>
      </c>
      <c r="F21" s="48">
        <v>175.89</v>
      </c>
      <c r="G21" s="23">
        <v>67.367000000000004</v>
      </c>
      <c r="H21" s="48">
        <v>9.6</v>
      </c>
      <c r="I21" s="48">
        <v>0.2</v>
      </c>
      <c r="J21" s="48">
        <v>5.4089999999999998</v>
      </c>
      <c r="K21" s="48"/>
      <c r="L21" s="48">
        <v>1.353</v>
      </c>
      <c r="M21" s="48">
        <v>2.4750000000000001</v>
      </c>
      <c r="N21" s="48">
        <v>45.93</v>
      </c>
      <c r="O21" s="48">
        <v>2.2000000000000002</v>
      </c>
      <c r="P21" s="48">
        <v>0.2</v>
      </c>
      <c r="Q21" s="48"/>
      <c r="R21" s="23">
        <v>42.641549999999995</v>
      </c>
      <c r="S21" s="29">
        <v>397398984.5</v>
      </c>
      <c r="T21" s="29">
        <v>425988839.5</v>
      </c>
      <c r="U21" s="29">
        <v>28589855</v>
      </c>
      <c r="V21" s="54">
        <v>171539130</v>
      </c>
      <c r="W21" s="123">
        <v>1758524</v>
      </c>
      <c r="X21" s="144">
        <v>169780606</v>
      </c>
      <c r="Y21" s="152">
        <f t="shared" si="0"/>
        <v>343.07826</v>
      </c>
      <c r="Z21" s="153">
        <f t="shared" si="1"/>
        <v>5111866074</v>
      </c>
    </row>
    <row r="22" spans="1:26">
      <c r="A22" s="7">
        <v>15</v>
      </c>
      <c r="B22" s="8" t="s">
        <v>87</v>
      </c>
      <c r="C22" s="47">
        <v>56</v>
      </c>
      <c r="D22" s="47">
        <v>50</v>
      </c>
      <c r="E22" s="23">
        <v>306.07875000000001</v>
      </c>
      <c r="F22" s="48">
        <v>189.87</v>
      </c>
      <c r="G22" s="23">
        <v>70.661999999999992</v>
      </c>
      <c r="H22" s="48">
        <v>9.4</v>
      </c>
      <c r="I22" s="48"/>
      <c r="J22" s="48"/>
      <c r="K22" s="48">
        <v>6.23</v>
      </c>
      <c r="L22" s="48">
        <v>1.42</v>
      </c>
      <c r="M22" s="48">
        <v>1.74</v>
      </c>
      <c r="N22" s="48">
        <v>50.171999999999997</v>
      </c>
      <c r="O22" s="48">
        <v>1.2</v>
      </c>
      <c r="P22" s="48"/>
      <c r="Q22" s="48">
        <v>0.5</v>
      </c>
      <c r="R22" s="23">
        <v>45.546750000000003</v>
      </c>
      <c r="S22" s="29">
        <v>425449462.5</v>
      </c>
      <c r="T22" s="29">
        <v>456057337.5</v>
      </c>
      <c r="U22" s="29">
        <v>30607875</v>
      </c>
      <c r="V22" s="54">
        <v>183647250</v>
      </c>
      <c r="W22" s="123">
        <v>1317446</v>
      </c>
      <c r="X22" s="144">
        <v>182329804</v>
      </c>
      <c r="Y22" s="152">
        <f t="shared" si="0"/>
        <v>367.29450000000003</v>
      </c>
      <c r="Z22" s="153">
        <f t="shared" si="1"/>
        <v>5472688050</v>
      </c>
    </row>
    <row r="23" spans="1:26">
      <c r="A23" s="7">
        <v>16</v>
      </c>
      <c r="B23" s="8" t="s">
        <v>30</v>
      </c>
      <c r="C23" s="47">
        <v>30</v>
      </c>
      <c r="D23" s="47">
        <v>27</v>
      </c>
      <c r="E23" s="23">
        <v>159.30302499999999</v>
      </c>
      <c r="F23" s="48">
        <v>98.789000000000001</v>
      </c>
      <c r="G23" s="23">
        <v>36.6845</v>
      </c>
      <c r="H23" s="48">
        <v>6</v>
      </c>
      <c r="I23" s="48"/>
      <c r="J23" s="48">
        <v>0.1</v>
      </c>
      <c r="K23" s="48">
        <v>2.6675</v>
      </c>
      <c r="L23" s="48"/>
      <c r="M23" s="48">
        <v>1.1200000000000001</v>
      </c>
      <c r="N23" s="48">
        <v>26.196999999999999</v>
      </c>
      <c r="O23" s="48">
        <v>0.6</v>
      </c>
      <c r="P23" s="48"/>
      <c r="Q23" s="48"/>
      <c r="R23" s="23">
        <v>23.829525</v>
      </c>
      <c r="S23" s="29">
        <v>221431204.75</v>
      </c>
      <c r="T23" s="29">
        <v>237361507.25</v>
      </c>
      <c r="U23" s="29">
        <v>15930302.5</v>
      </c>
      <c r="V23" s="54">
        <v>95581815</v>
      </c>
      <c r="W23" s="123">
        <v>17871996</v>
      </c>
      <c r="X23" s="144">
        <v>77709819</v>
      </c>
      <c r="Y23" s="152">
        <f t="shared" si="0"/>
        <v>191.16363000000001</v>
      </c>
      <c r="Z23" s="153">
        <f t="shared" si="1"/>
        <v>2848338087</v>
      </c>
    </row>
    <row r="24" spans="1:26">
      <c r="A24" s="7">
        <v>18</v>
      </c>
      <c r="B24" s="8" t="s">
        <v>21</v>
      </c>
      <c r="C24" s="47">
        <v>62</v>
      </c>
      <c r="D24" s="47">
        <v>61</v>
      </c>
      <c r="E24" s="23">
        <v>457.62</v>
      </c>
      <c r="F24" s="48">
        <v>287.75</v>
      </c>
      <c r="G24" s="23">
        <v>101.38</v>
      </c>
      <c r="H24" s="48">
        <v>12.2</v>
      </c>
      <c r="I24" s="48"/>
      <c r="J24" s="48"/>
      <c r="K24" s="48">
        <v>0.4</v>
      </c>
      <c r="L24" s="48">
        <v>2.93</v>
      </c>
      <c r="M24" s="48">
        <v>1.52</v>
      </c>
      <c r="N24" s="48">
        <v>75.72</v>
      </c>
      <c r="O24" s="48">
        <v>3</v>
      </c>
      <c r="P24" s="48"/>
      <c r="Q24" s="48">
        <v>5.61</v>
      </c>
      <c r="R24" s="23">
        <v>68.489999999999995</v>
      </c>
      <c r="S24" s="29">
        <v>636091800</v>
      </c>
      <c r="T24" s="29">
        <v>681853800</v>
      </c>
      <c r="U24" s="29">
        <v>45762000</v>
      </c>
      <c r="V24" s="54">
        <v>274572000</v>
      </c>
      <c r="W24" s="123"/>
      <c r="X24" s="144">
        <v>274572000</v>
      </c>
      <c r="Y24" s="152">
        <f t="shared" si="0"/>
        <v>549.14400000000001</v>
      </c>
      <c r="Z24" s="153">
        <f t="shared" si="1"/>
        <v>8182245600</v>
      </c>
    </row>
    <row r="25" spans="1:26">
      <c r="A25" s="7">
        <v>19</v>
      </c>
      <c r="B25" s="8" t="s">
        <v>7</v>
      </c>
      <c r="C25" s="47">
        <v>53</v>
      </c>
      <c r="D25" s="47">
        <v>47</v>
      </c>
      <c r="E25" s="23">
        <v>254.33375000000001</v>
      </c>
      <c r="F25" s="48">
        <v>158.19999999999999</v>
      </c>
      <c r="G25" s="23">
        <v>58.210000000000008</v>
      </c>
      <c r="H25" s="48">
        <v>9.9</v>
      </c>
      <c r="I25" s="48"/>
      <c r="J25" s="48"/>
      <c r="K25" s="48">
        <v>2.0299999999999998</v>
      </c>
      <c r="L25" s="48"/>
      <c r="M25" s="48">
        <v>0.45</v>
      </c>
      <c r="N25" s="48">
        <v>42.13</v>
      </c>
      <c r="O25" s="48">
        <v>2.1</v>
      </c>
      <c r="P25" s="48"/>
      <c r="Q25" s="48">
        <v>1.6</v>
      </c>
      <c r="R25" s="23">
        <v>37.923749999999998</v>
      </c>
      <c r="S25" s="29">
        <v>353523912.5</v>
      </c>
      <c r="T25" s="29">
        <v>378957287.5</v>
      </c>
      <c r="U25" s="29">
        <v>25433375</v>
      </c>
      <c r="V25" s="54">
        <v>152600250</v>
      </c>
      <c r="W25" s="123"/>
      <c r="X25" s="144">
        <v>152600250</v>
      </c>
      <c r="Y25" s="152">
        <f t="shared" si="0"/>
        <v>305.20049999999998</v>
      </c>
      <c r="Z25" s="153">
        <f t="shared" si="1"/>
        <v>4547487450</v>
      </c>
    </row>
    <row r="26" spans="1:26">
      <c r="A26" s="7">
        <v>20</v>
      </c>
      <c r="B26" s="8" t="s">
        <v>31</v>
      </c>
      <c r="C26" s="47">
        <v>89</v>
      </c>
      <c r="D26" s="47">
        <v>81</v>
      </c>
      <c r="E26" s="23">
        <v>471.39</v>
      </c>
      <c r="F26" s="48">
        <v>296.24</v>
      </c>
      <c r="G26" s="23">
        <v>105.03999999999999</v>
      </c>
      <c r="H26" s="48">
        <v>11.35</v>
      </c>
      <c r="I26" s="48"/>
      <c r="J26" s="48">
        <v>0.1</v>
      </c>
      <c r="K26" s="48">
        <v>9.0500000000000007</v>
      </c>
      <c r="L26" s="48"/>
      <c r="M26" s="48">
        <v>2.69</v>
      </c>
      <c r="N26" s="48">
        <v>77.23</v>
      </c>
      <c r="O26" s="48">
        <v>3.3</v>
      </c>
      <c r="P26" s="48">
        <v>1.32</v>
      </c>
      <c r="Q26" s="48"/>
      <c r="R26" s="23">
        <v>70.110000000000014</v>
      </c>
      <c r="S26" s="29">
        <v>655232100</v>
      </c>
      <c r="T26" s="29">
        <v>702371100</v>
      </c>
      <c r="U26" s="29">
        <v>47139000</v>
      </c>
      <c r="V26" s="54">
        <v>282834000</v>
      </c>
      <c r="W26" s="123"/>
      <c r="X26" s="144">
        <v>282834000</v>
      </c>
      <c r="Y26" s="152">
        <f t="shared" si="0"/>
        <v>565.66800000000001</v>
      </c>
      <c r="Z26" s="153">
        <f t="shared" si="1"/>
        <v>8428453200</v>
      </c>
    </row>
    <row r="27" spans="1:26">
      <c r="A27" s="7">
        <v>21</v>
      </c>
      <c r="B27" s="8" t="s">
        <v>3</v>
      </c>
      <c r="C27" s="47">
        <v>43</v>
      </c>
      <c r="D27" s="47">
        <v>37</v>
      </c>
      <c r="E27" s="23">
        <v>232.56197500000002</v>
      </c>
      <c r="F27" s="48">
        <v>144.828</v>
      </c>
      <c r="G27" s="23">
        <v>53.149000000000001</v>
      </c>
      <c r="H27" s="48">
        <v>8.4</v>
      </c>
      <c r="I27" s="48">
        <v>0.2</v>
      </c>
      <c r="J27" s="48">
        <v>0.2</v>
      </c>
      <c r="K27" s="48">
        <v>2.5459999999999998</v>
      </c>
      <c r="L27" s="48">
        <v>0.48299999999999998</v>
      </c>
      <c r="M27" s="48"/>
      <c r="N27" s="48">
        <v>38.606999999999999</v>
      </c>
      <c r="O27" s="48">
        <v>2.4</v>
      </c>
      <c r="P27" s="48"/>
      <c r="Q27" s="48">
        <v>0.313</v>
      </c>
      <c r="R27" s="23">
        <v>34.584975000000007</v>
      </c>
      <c r="S27" s="29">
        <v>323261145.25</v>
      </c>
      <c r="T27" s="29">
        <v>346517342.75</v>
      </c>
      <c r="U27" s="29">
        <v>23256197.5</v>
      </c>
      <c r="V27" s="54">
        <v>139537185</v>
      </c>
      <c r="W27" s="123"/>
      <c r="X27" s="144">
        <v>139537185</v>
      </c>
      <c r="Y27" s="152">
        <f t="shared" si="0"/>
        <v>279.07436999999999</v>
      </c>
      <c r="Z27" s="153">
        <f t="shared" si="1"/>
        <v>4158208113</v>
      </c>
    </row>
    <row r="28" spans="1:26">
      <c r="A28" s="7">
        <v>22</v>
      </c>
      <c r="B28" s="8" t="s">
        <v>27</v>
      </c>
      <c r="C28" s="47">
        <v>26</v>
      </c>
      <c r="D28" s="47">
        <v>20</v>
      </c>
      <c r="E28" s="23">
        <v>125.97199999999999</v>
      </c>
      <c r="F28" s="48">
        <v>78.319999999999993</v>
      </c>
      <c r="G28" s="23">
        <v>28.68</v>
      </c>
      <c r="H28" s="48">
        <v>6</v>
      </c>
      <c r="I28" s="48"/>
      <c r="J28" s="48">
        <v>0.1</v>
      </c>
      <c r="K28" s="48"/>
      <c r="L28" s="48"/>
      <c r="M28" s="48"/>
      <c r="N28" s="48">
        <v>21.08</v>
      </c>
      <c r="O28" s="48">
        <v>1.5</v>
      </c>
      <c r="P28" s="48"/>
      <c r="Q28" s="48"/>
      <c r="R28" s="23">
        <v>18.971999999999998</v>
      </c>
      <c r="S28" s="29">
        <v>175101080</v>
      </c>
      <c r="T28" s="29">
        <v>187698280</v>
      </c>
      <c r="U28" s="29">
        <v>12597200</v>
      </c>
      <c r="V28" s="54">
        <v>75583200</v>
      </c>
      <c r="W28" s="123"/>
      <c r="X28" s="144">
        <v>75583200</v>
      </c>
      <c r="Y28" s="152">
        <f t="shared" si="0"/>
        <v>151.16640000000001</v>
      </c>
      <c r="Z28" s="153">
        <f t="shared" si="1"/>
        <v>2252379360</v>
      </c>
    </row>
    <row r="29" spans="1:26">
      <c r="A29" s="7">
        <v>23</v>
      </c>
      <c r="B29" s="8" t="s">
        <v>88</v>
      </c>
      <c r="C29" s="47">
        <v>5</v>
      </c>
      <c r="D29" s="47">
        <v>4</v>
      </c>
      <c r="E29" s="23">
        <v>16.5885</v>
      </c>
      <c r="F29" s="48">
        <v>12.66</v>
      </c>
      <c r="G29" s="23">
        <v>0.9</v>
      </c>
      <c r="H29" s="48">
        <v>0.8</v>
      </c>
      <c r="I29" s="48"/>
      <c r="J29" s="48">
        <v>0.1</v>
      </c>
      <c r="K29" s="48"/>
      <c r="L29" s="48"/>
      <c r="M29" s="48"/>
      <c r="N29" s="48"/>
      <c r="O29" s="48"/>
      <c r="P29" s="48"/>
      <c r="Q29" s="48"/>
      <c r="R29" s="23">
        <v>3.0285000000000002</v>
      </c>
      <c r="S29" s="29">
        <v>23058015</v>
      </c>
      <c r="T29" s="29">
        <v>24716865</v>
      </c>
      <c r="U29" s="29">
        <v>1658850</v>
      </c>
      <c r="V29" s="54">
        <v>9953100</v>
      </c>
      <c r="W29" s="123"/>
      <c r="X29" s="144">
        <v>9953100</v>
      </c>
      <c r="Y29" s="152">
        <f t="shared" si="0"/>
        <v>19.906199999999998</v>
      </c>
      <c r="Z29" s="153">
        <f t="shared" si="1"/>
        <v>296602380</v>
      </c>
    </row>
    <row r="30" spans="1:26">
      <c r="A30" s="86">
        <v>24</v>
      </c>
      <c r="B30" s="87" t="s">
        <v>89</v>
      </c>
      <c r="C30" s="100"/>
      <c r="D30" s="100"/>
      <c r="E30" s="89">
        <v>0</v>
      </c>
      <c r="F30" s="101"/>
      <c r="G30" s="89">
        <v>0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89">
        <v>0</v>
      </c>
      <c r="S30" s="91">
        <v>0</v>
      </c>
      <c r="T30" s="91">
        <v>0</v>
      </c>
      <c r="U30" s="91">
        <v>0</v>
      </c>
      <c r="V30" s="92">
        <v>0</v>
      </c>
      <c r="W30" s="124"/>
      <c r="X30" s="145">
        <v>0</v>
      </c>
      <c r="Y30" s="152">
        <f t="shared" si="0"/>
        <v>0</v>
      </c>
      <c r="Z30" s="153">
        <f t="shared" si="1"/>
        <v>0</v>
      </c>
    </row>
    <row r="31" spans="1:26">
      <c r="A31" s="7">
        <v>25</v>
      </c>
      <c r="B31" s="8" t="s">
        <v>20</v>
      </c>
      <c r="C31" s="47">
        <v>63</v>
      </c>
      <c r="D31" s="47">
        <v>57</v>
      </c>
      <c r="E31" s="23">
        <v>379.108475</v>
      </c>
      <c r="F31" s="48">
        <v>237.68</v>
      </c>
      <c r="G31" s="23">
        <v>83.835000000000008</v>
      </c>
      <c r="H31" s="48">
        <v>14.3</v>
      </c>
      <c r="I31" s="48">
        <v>0.4</v>
      </c>
      <c r="J31" s="48">
        <v>5.1239999999999997</v>
      </c>
      <c r="K31" s="48"/>
      <c r="L31" s="48">
        <v>3.9910000000000001</v>
      </c>
      <c r="M31" s="48"/>
      <c r="N31" s="48">
        <v>57.32</v>
      </c>
      <c r="O31" s="48">
        <v>1.5</v>
      </c>
      <c r="P31" s="48"/>
      <c r="Q31" s="48">
        <v>1.2</v>
      </c>
      <c r="R31" s="23">
        <v>57.593475000000012</v>
      </c>
      <c r="S31" s="29">
        <v>526960780.25</v>
      </c>
      <c r="T31" s="29">
        <v>564871627.75</v>
      </c>
      <c r="U31" s="29">
        <v>37910847.5</v>
      </c>
      <c r="V31" s="54">
        <v>227465085</v>
      </c>
      <c r="W31" s="123"/>
      <c r="X31" s="144">
        <v>227465085</v>
      </c>
      <c r="Y31" s="152">
        <f t="shared" si="0"/>
        <v>454.93016999999998</v>
      </c>
      <c r="Z31" s="153">
        <f t="shared" si="1"/>
        <v>6778459533</v>
      </c>
    </row>
    <row r="32" spans="1:26">
      <c r="A32" s="7">
        <v>26</v>
      </c>
      <c r="B32" s="8" t="s">
        <v>8</v>
      </c>
      <c r="C32" s="47">
        <v>13</v>
      </c>
      <c r="D32" s="47">
        <v>13</v>
      </c>
      <c r="E32" s="23">
        <v>85.98991749999999</v>
      </c>
      <c r="F32" s="48">
        <v>54.98</v>
      </c>
      <c r="G32" s="23">
        <v>17.933299999999999</v>
      </c>
      <c r="H32" s="48">
        <v>2.6</v>
      </c>
      <c r="I32" s="48"/>
      <c r="J32" s="48">
        <v>0.1</v>
      </c>
      <c r="K32" s="48"/>
      <c r="L32" s="48"/>
      <c r="M32" s="48"/>
      <c r="N32" s="48">
        <v>14.395</v>
      </c>
      <c r="O32" s="48">
        <v>0.3</v>
      </c>
      <c r="P32" s="48">
        <v>0.5383</v>
      </c>
      <c r="Q32" s="48"/>
      <c r="R32" s="23">
        <v>13.076617499999999</v>
      </c>
      <c r="S32" s="29">
        <v>119525985.32499999</v>
      </c>
      <c r="T32" s="29">
        <v>128124977.07499999</v>
      </c>
      <c r="U32" s="29">
        <v>8598991.75</v>
      </c>
      <c r="V32" s="54">
        <v>51593950.5</v>
      </c>
      <c r="W32" s="123"/>
      <c r="X32" s="144">
        <v>51593950.5</v>
      </c>
      <c r="Y32" s="152">
        <f t="shared" si="0"/>
        <v>103.187901</v>
      </c>
      <c r="Z32" s="153">
        <f t="shared" si="1"/>
        <v>1537499724.8999999</v>
      </c>
    </row>
    <row r="33" spans="1:26">
      <c r="A33" s="7">
        <v>27</v>
      </c>
      <c r="B33" s="8" t="s">
        <v>32</v>
      </c>
      <c r="C33" s="47">
        <v>14</v>
      </c>
      <c r="D33" s="47">
        <v>13</v>
      </c>
      <c r="E33" s="23">
        <v>77.641249999999999</v>
      </c>
      <c r="F33" s="48">
        <v>50.17</v>
      </c>
      <c r="G33" s="23">
        <v>15.67</v>
      </c>
      <c r="H33" s="48">
        <v>2.2000000000000002</v>
      </c>
      <c r="I33" s="48"/>
      <c r="J33" s="48"/>
      <c r="K33" s="48"/>
      <c r="L33" s="48"/>
      <c r="M33" s="48"/>
      <c r="N33" s="48">
        <v>13.09</v>
      </c>
      <c r="O33" s="48">
        <v>0.3</v>
      </c>
      <c r="P33" s="48">
        <v>0.08</v>
      </c>
      <c r="Q33" s="48"/>
      <c r="R33" s="23">
        <v>11.801250000000001</v>
      </c>
      <c r="S33" s="29">
        <v>107921337.5</v>
      </c>
      <c r="T33" s="29">
        <v>115685462.5</v>
      </c>
      <c r="U33" s="29">
        <v>7764125</v>
      </c>
      <c r="V33" s="54">
        <v>46584750</v>
      </c>
      <c r="W33" s="123"/>
      <c r="X33" s="144">
        <v>46584750</v>
      </c>
      <c r="Y33" s="152">
        <f t="shared" si="0"/>
        <v>93.169499999999999</v>
      </c>
      <c r="Z33" s="153">
        <f t="shared" si="1"/>
        <v>1388225550</v>
      </c>
    </row>
    <row r="34" spans="1:26">
      <c r="A34" s="7">
        <v>28</v>
      </c>
      <c r="B34" s="8" t="s">
        <v>5</v>
      </c>
      <c r="C34" s="47">
        <v>42</v>
      </c>
      <c r="D34" s="47">
        <v>38</v>
      </c>
      <c r="E34" s="23">
        <v>254.99950000000001</v>
      </c>
      <c r="F34" s="48">
        <v>157.57</v>
      </c>
      <c r="G34" s="23">
        <v>59.400000000000006</v>
      </c>
      <c r="H34" s="48">
        <v>10.1</v>
      </c>
      <c r="I34" s="48"/>
      <c r="J34" s="48"/>
      <c r="K34" s="48"/>
      <c r="L34" s="48">
        <v>1.1499999999999999</v>
      </c>
      <c r="M34" s="48">
        <v>0.2</v>
      </c>
      <c r="N34" s="48">
        <v>42.2</v>
      </c>
      <c r="O34" s="48">
        <v>2.4</v>
      </c>
      <c r="P34" s="48"/>
      <c r="Q34" s="48">
        <v>3.35</v>
      </c>
      <c r="R34" s="23">
        <v>38.029499999999999</v>
      </c>
      <c r="S34" s="29">
        <v>354449305</v>
      </c>
      <c r="T34" s="29">
        <v>379949255</v>
      </c>
      <c r="U34" s="29">
        <v>25499950</v>
      </c>
      <c r="V34" s="54">
        <v>152999700</v>
      </c>
      <c r="W34" s="123"/>
      <c r="X34" s="144">
        <v>152999700</v>
      </c>
      <c r="Y34" s="152">
        <f t="shared" si="0"/>
        <v>305.99939999999998</v>
      </c>
      <c r="Z34" s="153">
        <f t="shared" si="1"/>
        <v>4559391060</v>
      </c>
    </row>
    <row r="35" spans="1:26">
      <c r="A35" s="7">
        <v>29</v>
      </c>
      <c r="B35" s="8" t="s">
        <v>90</v>
      </c>
      <c r="C35" s="47">
        <v>68</v>
      </c>
      <c r="D35" s="47">
        <v>64</v>
      </c>
      <c r="E35" s="23">
        <v>419.64450000000005</v>
      </c>
      <c r="F35" s="48">
        <v>259.07</v>
      </c>
      <c r="G35" s="23">
        <v>98.29</v>
      </c>
      <c r="H35" s="48">
        <v>12</v>
      </c>
      <c r="I35" s="48"/>
      <c r="J35" s="48">
        <v>8.4499999999999993</v>
      </c>
      <c r="K35" s="48"/>
      <c r="L35" s="48">
        <v>1.35</v>
      </c>
      <c r="M35" s="48">
        <v>2.41</v>
      </c>
      <c r="N35" s="48">
        <v>68.599999999999994</v>
      </c>
      <c r="O35" s="48">
        <v>2.7</v>
      </c>
      <c r="P35" s="48">
        <v>1.99</v>
      </c>
      <c r="Q35" s="48">
        <v>0.79</v>
      </c>
      <c r="R35" s="23">
        <v>62.284500000000016</v>
      </c>
      <c r="S35" s="29">
        <v>583305855.00000012</v>
      </c>
      <c r="T35" s="29">
        <v>625270305.00000012</v>
      </c>
      <c r="U35" s="29">
        <v>41964450</v>
      </c>
      <c r="V35" s="54">
        <v>251786700</v>
      </c>
      <c r="W35" s="123"/>
      <c r="X35" s="144">
        <v>251786700</v>
      </c>
      <c r="Y35" s="152">
        <f t="shared" si="0"/>
        <v>503.57339999999999</v>
      </c>
      <c r="Z35" s="153">
        <f t="shared" si="1"/>
        <v>7503243660.0000019</v>
      </c>
    </row>
    <row r="36" spans="1:26">
      <c r="A36" s="7">
        <v>30</v>
      </c>
      <c r="B36" s="8" t="s">
        <v>91</v>
      </c>
      <c r="C36" s="47">
        <v>13</v>
      </c>
      <c r="D36" s="47">
        <v>10</v>
      </c>
      <c r="E36" s="23">
        <v>62.780100000000004</v>
      </c>
      <c r="F36" s="48">
        <v>38.69</v>
      </c>
      <c r="G36" s="23">
        <v>14.596</v>
      </c>
      <c r="H36" s="48">
        <v>2.8</v>
      </c>
      <c r="I36" s="48"/>
      <c r="J36" s="48">
        <v>0.2</v>
      </c>
      <c r="K36" s="48"/>
      <c r="L36" s="48">
        <v>0.70599999999999996</v>
      </c>
      <c r="M36" s="48"/>
      <c r="N36" s="48">
        <v>10.59</v>
      </c>
      <c r="O36" s="48">
        <v>0.3</v>
      </c>
      <c r="P36" s="48"/>
      <c r="Q36" s="48"/>
      <c r="R36" s="23">
        <v>9.4940999999999995</v>
      </c>
      <c r="S36" s="29">
        <v>87264339</v>
      </c>
      <c r="T36" s="29">
        <v>93542349</v>
      </c>
      <c r="U36" s="29">
        <v>6278010</v>
      </c>
      <c r="V36" s="54">
        <v>37668060</v>
      </c>
      <c r="W36" s="123"/>
      <c r="X36" s="144">
        <v>37668060</v>
      </c>
      <c r="Y36" s="152">
        <f t="shared" si="0"/>
        <v>75.336119999999994</v>
      </c>
      <c r="Z36" s="153">
        <f t="shared" si="1"/>
        <v>1122508188</v>
      </c>
    </row>
    <row r="37" spans="1:26">
      <c r="A37" s="7">
        <v>32</v>
      </c>
      <c r="B37" s="34" t="s">
        <v>28</v>
      </c>
      <c r="C37" s="47">
        <v>15</v>
      </c>
      <c r="D37" s="47">
        <v>14</v>
      </c>
      <c r="E37" s="23">
        <v>80.702574999999996</v>
      </c>
      <c r="F37" s="48">
        <v>51.8</v>
      </c>
      <c r="G37" s="23">
        <v>16.606999999999999</v>
      </c>
      <c r="H37" s="48">
        <v>2.2000000000000002</v>
      </c>
      <c r="I37" s="48"/>
      <c r="J37" s="48">
        <v>0.1</v>
      </c>
      <c r="K37" s="48"/>
      <c r="L37" s="48">
        <v>0.64700000000000002</v>
      </c>
      <c r="M37" s="48"/>
      <c r="N37" s="48">
        <v>13.66</v>
      </c>
      <c r="O37" s="48"/>
      <c r="P37" s="48"/>
      <c r="Q37" s="48"/>
      <c r="R37" s="23">
        <v>12.295574999999999</v>
      </c>
      <c r="S37" s="29">
        <v>112176579.25</v>
      </c>
      <c r="T37" s="29">
        <v>120246836.75</v>
      </c>
      <c r="U37" s="29">
        <v>8070257.5</v>
      </c>
      <c r="V37" s="54">
        <v>48421545</v>
      </c>
      <c r="W37" s="123">
        <v>407557</v>
      </c>
      <c r="X37" s="144">
        <v>48013988</v>
      </c>
      <c r="Y37" s="152">
        <f t="shared" si="0"/>
        <v>96.843090000000004</v>
      </c>
      <c r="Z37" s="153">
        <f t="shared" si="1"/>
        <v>1442962041</v>
      </c>
    </row>
    <row r="38" spans="1:26">
      <c r="A38" s="7">
        <v>33</v>
      </c>
      <c r="B38" s="8" t="s">
        <v>33</v>
      </c>
      <c r="C38" s="47">
        <v>15</v>
      </c>
      <c r="D38" s="47">
        <v>14</v>
      </c>
      <c r="E38" s="23">
        <v>79.794300000000007</v>
      </c>
      <c r="F38" s="48">
        <v>51.48</v>
      </c>
      <c r="G38" s="23">
        <v>16.158000000000001</v>
      </c>
      <c r="H38" s="48">
        <v>2.1</v>
      </c>
      <c r="I38" s="48"/>
      <c r="J38" s="48">
        <v>0.1</v>
      </c>
      <c r="K38" s="48"/>
      <c r="L38" s="48">
        <v>0.44800000000000001</v>
      </c>
      <c r="M38" s="48"/>
      <c r="N38" s="48">
        <v>13.51</v>
      </c>
      <c r="O38" s="48"/>
      <c r="P38" s="48"/>
      <c r="Q38" s="48"/>
      <c r="R38" s="23">
        <v>12.1563</v>
      </c>
      <c r="S38" s="29">
        <v>110914077.00000001</v>
      </c>
      <c r="T38" s="29">
        <v>118893507.00000001</v>
      </c>
      <c r="U38" s="29">
        <v>7979430</v>
      </c>
      <c r="V38" s="54">
        <v>47876580</v>
      </c>
      <c r="W38" s="123"/>
      <c r="X38" s="144">
        <v>47876580</v>
      </c>
      <c r="Y38" s="152">
        <f t="shared" si="0"/>
        <v>95.753159999999994</v>
      </c>
      <c r="Z38" s="153">
        <f t="shared" si="1"/>
        <v>1426722084.0000002</v>
      </c>
    </row>
    <row r="39" spans="1:26">
      <c r="A39" s="7">
        <v>34</v>
      </c>
      <c r="B39" s="8" t="s">
        <v>92</v>
      </c>
      <c r="C39" s="47">
        <v>10</v>
      </c>
      <c r="D39" s="47">
        <v>8</v>
      </c>
      <c r="E39" s="23">
        <v>47.394249999999992</v>
      </c>
      <c r="F39" s="48">
        <v>30.229999999999997</v>
      </c>
      <c r="G39" s="23">
        <v>9.98</v>
      </c>
      <c r="H39" s="48">
        <v>1.7</v>
      </c>
      <c r="I39" s="48"/>
      <c r="J39" s="48"/>
      <c r="K39" s="48"/>
      <c r="L39" s="48"/>
      <c r="M39" s="48"/>
      <c r="N39" s="48">
        <v>7.98</v>
      </c>
      <c r="O39" s="48">
        <v>0.3</v>
      </c>
      <c r="P39" s="48"/>
      <c r="Q39" s="48"/>
      <c r="R39" s="23">
        <v>7.1842499999999996</v>
      </c>
      <c r="S39" s="29">
        <v>65878007.499999993</v>
      </c>
      <c r="T39" s="29">
        <v>70617432.499999985</v>
      </c>
      <c r="U39" s="29">
        <v>4739424.9999999925</v>
      </c>
      <c r="V39" s="54">
        <v>28436549.999999955</v>
      </c>
      <c r="W39" s="123"/>
      <c r="X39" s="144">
        <v>28436549.999999955</v>
      </c>
      <c r="Y39" s="152">
        <f t="shared" si="0"/>
        <v>56.873099999999909</v>
      </c>
      <c r="Z39" s="153">
        <f t="shared" si="1"/>
        <v>847409189.99999976</v>
      </c>
    </row>
    <row r="40" spans="1:26">
      <c r="A40" s="7">
        <v>35</v>
      </c>
      <c r="B40" s="8" t="s">
        <v>93</v>
      </c>
      <c r="C40" s="47">
        <v>26</v>
      </c>
      <c r="D40" s="47">
        <v>22</v>
      </c>
      <c r="E40" s="23">
        <v>120.1825</v>
      </c>
      <c r="F40" s="48">
        <v>74.400000000000006</v>
      </c>
      <c r="G40" s="23">
        <v>28.03</v>
      </c>
      <c r="H40" s="48">
        <v>4.5</v>
      </c>
      <c r="I40" s="48"/>
      <c r="J40" s="48"/>
      <c r="K40" s="48">
        <v>3.18</v>
      </c>
      <c r="L40" s="48"/>
      <c r="M40" s="48"/>
      <c r="N40" s="48">
        <v>19.75</v>
      </c>
      <c r="O40" s="48">
        <v>0.3</v>
      </c>
      <c r="P40" s="48"/>
      <c r="Q40" s="48">
        <v>0.3</v>
      </c>
      <c r="R40" s="23">
        <v>17.752500000000001</v>
      </c>
      <c r="S40" s="29">
        <v>167053675</v>
      </c>
      <c r="T40" s="29">
        <v>179071925</v>
      </c>
      <c r="U40" s="29">
        <v>12018250</v>
      </c>
      <c r="V40" s="54">
        <v>72109500</v>
      </c>
      <c r="W40" s="123"/>
      <c r="X40" s="144">
        <v>72109500</v>
      </c>
      <c r="Y40" s="152">
        <f t="shared" si="0"/>
        <v>144.21899999999999</v>
      </c>
      <c r="Z40" s="153">
        <f t="shared" si="1"/>
        <v>2148863100</v>
      </c>
    </row>
    <row r="41" spans="1:26">
      <c r="A41" s="107">
        <v>36</v>
      </c>
      <c r="B41" s="108" t="s">
        <v>94</v>
      </c>
      <c r="C41" s="109">
        <v>37</v>
      </c>
      <c r="D41" s="109">
        <v>31</v>
      </c>
      <c r="E41" s="110">
        <v>201.14750000000001</v>
      </c>
      <c r="F41" s="111">
        <v>123.26</v>
      </c>
      <c r="G41" s="110">
        <v>48.3</v>
      </c>
      <c r="H41" s="111">
        <v>7.1</v>
      </c>
      <c r="I41" s="111"/>
      <c r="J41" s="111"/>
      <c r="K41" s="111">
        <v>4.16</v>
      </c>
      <c r="L41" s="111">
        <v>0.5</v>
      </c>
      <c r="M41" s="111">
        <v>0.3</v>
      </c>
      <c r="N41" s="111">
        <v>32.799999999999997</v>
      </c>
      <c r="O41" s="111">
        <v>0.3</v>
      </c>
      <c r="P41" s="111">
        <v>0.34</v>
      </c>
      <c r="Q41" s="111">
        <v>2.8</v>
      </c>
      <c r="R41" s="110">
        <v>29.587500000000006</v>
      </c>
      <c r="S41" s="112">
        <v>279595025</v>
      </c>
      <c r="T41" s="112">
        <v>299709775</v>
      </c>
      <c r="U41" s="112">
        <v>20114750</v>
      </c>
      <c r="V41" s="113">
        <v>120688500</v>
      </c>
      <c r="W41" s="125"/>
      <c r="X41" s="146">
        <v>120688500</v>
      </c>
      <c r="Y41" s="152">
        <f t="shared" si="0"/>
        <v>241.37700000000001</v>
      </c>
      <c r="Z41" s="153">
        <f t="shared" si="1"/>
        <v>3596517300</v>
      </c>
    </row>
    <row r="42" spans="1:26" ht="26.4">
      <c r="A42" s="7">
        <v>37</v>
      </c>
      <c r="B42" s="78" t="s">
        <v>95</v>
      </c>
      <c r="C42" s="47">
        <v>23</v>
      </c>
      <c r="D42" s="47">
        <v>20</v>
      </c>
      <c r="E42" s="23">
        <v>130.12725</v>
      </c>
      <c r="F42" s="48">
        <v>77.81</v>
      </c>
      <c r="G42" s="23">
        <v>33.819999999999993</v>
      </c>
      <c r="H42" s="48">
        <v>4.4000000000000004</v>
      </c>
      <c r="I42" s="48">
        <v>3.6</v>
      </c>
      <c r="J42" s="48">
        <v>0.2</v>
      </c>
      <c r="K42" s="48">
        <v>4.7699999999999996</v>
      </c>
      <c r="L42" s="48"/>
      <c r="M42" s="48"/>
      <c r="N42" s="48">
        <v>20.55</v>
      </c>
      <c r="O42" s="48">
        <v>0.3</v>
      </c>
      <c r="P42" s="48"/>
      <c r="Q42" s="48"/>
      <c r="R42" s="23">
        <v>18.497250000000001</v>
      </c>
      <c r="S42" s="29">
        <v>180876877.5</v>
      </c>
      <c r="T42" s="29">
        <v>193889602.5</v>
      </c>
      <c r="U42" s="29">
        <v>13012725</v>
      </c>
      <c r="V42" s="54">
        <v>78076350</v>
      </c>
      <c r="W42" s="123"/>
      <c r="X42" s="144">
        <v>78076350</v>
      </c>
      <c r="Y42" s="152">
        <f t="shared" si="0"/>
        <v>156.15270000000001</v>
      </c>
      <c r="Z42" s="153">
        <f t="shared" si="1"/>
        <v>2326675230</v>
      </c>
    </row>
    <row r="43" spans="1:26">
      <c r="A43" s="7">
        <v>38</v>
      </c>
      <c r="B43" s="78" t="s">
        <v>96</v>
      </c>
      <c r="C43" s="47">
        <v>26</v>
      </c>
      <c r="D43" s="47">
        <v>26</v>
      </c>
      <c r="E43" s="23">
        <v>148.41825</v>
      </c>
      <c r="F43" s="48">
        <v>93.82</v>
      </c>
      <c r="G43" s="23">
        <v>32.24</v>
      </c>
      <c r="H43" s="48">
        <v>5.0999999999999996</v>
      </c>
      <c r="I43" s="48">
        <v>0.4</v>
      </c>
      <c r="J43" s="48">
        <v>0.4</v>
      </c>
      <c r="K43" s="48">
        <v>1.05</v>
      </c>
      <c r="L43" s="48">
        <v>0.45</v>
      </c>
      <c r="M43" s="48"/>
      <c r="N43" s="48">
        <v>24.84</v>
      </c>
      <c r="O43" s="48"/>
      <c r="P43" s="48"/>
      <c r="Q43" s="48"/>
      <c r="R43" s="23">
        <v>22.358249999999998</v>
      </c>
      <c r="S43" s="29">
        <v>206301367.5</v>
      </c>
      <c r="T43" s="29">
        <v>221143192.5</v>
      </c>
      <c r="U43" s="29">
        <v>14841825</v>
      </c>
      <c r="V43" s="54">
        <v>89050950</v>
      </c>
      <c r="W43" s="123"/>
      <c r="X43" s="144">
        <v>89050950</v>
      </c>
      <c r="Y43" s="152">
        <f t="shared" si="0"/>
        <v>178.1019</v>
      </c>
      <c r="Z43" s="153">
        <f t="shared" si="1"/>
        <v>2653718310</v>
      </c>
    </row>
    <row r="44" spans="1:26">
      <c r="A44" s="7">
        <v>39</v>
      </c>
      <c r="B44" s="78" t="s">
        <v>97</v>
      </c>
      <c r="C44" s="47">
        <v>27</v>
      </c>
      <c r="D44" s="47">
        <v>24</v>
      </c>
      <c r="E44" s="23">
        <v>201.27819999999997</v>
      </c>
      <c r="F44" s="48">
        <v>99.94</v>
      </c>
      <c r="G44" s="23">
        <v>74.906999999999996</v>
      </c>
      <c r="H44" s="48">
        <v>6.6</v>
      </c>
      <c r="I44" s="48">
        <v>6</v>
      </c>
      <c r="J44" s="48">
        <v>4.8</v>
      </c>
      <c r="K44" s="48">
        <v>15.14</v>
      </c>
      <c r="L44" s="48"/>
      <c r="M44" s="48">
        <v>10.932</v>
      </c>
      <c r="N44" s="48">
        <v>26.635000000000002</v>
      </c>
      <c r="O44" s="48">
        <v>4.8</v>
      </c>
      <c r="P44" s="48"/>
      <c r="Q44" s="48"/>
      <c r="R44" s="23">
        <v>26.4312</v>
      </c>
      <c r="S44" s="29">
        <v>279776697.99999994</v>
      </c>
      <c r="T44" s="29">
        <v>299904517.99999994</v>
      </c>
      <c r="U44" s="29">
        <v>20127820</v>
      </c>
      <c r="V44" s="54">
        <v>120766920</v>
      </c>
      <c r="W44" s="123"/>
      <c r="X44" s="144">
        <v>120766920</v>
      </c>
      <c r="Y44" s="152">
        <f t="shared" si="0"/>
        <v>241.53384</v>
      </c>
      <c r="Z44" s="153">
        <f t="shared" si="1"/>
        <v>3598854215.999999</v>
      </c>
    </row>
    <row r="45" spans="1:26">
      <c r="A45" s="7">
        <v>40</v>
      </c>
      <c r="B45" s="78" t="s">
        <v>98</v>
      </c>
      <c r="C45" s="47">
        <v>26</v>
      </c>
      <c r="D45" s="47">
        <v>21</v>
      </c>
      <c r="E45" s="23">
        <v>116.97150000000001</v>
      </c>
      <c r="F45" s="48">
        <v>75.040000000000006</v>
      </c>
      <c r="G45" s="23">
        <v>24.17</v>
      </c>
      <c r="H45" s="48">
        <v>3.9</v>
      </c>
      <c r="I45" s="48"/>
      <c r="J45" s="48">
        <v>0.1</v>
      </c>
      <c r="K45" s="48"/>
      <c r="L45" s="48"/>
      <c r="M45" s="48"/>
      <c r="N45" s="48">
        <v>19.87</v>
      </c>
      <c r="O45" s="48">
        <v>0.3</v>
      </c>
      <c r="P45" s="48"/>
      <c r="Q45" s="48"/>
      <c r="R45" s="23">
        <v>17.761500000000002</v>
      </c>
      <c r="S45" s="29">
        <v>162590385</v>
      </c>
      <c r="T45" s="29">
        <v>174287535</v>
      </c>
      <c r="U45" s="29">
        <v>11697150</v>
      </c>
      <c r="V45" s="54">
        <v>70182900</v>
      </c>
      <c r="W45" s="123"/>
      <c r="X45" s="144">
        <v>70182900</v>
      </c>
      <c r="Y45" s="152">
        <f t="shared" si="0"/>
        <v>140.36580000000001</v>
      </c>
      <c r="Z45" s="153">
        <f t="shared" si="1"/>
        <v>2091450420</v>
      </c>
    </row>
    <row r="46" spans="1:26" ht="26.4">
      <c r="A46" s="7">
        <v>41</v>
      </c>
      <c r="B46" s="78" t="s">
        <v>99</v>
      </c>
      <c r="C46" s="47">
        <v>14</v>
      </c>
      <c r="D46" s="47">
        <v>14</v>
      </c>
      <c r="E46" s="23">
        <v>77.477000000000004</v>
      </c>
      <c r="F46" s="48">
        <v>48.47</v>
      </c>
      <c r="G46" s="23">
        <v>17.28</v>
      </c>
      <c r="H46" s="48">
        <v>3.3</v>
      </c>
      <c r="I46" s="48"/>
      <c r="J46" s="48">
        <v>0.3</v>
      </c>
      <c r="K46" s="48"/>
      <c r="L46" s="48">
        <v>0.35</v>
      </c>
      <c r="M46" s="48"/>
      <c r="N46" s="48">
        <v>13.03</v>
      </c>
      <c r="O46" s="48">
        <v>0.3</v>
      </c>
      <c r="P46" s="48"/>
      <c r="Q46" s="48"/>
      <c r="R46" s="23">
        <v>11.727</v>
      </c>
      <c r="S46" s="29">
        <v>107693030</v>
      </c>
      <c r="T46" s="29">
        <v>115440730</v>
      </c>
      <c r="U46" s="29">
        <v>7747700</v>
      </c>
      <c r="V46" s="54">
        <v>46486200</v>
      </c>
      <c r="W46" s="123"/>
      <c r="X46" s="144">
        <v>46486200</v>
      </c>
      <c r="Y46" s="152">
        <f t="shared" si="0"/>
        <v>92.972399999999993</v>
      </c>
      <c r="Z46" s="153">
        <f t="shared" si="1"/>
        <v>1385288760</v>
      </c>
    </row>
    <row r="47" spans="1:26">
      <c r="A47" s="7">
        <v>42</v>
      </c>
      <c r="B47" s="78" t="s">
        <v>100</v>
      </c>
      <c r="C47" s="47">
        <v>5</v>
      </c>
      <c r="D47" s="47">
        <v>4</v>
      </c>
      <c r="E47" s="23">
        <v>25.947750000000003</v>
      </c>
      <c r="F47" s="48">
        <v>17.09</v>
      </c>
      <c r="G47" s="23">
        <v>4.9000000000000004</v>
      </c>
      <c r="H47" s="48">
        <v>0.5</v>
      </c>
      <c r="I47" s="48"/>
      <c r="J47" s="48"/>
      <c r="K47" s="48"/>
      <c r="L47" s="48"/>
      <c r="M47" s="48"/>
      <c r="N47" s="48">
        <v>4.4000000000000004</v>
      </c>
      <c r="O47" s="48"/>
      <c r="P47" s="48"/>
      <c r="Q47" s="48"/>
      <c r="R47" s="23">
        <v>3.9577499999999999</v>
      </c>
      <c r="S47" s="29">
        <v>36067372.500000007</v>
      </c>
      <c r="T47" s="29">
        <v>38662147.500000007</v>
      </c>
      <c r="U47" s="29">
        <v>2594775</v>
      </c>
      <c r="V47" s="54">
        <v>15568650</v>
      </c>
      <c r="W47" s="123"/>
      <c r="X47" s="144">
        <v>15568650</v>
      </c>
      <c r="Y47" s="152">
        <f t="shared" si="0"/>
        <v>31.1373</v>
      </c>
      <c r="Z47" s="153">
        <f t="shared" si="1"/>
        <v>463945770.00000012</v>
      </c>
    </row>
    <row r="48" spans="1:26">
      <c r="A48" s="7">
        <v>43</v>
      </c>
      <c r="B48" s="78" t="s">
        <v>101</v>
      </c>
      <c r="C48" s="47">
        <v>18</v>
      </c>
      <c r="D48" s="47">
        <v>12</v>
      </c>
      <c r="E48" s="23">
        <v>75.643750000000011</v>
      </c>
      <c r="F48" s="48">
        <v>48.77</v>
      </c>
      <c r="G48" s="23">
        <v>15.32</v>
      </c>
      <c r="H48" s="48">
        <v>2.2000000000000002</v>
      </c>
      <c r="I48" s="48"/>
      <c r="J48" s="48"/>
      <c r="K48" s="48"/>
      <c r="L48" s="48">
        <v>0.08</v>
      </c>
      <c r="M48" s="48">
        <v>0.3</v>
      </c>
      <c r="N48" s="48">
        <v>12.74</v>
      </c>
      <c r="O48" s="48"/>
      <c r="P48" s="48"/>
      <c r="Q48" s="48"/>
      <c r="R48" s="23">
        <v>11.553750000000001</v>
      </c>
      <c r="S48" s="29">
        <v>105144812.50000001</v>
      </c>
      <c r="T48" s="29">
        <v>112709187.50000001</v>
      </c>
      <c r="U48" s="29">
        <v>7564375</v>
      </c>
      <c r="V48" s="54">
        <v>45386250</v>
      </c>
      <c r="W48" s="123">
        <v>3772000</v>
      </c>
      <c r="X48" s="144">
        <v>41614250</v>
      </c>
      <c r="Y48" s="152">
        <f t="shared" si="0"/>
        <v>90.772499999999994</v>
      </c>
      <c r="Z48" s="153">
        <f t="shared" si="1"/>
        <v>1352510250.0000002</v>
      </c>
    </row>
    <row r="49" spans="1:26">
      <c r="A49" s="7">
        <v>44</v>
      </c>
      <c r="B49" s="78" t="s">
        <v>102</v>
      </c>
      <c r="C49" s="47">
        <v>16</v>
      </c>
      <c r="D49" s="47">
        <v>14</v>
      </c>
      <c r="E49" s="23">
        <v>86.742499999999993</v>
      </c>
      <c r="F49" s="48">
        <v>56.05</v>
      </c>
      <c r="G49" s="23">
        <v>17.440000000000001</v>
      </c>
      <c r="H49" s="48">
        <v>2.6</v>
      </c>
      <c r="I49" s="48"/>
      <c r="J49" s="48"/>
      <c r="K49" s="48"/>
      <c r="L49" s="48">
        <v>0.25</v>
      </c>
      <c r="M49" s="48"/>
      <c r="N49" s="48">
        <v>13.99</v>
      </c>
      <c r="O49" s="48">
        <v>0.3</v>
      </c>
      <c r="P49" s="48"/>
      <c r="Q49" s="48">
        <v>0.3</v>
      </c>
      <c r="R49" s="23">
        <v>13.2525</v>
      </c>
      <c r="S49" s="29">
        <v>120572074.99999999</v>
      </c>
      <c r="T49" s="29">
        <v>129246324.99999999</v>
      </c>
      <c r="U49" s="29">
        <v>8674250</v>
      </c>
      <c r="V49" s="54">
        <v>52045500</v>
      </c>
      <c r="W49" s="123"/>
      <c r="X49" s="144">
        <v>52045500</v>
      </c>
      <c r="Y49" s="152">
        <f t="shared" si="0"/>
        <v>104.09099999999999</v>
      </c>
      <c r="Z49" s="153">
        <f t="shared" si="1"/>
        <v>1550955899.9999998</v>
      </c>
    </row>
    <row r="50" spans="1:26" ht="26.4">
      <c r="A50" s="7">
        <v>45</v>
      </c>
      <c r="B50" s="78" t="s">
        <v>103</v>
      </c>
      <c r="C50" s="47">
        <v>17</v>
      </c>
      <c r="D50" s="47">
        <v>15</v>
      </c>
      <c r="E50" s="23">
        <v>90.323250000000002</v>
      </c>
      <c r="F50" s="48">
        <v>57.97</v>
      </c>
      <c r="G50" s="23">
        <v>18.59</v>
      </c>
      <c r="H50" s="48">
        <v>3.2</v>
      </c>
      <c r="I50" s="48"/>
      <c r="J50" s="48">
        <v>0.1</v>
      </c>
      <c r="K50" s="48"/>
      <c r="L50" s="48"/>
      <c r="M50" s="48"/>
      <c r="N50" s="48">
        <v>15.29</v>
      </c>
      <c r="O50" s="48"/>
      <c r="P50" s="48"/>
      <c r="Q50" s="48"/>
      <c r="R50" s="23">
        <v>13.763250000000001</v>
      </c>
      <c r="S50" s="29">
        <v>125549317.5</v>
      </c>
      <c r="T50" s="29">
        <v>134581642.5</v>
      </c>
      <c r="U50" s="29">
        <v>9032325</v>
      </c>
      <c r="V50" s="54">
        <v>54193950</v>
      </c>
      <c r="W50" s="123"/>
      <c r="X50" s="144">
        <v>54193950</v>
      </c>
      <c r="Y50" s="152">
        <f t="shared" si="0"/>
        <v>108.3879</v>
      </c>
      <c r="Z50" s="153">
        <f t="shared" si="1"/>
        <v>1614979710</v>
      </c>
    </row>
    <row r="51" spans="1:26">
      <c r="A51" s="7">
        <v>46</v>
      </c>
      <c r="B51" s="8" t="s">
        <v>104</v>
      </c>
      <c r="C51" s="47">
        <v>3</v>
      </c>
      <c r="D51" s="47">
        <v>3</v>
      </c>
      <c r="E51" s="23">
        <v>14.763999999999999</v>
      </c>
      <c r="F51" s="48">
        <v>10.74</v>
      </c>
      <c r="G51" s="23">
        <v>1.45</v>
      </c>
      <c r="H51" s="48">
        <v>0.7</v>
      </c>
      <c r="I51" s="48"/>
      <c r="J51" s="48"/>
      <c r="K51" s="48"/>
      <c r="L51" s="48"/>
      <c r="M51" s="48"/>
      <c r="N51" s="48">
        <v>0.75</v>
      </c>
      <c r="O51" s="48"/>
      <c r="P51" s="48"/>
      <c r="Q51" s="48"/>
      <c r="R51" s="28">
        <v>2.5739999999999998</v>
      </c>
      <c r="S51" s="29">
        <v>20521960</v>
      </c>
      <c r="T51" s="29">
        <v>21998360</v>
      </c>
      <c r="U51" s="29">
        <v>1476400</v>
      </c>
      <c r="V51" s="54">
        <v>8858400</v>
      </c>
      <c r="W51" s="123"/>
      <c r="X51" s="144">
        <v>8858400</v>
      </c>
      <c r="Y51" s="152">
        <f t="shared" si="0"/>
        <v>17.716799999999999</v>
      </c>
      <c r="Z51" s="153">
        <f t="shared" si="1"/>
        <v>263980320</v>
      </c>
    </row>
    <row r="52" spans="1:26">
      <c r="A52" s="4" t="s">
        <v>2</v>
      </c>
      <c r="B52" s="10" t="s">
        <v>105</v>
      </c>
      <c r="C52" s="56"/>
      <c r="D52" s="56"/>
      <c r="E52" s="19">
        <v>0</v>
      </c>
      <c r="F52" s="57"/>
      <c r="G52" s="23">
        <v>0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23">
        <v>0</v>
      </c>
      <c r="S52" s="58">
        <v>0</v>
      </c>
      <c r="T52" s="58">
        <v>0</v>
      </c>
      <c r="U52" s="58">
        <v>0</v>
      </c>
      <c r="V52" s="55">
        <v>0</v>
      </c>
      <c r="W52" s="126"/>
      <c r="X52" s="147"/>
      <c r="Y52" s="152">
        <f t="shared" si="0"/>
        <v>0</v>
      </c>
      <c r="Z52" s="153">
        <f t="shared" si="1"/>
        <v>0</v>
      </c>
    </row>
    <row r="53" spans="1:26">
      <c r="A53" s="11">
        <v>1</v>
      </c>
      <c r="B53" s="12" t="s">
        <v>106</v>
      </c>
      <c r="C53" s="47">
        <v>55</v>
      </c>
      <c r="D53" s="47">
        <v>55</v>
      </c>
      <c r="E53" s="23">
        <v>483.85</v>
      </c>
      <c r="F53" s="48">
        <v>232</v>
      </c>
      <c r="G53" s="23">
        <v>192</v>
      </c>
      <c r="H53" s="48">
        <v>13</v>
      </c>
      <c r="I53" s="48"/>
      <c r="J53" s="48"/>
      <c r="K53" s="48">
        <v>15</v>
      </c>
      <c r="L53" s="48">
        <v>2</v>
      </c>
      <c r="M53" s="48">
        <v>19</v>
      </c>
      <c r="N53" s="48">
        <v>58</v>
      </c>
      <c r="O53" s="48">
        <v>70</v>
      </c>
      <c r="P53" s="48"/>
      <c r="Q53" s="48">
        <v>15</v>
      </c>
      <c r="R53" s="23">
        <v>59.85</v>
      </c>
      <c r="S53" s="29">
        <v>672551500</v>
      </c>
      <c r="T53" s="29">
        <v>720936500</v>
      </c>
      <c r="U53" s="29">
        <v>48385000</v>
      </c>
      <c r="V53" s="54">
        <v>290310000</v>
      </c>
      <c r="W53" s="123">
        <v>2428000</v>
      </c>
      <c r="X53" s="144">
        <v>287882000</v>
      </c>
      <c r="Y53" s="152">
        <f t="shared" si="0"/>
        <v>580.62</v>
      </c>
      <c r="Z53" s="153">
        <f t="shared" si="1"/>
        <v>8651238000</v>
      </c>
    </row>
    <row r="54" spans="1:26">
      <c r="A54" s="7">
        <v>2</v>
      </c>
      <c r="B54" s="8" t="s">
        <v>107</v>
      </c>
      <c r="C54" s="47">
        <v>35</v>
      </c>
      <c r="D54" s="47">
        <v>33</v>
      </c>
      <c r="E54" s="23">
        <v>313.33890000000002</v>
      </c>
      <c r="F54" s="48">
        <v>159.97399999999999</v>
      </c>
      <c r="G54" s="23">
        <v>115.357</v>
      </c>
      <c r="H54" s="48">
        <v>8.9499999999999993</v>
      </c>
      <c r="I54" s="48"/>
      <c r="J54" s="48">
        <v>0.9</v>
      </c>
      <c r="K54" s="48"/>
      <c r="L54" s="48"/>
      <c r="M54" s="48"/>
      <c r="N54" s="48">
        <v>42.23</v>
      </c>
      <c r="O54" s="48">
        <v>50.677</v>
      </c>
      <c r="P54" s="48"/>
      <c r="Q54" s="48">
        <v>12.600000000000001</v>
      </c>
      <c r="R54" s="23">
        <v>38.007899999999999</v>
      </c>
      <c r="S54" s="29">
        <v>435541071.00000006</v>
      </c>
      <c r="T54" s="29">
        <v>466874961.00000006</v>
      </c>
      <c r="U54" s="29">
        <v>31333890</v>
      </c>
      <c r="V54" s="54">
        <v>188003340</v>
      </c>
      <c r="W54" s="123"/>
      <c r="X54" s="144">
        <v>188003340</v>
      </c>
      <c r="Y54" s="152">
        <f t="shared" si="0"/>
        <v>376.00668000000002</v>
      </c>
      <c r="Z54" s="153">
        <f t="shared" si="1"/>
        <v>5602499532.000001</v>
      </c>
    </row>
    <row r="55" spans="1:26">
      <c r="A55" s="7">
        <v>3</v>
      </c>
      <c r="B55" s="8" t="s">
        <v>108</v>
      </c>
      <c r="C55" s="47">
        <v>35</v>
      </c>
      <c r="D55" s="47">
        <v>35</v>
      </c>
      <c r="E55" s="23">
        <v>273.62424999999996</v>
      </c>
      <c r="F55" s="48">
        <v>138.47999999999999</v>
      </c>
      <c r="G55" s="23">
        <v>102.04</v>
      </c>
      <c r="H55" s="48">
        <v>8.25</v>
      </c>
      <c r="I55" s="48"/>
      <c r="J55" s="48"/>
      <c r="K55" s="48">
        <v>10.199999999999999</v>
      </c>
      <c r="L55" s="48">
        <v>0.4</v>
      </c>
      <c r="M55" s="48"/>
      <c r="N55" s="48">
        <v>36.68</v>
      </c>
      <c r="O55" s="48">
        <v>44.11</v>
      </c>
      <c r="P55" s="48"/>
      <c r="Q55" s="48">
        <v>2.4</v>
      </c>
      <c r="R55" s="23">
        <v>33.10425</v>
      </c>
      <c r="S55" s="29">
        <v>380337707.49999994</v>
      </c>
      <c r="T55" s="29">
        <v>407700132.49999994</v>
      </c>
      <c r="U55" s="29">
        <v>27362425</v>
      </c>
      <c r="V55" s="54">
        <v>164174550</v>
      </c>
      <c r="W55" s="123"/>
      <c r="X55" s="144">
        <v>164174550</v>
      </c>
      <c r="Y55" s="152">
        <f t="shared" si="0"/>
        <v>328.34910000000002</v>
      </c>
      <c r="Z55" s="153">
        <f t="shared" si="1"/>
        <v>4892401589.999999</v>
      </c>
    </row>
    <row r="56" spans="1:26">
      <c r="A56" s="7">
        <v>4</v>
      </c>
      <c r="B56" s="8" t="s">
        <v>109</v>
      </c>
      <c r="C56" s="47">
        <v>32</v>
      </c>
      <c r="D56" s="47">
        <v>29</v>
      </c>
      <c r="E56" s="23">
        <v>279.15289999999999</v>
      </c>
      <c r="F56" s="48">
        <v>130.53</v>
      </c>
      <c r="G56" s="23">
        <v>113.648</v>
      </c>
      <c r="H56" s="48">
        <v>9.75</v>
      </c>
      <c r="I56" s="48"/>
      <c r="J56" s="48">
        <v>1.08</v>
      </c>
      <c r="K56" s="48"/>
      <c r="L56" s="48"/>
      <c r="M56" s="48">
        <v>15.164</v>
      </c>
      <c r="N56" s="48">
        <v>35.07</v>
      </c>
      <c r="O56" s="48">
        <v>42.084000000000003</v>
      </c>
      <c r="P56" s="48"/>
      <c r="Q56" s="48">
        <v>10.5</v>
      </c>
      <c r="R56" s="23">
        <v>34.974899999999998</v>
      </c>
      <c r="S56" s="29">
        <v>388022531</v>
      </c>
      <c r="T56" s="29">
        <v>415937821</v>
      </c>
      <c r="U56" s="29">
        <v>27915290</v>
      </c>
      <c r="V56" s="54">
        <v>167491740</v>
      </c>
      <c r="W56" s="123"/>
      <c r="X56" s="144">
        <v>167491740</v>
      </c>
      <c r="Y56" s="152">
        <f t="shared" si="0"/>
        <v>334.98347999999999</v>
      </c>
      <c r="Z56" s="153">
        <f t="shared" si="1"/>
        <v>4991253852</v>
      </c>
    </row>
    <row r="57" spans="1:26">
      <c r="A57" s="7">
        <v>5</v>
      </c>
      <c r="B57" s="8" t="s">
        <v>110</v>
      </c>
      <c r="C57" s="47">
        <v>20</v>
      </c>
      <c r="D57" s="47">
        <v>19</v>
      </c>
      <c r="E57" s="23">
        <v>162.72762499999999</v>
      </c>
      <c r="F57" s="48">
        <v>80.25</v>
      </c>
      <c r="G57" s="23">
        <v>62.690000000000005</v>
      </c>
      <c r="H57" s="48">
        <v>6.1</v>
      </c>
      <c r="I57" s="48"/>
      <c r="J57" s="48"/>
      <c r="K57" s="48"/>
      <c r="L57" s="48">
        <v>1.095</v>
      </c>
      <c r="M57" s="48">
        <v>0.5</v>
      </c>
      <c r="N57" s="48">
        <v>21.861000000000001</v>
      </c>
      <c r="O57" s="48">
        <v>26.234000000000002</v>
      </c>
      <c r="P57" s="48"/>
      <c r="Q57" s="48">
        <v>6.9</v>
      </c>
      <c r="R57" s="23">
        <v>19.787624999999998</v>
      </c>
      <c r="S57" s="29">
        <v>226191398.74999997</v>
      </c>
      <c r="T57" s="29">
        <v>242464161.24999997</v>
      </c>
      <c r="U57" s="29">
        <v>16272762.5</v>
      </c>
      <c r="V57" s="54">
        <v>97636575</v>
      </c>
      <c r="W57" s="123">
        <v>7830142</v>
      </c>
      <c r="X57" s="144">
        <v>89806433</v>
      </c>
      <c r="Y57" s="152">
        <f t="shared" si="0"/>
        <v>195.27314999999999</v>
      </c>
      <c r="Z57" s="153">
        <f t="shared" si="1"/>
        <v>2909569934.9999995</v>
      </c>
    </row>
    <row r="58" spans="1:26">
      <c r="A58" s="7">
        <v>6</v>
      </c>
      <c r="B58" s="8" t="s">
        <v>111</v>
      </c>
      <c r="C58" s="47">
        <v>19</v>
      </c>
      <c r="D58" s="47">
        <v>19</v>
      </c>
      <c r="E58" s="23">
        <v>204.86600000000001</v>
      </c>
      <c r="F58" s="48">
        <v>106.51</v>
      </c>
      <c r="G58" s="23">
        <v>73.39</v>
      </c>
      <c r="H58" s="48">
        <v>4.45</v>
      </c>
      <c r="I58" s="48"/>
      <c r="J58" s="48">
        <v>0.1</v>
      </c>
      <c r="K58" s="48"/>
      <c r="L58" s="48"/>
      <c r="M58" s="48"/>
      <c r="N58" s="48">
        <v>27.74</v>
      </c>
      <c r="O58" s="48">
        <v>33.29</v>
      </c>
      <c r="P58" s="48"/>
      <c r="Q58" s="48">
        <v>7.8100000000000005</v>
      </c>
      <c r="R58" s="23">
        <v>24.966000000000001</v>
      </c>
      <c r="S58" s="29">
        <v>284763740</v>
      </c>
      <c r="T58" s="29">
        <v>305250340</v>
      </c>
      <c r="U58" s="29">
        <v>20486600</v>
      </c>
      <c r="V58" s="54">
        <v>122919600</v>
      </c>
      <c r="W58" s="123"/>
      <c r="X58" s="144">
        <v>122919600</v>
      </c>
      <c r="Y58" s="152">
        <f t="shared" si="0"/>
        <v>245.83920000000001</v>
      </c>
      <c r="Z58" s="153">
        <f t="shared" si="1"/>
        <v>3663004080</v>
      </c>
    </row>
    <row r="59" spans="1:26">
      <c r="A59" s="7">
        <v>7</v>
      </c>
      <c r="B59" s="8" t="s">
        <v>112</v>
      </c>
      <c r="C59" s="47">
        <v>17</v>
      </c>
      <c r="D59" s="47">
        <v>17</v>
      </c>
      <c r="E59" s="23">
        <v>152.72300000000001</v>
      </c>
      <c r="F59" s="48">
        <v>75.900000000000006</v>
      </c>
      <c r="G59" s="23">
        <v>58.31</v>
      </c>
      <c r="H59" s="48">
        <v>5.0999999999999996</v>
      </c>
      <c r="I59" s="48"/>
      <c r="J59" s="48"/>
      <c r="K59" s="48"/>
      <c r="L59" s="48">
        <v>0.69</v>
      </c>
      <c r="M59" s="48">
        <v>0.59</v>
      </c>
      <c r="N59" s="48">
        <v>20.45</v>
      </c>
      <c r="O59" s="48">
        <v>24.51</v>
      </c>
      <c r="P59" s="48"/>
      <c r="Q59" s="48">
        <v>6.97</v>
      </c>
      <c r="R59" s="23">
        <v>18.513000000000002</v>
      </c>
      <c r="S59" s="29">
        <v>212284970.00000003</v>
      </c>
      <c r="T59" s="29">
        <v>227557270.00000003</v>
      </c>
      <c r="U59" s="29">
        <v>15272300</v>
      </c>
      <c r="V59" s="54">
        <v>91633800</v>
      </c>
      <c r="W59" s="123"/>
      <c r="X59" s="144">
        <v>91633800</v>
      </c>
      <c r="Y59" s="152">
        <f t="shared" si="0"/>
        <v>183.26759999999999</v>
      </c>
      <c r="Z59" s="153">
        <f t="shared" si="1"/>
        <v>2730687240.0000005</v>
      </c>
    </row>
    <row r="60" spans="1:26">
      <c r="A60" s="7">
        <v>8</v>
      </c>
      <c r="B60" s="8" t="s">
        <v>113</v>
      </c>
      <c r="C60" s="47">
        <v>18</v>
      </c>
      <c r="D60" s="47">
        <v>16</v>
      </c>
      <c r="E60" s="23">
        <v>130.839</v>
      </c>
      <c r="F60" s="48">
        <v>61.93</v>
      </c>
      <c r="G60" s="23">
        <v>53.42</v>
      </c>
      <c r="H60" s="48">
        <v>4.45</v>
      </c>
      <c r="I60" s="48">
        <v>0.2</v>
      </c>
      <c r="J60" s="48"/>
      <c r="K60" s="48"/>
      <c r="L60" s="48"/>
      <c r="M60" s="48">
        <v>2.46</v>
      </c>
      <c r="N60" s="48">
        <v>16.600000000000001</v>
      </c>
      <c r="O60" s="48">
        <v>19.91</v>
      </c>
      <c r="P60" s="48"/>
      <c r="Q60" s="48">
        <v>9.8000000000000007</v>
      </c>
      <c r="R60" s="23">
        <v>15.488999999999997</v>
      </c>
      <c r="S60" s="29">
        <v>181866210</v>
      </c>
      <c r="T60" s="29">
        <v>194950110</v>
      </c>
      <c r="U60" s="29">
        <v>13083900</v>
      </c>
      <c r="V60" s="54">
        <v>78503400</v>
      </c>
      <c r="W60" s="123"/>
      <c r="X60" s="144">
        <v>78503400</v>
      </c>
      <c r="Y60" s="152">
        <f t="shared" si="0"/>
        <v>157.0068</v>
      </c>
      <c r="Z60" s="153">
        <f t="shared" si="1"/>
        <v>2339401320</v>
      </c>
    </row>
    <row r="61" spans="1:26">
      <c r="A61" s="7">
        <v>9</v>
      </c>
      <c r="B61" s="8" t="s">
        <v>114</v>
      </c>
      <c r="C61" s="47">
        <v>2</v>
      </c>
      <c r="D61" s="47">
        <v>2</v>
      </c>
      <c r="E61" s="23">
        <v>18.573</v>
      </c>
      <c r="F61" s="48">
        <v>9.08</v>
      </c>
      <c r="G61" s="23">
        <v>7.2700000000000005</v>
      </c>
      <c r="H61" s="48">
        <v>0.8</v>
      </c>
      <c r="I61" s="48"/>
      <c r="J61" s="48"/>
      <c r="K61" s="48"/>
      <c r="L61" s="48"/>
      <c r="M61" s="48"/>
      <c r="N61" s="48">
        <v>2.4700000000000002</v>
      </c>
      <c r="O61" s="48">
        <v>2.96</v>
      </c>
      <c r="P61" s="48"/>
      <c r="Q61" s="48">
        <v>1.04</v>
      </c>
      <c r="R61" s="23">
        <v>2.2230000000000003</v>
      </c>
      <c r="S61" s="29">
        <v>25816470</v>
      </c>
      <c r="T61" s="29">
        <v>27673770</v>
      </c>
      <c r="U61" s="29">
        <v>1857300</v>
      </c>
      <c r="V61" s="54">
        <v>11143800</v>
      </c>
      <c r="W61" s="123"/>
      <c r="X61" s="144">
        <v>11143800</v>
      </c>
      <c r="Y61" s="152">
        <f t="shared" si="0"/>
        <v>22.287600000000001</v>
      </c>
      <c r="Z61" s="153">
        <f t="shared" si="1"/>
        <v>332085240</v>
      </c>
    </row>
    <row r="62" spans="1:26">
      <c r="A62" s="9">
        <v>10</v>
      </c>
      <c r="B62" s="34" t="s">
        <v>115</v>
      </c>
      <c r="C62" s="60"/>
      <c r="D62" s="60"/>
      <c r="E62" s="61">
        <v>0</v>
      </c>
      <c r="F62" s="62"/>
      <c r="G62" s="23"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48"/>
      <c r="R62" s="61">
        <v>0</v>
      </c>
      <c r="S62" s="63">
        <v>0</v>
      </c>
      <c r="T62" s="63">
        <v>0</v>
      </c>
      <c r="U62" s="63">
        <v>0</v>
      </c>
      <c r="V62" s="64">
        <v>0</v>
      </c>
      <c r="W62" s="127"/>
      <c r="X62" s="148">
        <v>0</v>
      </c>
      <c r="Y62" s="152">
        <f t="shared" si="0"/>
        <v>0</v>
      </c>
      <c r="Z62" s="153">
        <f t="shared" si="1"/>
        <v>0</v>
      </c>
    </row>
    <row r="63" spans="1:26">
      <c r="A63" s="65" t="s">
        <v>9</v>
      </c>
      <c r="B63" s="66" t="s">
        <v>116</v>
      </c>
      <c r="C63" s="67"/>
      <c r="D63" s="67"/>
      <c r="E63" s="68">
        <v>0</v>
      </c>
      <c r="F63" s="69"/>
      <c r="G63" s="23">
        <v>0</v>
      </c>
      <c r="H63" s="69"/>
      <c r="I63" s="69"/>
      <c r="J63" s="69"/>
      <c r="K63" s="69"/>
      <c r="L63" s="69"/>
      <c r="M63" s="69"/>
      <c r="N63" s="69"/>
      <c r="O63" s="69"/>
      <c r="P63" s="69"/>
      <c r="Q63" s="57"/>
      <c r="R63" s="70">
        <v>0</v>
      </c>
      <c r="S63" s="71">
        <v>0</v>
      </c>
      <c r="T63" s="71">
        <v>0</v>
      </c>
      <c r="U63" s="71">
        <v>0</v>
      </c>
      <c r="V63" s="72">
        <v>0</v>
      </c>
      <c r="W63" s="128"/>
      <c r="X63" s="149">
        <v>0</v>
      </c>
      <c r="Y63" s="152">
        <f t="shared" si="0"/>
        <v>0</v>
      </c>
      <c r="Z63" s="153">
        <f t="shared" si="1"/>
        <v>0</v>
      </c>
    </row>
    <row r="64" spans="1:26">
      <c r="A64" s="5">
        <v>1</v>
      </c>
      <c r="B64" s="6" t="s">
        <v>117</v>
      </c>
      <c r="C64" s="114">
        <v>46</v>
      </c>
      <c r="D64" s="114">
        <v>46</v>
      </c>
      <c r="E64" s="23">
        <v>270.55219999999997</v>
      </c>
      <c r="F64" s="48">
        <v>139.37200000000001</v>
      </c>
      <c r="G64" s="23">
        <v>97.233999999999995</v>
      </c>
      <c r="H64" s="48">
        <v>11.5</v>
      </c>
      <c r="I64" s="48"/>
      <c r="J64" s="48">
        <v>0.3</v>
      </c>
      <c r="K64" s="48"/>
      <c r="L64" s="48"/>
      <c r="M64" s="48"/>
      <c r="N64" s="48">
        <v>37.718000000000004</v>
      </c>
      <c r="O64" s="48">
        <v>45.616</v>
      </c>
      <c r="P64" s="48"/>
      <c r="Q64" s="48">
        <v>2.1</v>
      </c>
      <c r="R64" s="23">
        <v>33.946200000000005</v>
      </c>
      <c r="S64" s="29">
        <v>376067557.99999994</v>
      </c>
      <c r="T64" s="29">
        <v>403122777.99999994</v>
      </c>
      <c r="U64" s="29">
        <v>27055220</v>
      </c>
      <c r="V64" s="54">
        <v>162331320</v>
      </c>
      <c r="W64" s="123"/>
      <c r="X64" s="144">
        <v>162331320</v>
      </c>
      <c r="Y64" s="152">
        <f t="shared" si="0"/>
        <v>324.66264000000001</v>
      </c>
      <c r="Z64" s="153">
        <f t="shared" si="1"/>
        <v>4837473335.999999</v>
      </c>
    </row>
    <row r="65" spans="1:26">
      <c r="A65" s="5">
        <v>2</v>
      </c>
      <c r="B65" s="6" t="s">
        <v>118</v>
      </c>
      <c r="C65" s="114">
        <v>26</v>
      </c>
      <c r="D65" s="114">
        <v>25</v>
      </c>
      <c r="E65" s="23">
        <v>234.44403749999998</v>
      </c>
      <c r="F65" s="48">
        <v>120.3</v>
      </c>
      <c r="G65" s="23">
        <v>84.829800000000006</v>
      </c>
      <c r="H65" s="48">
        <v>8.85</v>
      </c>
      <c r="I65" s="48"/>
      <c r="J65" s="48"/>
      <c r="K65" s="48"/>
      <c r="L65" s="48">
        <v>1.1355</v>
      </c>
      <c r="M65" s="48"/>
      <c r="N65" s="48">
        <v>32.572000000000003</v>
      </c>
      <c r="O65" s="48">
        <v>39.086300000000001</v>
      </c>
      <c r="P65" s="48"/>
      <c r="Q65" s="48">
        <v>3.1859999999999999</v>
      </c>
      <c r="R65" s="23">
        <v>29.314237500000004</v>
      </c>
      <c r="S65" s="29">
        <v>325877212.125</v>
      </c>
      <c r="T65" s="29">
        <v>349321615.87499994</v>
      </c>
      <c r="U65" s="29">
        <v>23444403.74999994</v>
      </c>
      <c r="V65" s="54">
        <v>140666422.49999964</v>
      </c>
      <c r="W65" s="123"/>
      <c r="X65" s="144">
        <v>140666422.49999964</v>
      </c>
      <c r="Y65" s="152">
        <f t="shared" si="0"/>
        <v>281.33284499999928</v>
      </c>
      <c r="Z65" s="153">
        <f t="shared" si="1"/>
        <v>4191859390.499999</v>
      </c>
    </row>
    <row r="66" spans="1:26">
      <c r="A66" s="7">
        <v>2</v>
      </c>
      <c r="B66" s="8" t="s">
        <v>119</v>
      </c>
      <c r="C66" s="114">
        <v>29</v>
      </c>
      <c r="D66" s="114">
        <v>29</v>
      </c>
      <c r="E66" s="23">
        <v>217.82549999999998</v>
      </c>
      <c r="F66" s="48">
        <v>113.38</v>
      </c>
      <c r="G66" s="23">
        <v>76.819999999999993</v>
      </c>
      <c r="H66" s="48">
        <v>9.4</v>
      </c>
      <c r="I66" s="48"/>
      <c r="J66" s="48"/>
      <c r="K66" s="48"/>
      <c r="L66" s="48"/>
      <c r="M66" s="48"/>
      <c r="N66" s="48">
        <v>30.65</v>
      </c>
      <c r="O66" s="48">
        <v>36.770000000000003</v>
      </c>
      <c r="P66" s="48"/>
      <c r="Q66" s="48"/>
      <c r="R66" s="23">
        <v>27.625500000000002</v>
      </c>
      <c r="S66" s="29">
        <v>302777444.99999994</v>
      </c>
      <c r="T66" s="29">
        <v>324559994.99999994</v>
      </c>
      <c r="U66" s="29">
        <v>21782550</v>
      </c>
      <c r="V66" s="54">
        <v>130695300</v>
      </c>
      <c r="W66" s="123">
        <v>244000</v>
      </c>
      <c r="X66" s="144">
        <v>130451300</v>
      </c>
      <c r="Y66" s="152">
        <f t="shared" si="0"/>
        <v>261.39060000000001</v>
      </c>
      <c r="Z66" s="153">
        <f t="shared" si="1"/>
        <v>3894719939.999999</v>
      </c>
    </row>
    <row r="67" spans="1:26">
      <c r="A67" s="7">
        <v>3</v>
      </c>
      <c r="B67" s="8" t="s">
        <v>120</v>
      </c>
      <c r="C67" s="114">
        <v>8</v>
      </c>
      <c r="D67" s="114">
        <v>7</v>
      </c>
      <c r="E67" s="23">
        <v>32.868749999999999</v>
      </c>
      <c r="F67" s="48">
        <v>20.75</v>
      </c>
      <c r="G67" s="23">
        <v>7</v>
      </c>
      <c r="H67" s="48">
        <v>0.3</v>
      </c>
      <c r="I67" s="48">
        <v>0.2</v>
      </c>
      <c r="J67" s="48">
        <v>0.2</v>
      </c>
      <c r="K67" s="48"/>
      <c r="L67" s="48">
        <v>1.7</v>
      </c>
      <c r="M67" s="48"/>
      <c r="N67" s="48"/>
      <c r="O67" s="48">
        <v>0.6</v>
      </c>
      <c r="P67" s="48"/>
      <c r="Q67" s="48">
        <v>4</v>
      </c>
      <c r="R67" s="23">
        <v>5.1187500000000004</v>
      </c>
      <c r="S67" s="29">
        <v>45687562.5</v>
      </c>
      <c r="T67" s="29">
        <v>48974437.5</v>
      </c>
      <c r="U67" s="29">
        <v>3286875</v>
      </c>
      <c r="V67" s="54">
        <v>19721250</v>
      </c>
      <c r="W67" s="123"/>
      <c r="X67" s="144">
        <v>19721250</v>
      </c>
      <c r="Y67" s="152">
        <f t="shared" si="0"/>
        <v>39.442500000000003</v>
      </c>
      <c r="Z67" s="153">
        <f t="shared" si="1"/>
        <v>587693250</v>
      </c>
    </row>
    <row r="68" spans="1:26">
      <c r="A68" s="7">
        <v>4</v>
      </c>
      <c r="B68" s="8" t="s">
        <v>121</v>
      </c>
      <c r="C68" s="114">
        <v>3</v>
      </c>
      <c r="D68" s="114">
        <v>3</v>
      </c>
      <c r="E68" s="23">
        <v>20.186750000000004</v>
      </c>
      <c r="F68" s="48">
        <v>13.73</v>
      </c>
      <c r="G68" s="23">
        <v>3.0300000000000002</v>
      </c>
      <c r="H68" s="48">
        <v>1.5</v>
      </c>
      <c r="I68" s="48"/>
      <c r="J68" s="48"/>
      <c r="K68" s="48"/>
      <c r="L68" s="48"/>
      <c r="M68" s="48"/>
      <c r="N68" s="48">
        <v>1.53</v>
      </c>
      <c r="O68" s="48"/>
      <c r="P68" s="48"/>
      <c r="Q68" s="48"/>
      <c r="R68" s="23">
        <v>3.4267500000000002</v>
      </c>
      <c r="S68" s="29">
        <v>28059582.500000004</v>
      </c>
      <c r="T68" s="29">
        <v>30078257.500000004</v>
      </c>
      <c r="U68" s="29">
        <v>2018675</v>
      </c>
      <c r="V68" s="54">
        <v>12112050</v>
      </c>
      <c r="W68" s="123">
        <v>440688</v>
      </c>
      <c r="X68" s="144">
        <v>11671362</v>
      </c>
      <c r="Y68" s="152">
        <f t="shared" si="0"/>
        <v>24.2241</v>
      </c>
      <c r="Z68" s="153">
        <f t="shared" si="1"/>
        <v>360939090.00000006</v>
      </c>
    </row>
    <row r="69" spans="1:26">
      <c r="A69" s="7">
        <v>5</v>
      </c>
      <c r="B69" s="8" t="s">
        <v>122</v>
      </c>
      <c r="C69" s="114">
        <v>20</v>
      </c>
      <c r="D69" s="114">
        <v>20</v>
      </c>
      <c r="E69" s="23">
        <v>138.43174999999999</v>
      </c>
      <c r="F69" s="48">
        <v>71.33</v>
      </c>
      <c r="G69" s="23">
        <v>49.77</v>
      </c>
      <c r="H69" s="48">
        <v>5.7</v>
      </c>
      <c r="I69" s="48"/>
      <c r="J69" s="48">
        <v>0.2</v>
      </c>
      <c r="K69" s="48"/>
      <c r="L69" s="48"/>
      <c r="M69" s="48"/>
      <c r="N69" s="48">
        <v>19.260000000000002</v>
      </c>
      <c r="O69" s="48">
        <v>24.61</v>
      </c>
      <c r="P69" s="48"/>
      <c r="Q69" s="48"/>
      <c r="R69" s="23">
        <v>17.33175</v>
      </c>
      <c r="S69" s="29">
        <v>192420132.5</v>
      </c>
      <c r="T69" s="29">
        <v>206263307.5</v>
      </c>
      <c r="U69" s="29">
        <v>13843175</v>
      </c>
      <c r="V69" s="54">
        <v>83059050</v>
      </c>
      <c r="W69" s="123">
        <v>9225000</v>
      </c>
      <c r="X69" s="144">
        <v>73834050</v>
      </c>
      <c r="Y69" s="152">
        <f t="shared" si="0"/>
        <v>166.1181</v>
      </c>
      <c r="Z69" s="153">
        <f t="shared" si="1"/>
        <v>2475159690</v>
      </c>
    </row>
    <row r="70" spans="1:26">
      <c r="A70" s="7">
        <v>6</v>
      </c>
      <c r="B70" s="8" t="s">
        <v>123</v>
      </c>
      <c r="C70" s="114">
        <v>25</v>
      </c>
      <c r="D70" s="114">
        <v>21</v>
      </c>
      <c r="E70" s="23">
        <v>106.404</v>
      </c>
      <c r="F70" s="48">
        <v>77.44</v>
      </c>
      <c r="G70" s="23">
        <v>10.235000000000001</v>
      </c>
      <c r="H70" s="48">
        <v>5.8</v>
      </c>
      <c r="I70" s="48"/>
      <c r="J70" s="48"/>
      <c r="K70" s="48"/>
      <c r="L70" s="48"/>
      <c r="M70" s="48"/>
      <c r="N70" s="48">
        <v>3.5350000000000001</v>
      </c>
      <c r="O70" s="48">
        <v>0.9</v>
      </c>
      <c r="P70" s="48"/>
      <c r="Q70" s="48"/>
      <c r="R70" s="23">
        <v>18.728999999999999</v>
      </c>
      <c r="S70" s="29">
        <v>147901560</v>
      </c>
      <c r="T70" s="29">
        <v>158541960</v>
      </c>
      <c r="U70" s="29">
        <v>10640400</v>
      </c>
      <c r="V70" s="54">
        <v>63842400</v>
      </c>
      <c r="W70" s="123"/>
      <c r="X70" s="144">
        <v>63842400</v>
      </c>
      <c r="Y70" s="152">
        <f t="shared" si="0"/>
        <v>127.6848</v>
      </c>
      <c r="Z70" s="153">
        <f t="shared" si="1"/>
        <v>1902503520</v>
      </c>
    </row>
    <row r="71" spans="1:26">
      <c r="A71" s="7">
        <v>7</v>
      </c>
      <c r="B71" s="8" t="s">
        <v>124</v>
      </c>
      <c r="C71" s="22">
        <v>3</v>
      </c>
      <c r="D71" s="22">
        <v>3</v>
      </c>
      <c r="E71" s="23">
        <v>8.599499999999999</v>
      </c>
      <c r="F71" s="23">
        <v>7.02</v>
      </c>
      <c r="G71" s="23">
        <v>0</v>
      </c>
      <c r="H71" s="23"/>
      <c r="I71" s="23"/>
      <c r="J71" s="23"/>
      <c r="K71" s="23"/>
      <c r="L71" s="23"/>
      <c r="M71" s="23"/>
      <c r="N71" s="23"/>
      <c r="O71" s="23"/>
      <c r="P71" s="23"/>
      <c r="Q71" s="28"/>
      <c r="R71" s="23">
        <v>1.5794999999999999</v>
      </c>
      <c r="S71" s="29">
        <v>11953304.999999998</v>
      </c>
      <c r="T71" s="29">
        <v>12813254.999999998</v>
      </c>
      <c r="U71" s="29">
        <v>859950</v>
      </c>
      <c r="V71" s="54">
        <v>5159700</v>
      </c>
      <c r="W71" s="123"/>
      <c r="X71" s="144">
        <v>5159700</v>
      </c>
      <c r="Y71" s="152">
        <f t="shared" si="0"/>
        <v>10.3194</v>
      </c>
      <c r="Z71" s="153">
        <f t="shared" si="1"/>
        <v>153759059.99999997</v>
      </c>
    </row>
    <row r="72" spans="1:26">
      <c r="A72" s="7">
        <v>8</v>
      </c>
      <c r="B72" s="8" t="s">
        <v>125</v>
      </c>
      <c r="C72" s="22">
        <v>2</v>
      </c>
      <c r="D72" s="22">
        <v>2</v>
      </c>
      <c r="E72" s="23">
        <v>13.196925</v>
      </c>
      <c r="F72" s="23">
        <v>9.4659999999999993</v>
      </c>
      <c r="G72" s="23">
        <v>1.3069999999999999</v>
      </c>
      <c r="H72" s="23"/>
      <c r="I72" s="23"/>
      <c r="J72" s="23"/>
      <c r="K72" s="23"/>
      <c r="L72" s="23">
        <v>1.3069999999999999</v>
      </c>
      <c r="M72" s="23"/>
      <c r="N72" s="23"/>
      <c r="O72" s="23"/>
      <c r="P72" s="23"/>
      <c r="Q72" s="28"/>
      <c r="R72" s="23">
        <v>2.4239250000000001</v>
      </c>
      <c r="S72" s="29">
        <v>18343725.75</v>
      </c>
      <c r="T72" s="29">
        <v>19663418.25</v>
      </c>
      <c r="U72" s="29">
        <v>1319692.5</v>
      </c>
      <c r="V72" s="54">
        <v>7918155</v>
      </c>
      <c r="W72" s="123"/>
      <c r="X72" s="144">
        <v>7918155</v>
      </c>
      <c r="Y72" s="152">
        <f t="shared" si="0"/>
        <v>15.836309999999999</v>
      </c>
      <c r="Z72" s="153">
        <f t="shared" si="1"/>
        <v>235961019</v>
      </c>
    </row>
    <row r="73" spans="1:26">
      <c r="A73" s="7">
        <v>9</v>
      </c>
      <c r="B73" s="8" t="s">
        <v>126</v>
      </c>
      <c r="C73" s="22">
        <v>5</v>
      </c>
      <c r="D73" s="22">
        <v>5</v>
      </c>
      <c r="E73" s="23">
        <v>18.346249999999998</v>
      </c>
      <c r="F73" s="23">
        <v>14.35</v>
      </c>
      <c r="G73" s="23">
        <v>0.7</v>
      </c>
      <c r="H73" s="23">
        <v>0.3</v>
      </c>
      <c r="I73" s="23"/>
      <c r="J73" s="23">
        <v>0.1</v>
      </c>
      <c r="K73" s="23"/>
      <c r="L73" s="23"/>
      <c r="M73" s="23"/>
      <c r="N73" s="23"/>
      <c r="O73" s="23">
        <v>0.3</v>
      </c>
      <c r="P73" s="23"/>
      <c r="Q73" s="28"/>
      <c r="R73" s="23">
        <v>3.2962500000000001</v>
      </c>
      <c r="S73" s="29">
        <v>25501287.499999996</v>
      </c>
      <c r="T73" s="29">
        <v>27335912.499999996</v>
      </c>
      <c r="U73" s="29">
        <v>1834625</v>
      </c>
      <c r="V73" s="54">
        <v>11007750</v>
      </c>
      <c r="W73" s="123"/>
      <c r="X73" s="144">
        <v>11007750</v>
      </c>
      <c r="Y73" s="152">
        <f t="shared" si="0"/>
        <v>22.015499999999999</v>
      </c>
      <c r="Z73" s="153">
        <f t="shared" si="1"/>
        <v>328030949.99999994</v>
      </c>
    </row>
    <row r="74" spans="1:26">
      <c r="A74" s="7">
        <v>10</v>
      </c>
      <c r="B74" s="8" t="s">
        <v>127</v>
      </c>
      <c r="C74" s="22">
        <v>3</v>
      </c>
      <c r="D74" s="22">
        <v>3</v>
      </c>
      <c r="E74" s="23">
        <v>14.112</v>
      </c>
      <c r="F74" s="23">
        <v>10.92</v>
      </c>
      <c r="G74" s="23">
        <v>0.6</v>
      </c>
      <c r="H74" s="23">
        <v>0.6</v>
      </c>
      <c r="I74" s="23"/>
      <c r="J74" s="23"/>
      <c r="K74" s="23"/>
      <c r="L74" s="23"/>
      <c r="M74" s="23"/>
      <c r="N74" s="23"/>
      <c r="O74" s="23"/>
      <c r="P74" s="23"/>
      <c r="Q74" s="28"/>
      <c r="R74" s="23">
        <v>2.5920000000000001</v>
      </c>
      <c r="S74" s="29">
        <v>19615680</v>
      </c>
      <c r="T74" s="29">
        <v>21026880</v>
      </c>
      <c r="U74" s="29">
        <v>1411200</v>
      </c>
      <c r="V74" s="54">
        <v>8467200</v>
      </c>
      <c r="W74" s="123"/>
      <c r="X74" s="144">
        <v>8467200</v>
      </c>
      <c r="Y74" s="152">
        <f t="shared" si="0"/>
        <v>16.9344</v>
      </c>
      <c r="Z74" s="153">
        <f t="shared" si="1"/>
        <v>252322560</v>
      </c>
    </row>
    <row r="75" spans="1:26">
      <c r="A75" s="7">
        <v>11</v>
      </c>
      <c r="B75" s="8" t="s">
        <v>40</v>
      </c>
      <c r="C75" s="22">
        <v>9</v>
      </c>
      <c r="D75" s="22">
        <v>9</v>
      </c>
      <c r="E75" s="23">
        <v>44.978499999999997</v>
      </c>
      <c r="F75" s="23">
        <v>31.96</v>
      </c>
      <c r="G75" s="23">
        <v>5.4</v>
      </c>
      <c r="H75" s="23">
        <v>1.9</v>
      </c>
      <c r="I75" s="23"/>
      <c r="J75" s="23"/>
      <c r="K75" s="23">
        <v>0.1</v>
      </c>
      <c r="L75" s="23"/>
      <c r="M75" s="23"/>
      <c r="N75" s="23">
        <v>2.5</v>
      </c>
      <c r="O75" s="23">
        <v>0.9</v>
      </c>
      <c r="P75" s="23"/>
      <c r="Q75" s="28"/>
      <c r="R75" s="23">
        <v>7.6185</v>
      </c>
      <c r="S75" s="29">
        <v>62520114.999999993</v>
      </c>
      <c r="T75" s="29">
        <v>67017964.999999993</v>
      </c>
      <c r="U75" s="29">
        <v>4497850</v>
      </c>
      <c r="V75" s="54">
        <v>26987100</v>
      </c>
      <c r="W75" s="123">
        <v>3319067</v>
      </c>
      <c r="X75" s="144">
        <v>23668033</v>
      </c>
      <c r="Y75" s="152">
        <f t="shared" ref="Y75:Y138" si="2">V75*2/1000000</f>
        <v>53.974200000000003</v>
      </c>
      <c r="Z75" s="153">
        <f t="shared" ref="Z75:Z138" si="3">T75*12</f>
        <v>804215579.99999988</v>
      </c>
    </row>
    <row r="76" spans="1:26">
      <c r="A76" s="7">
        <v>12</v>
      </c>
      <c r="B76" s="8" t="s">
        <v>128</v>
      </c>
      <c r="C76" s="22">
        <v>15</v>
      </c>
      <c r="D76" s="22">
        <v>14</v>
      </c>
      <c r="E76" s="23">
        <v>89.799250000000001</v>
      </c>
      <c r="F76" s="23">
        <v>45.67</v>
      </c>
      <c r="G76" s="23">
        <v>32.683500000000002</v>
      </c>
      <c r="H76" s="23">
        <v>4.3</v>
      </c>
      <c r="I76" s="23"/>
      <c r="J76" s="23"/>
      <c r="K76" s="23"/>
      <c r="L76" s="23"/>
      <c r="M76" s="23"/>
      <c r="N76" s="23">
        <v>12.4925</v>
      </c>
      <c r="O76" s="23">
        <v>14.991</v>
      </c>
      <c r="P76" s="23">
        <v>0.9</v>
      </c>
      <c r="Q76" s="28"/>
      <c r="R76" s="23">
        <v>11.44575</v>
      </c>
      <c r="S76" s="29">
        <v>124820957.5</v>
      </c>
      <c r="T76" s="29">
        <v>133800882.5</v>
      </c>
      <c r="U76" s="29">
        <v>8979925</v>
      </c>
      <c r="V76" s="54">
        <v>53879550</v>
      </c>
      <c r="W76" s="123">
        <v>4834402</v>
      </c>
      <c r="X76" s="144">
        <v>49045148</v>
      </c>
      <c r="Y76" s="152">
        <f t="shared" si="2"/>
        <v>107.7591</v>
      </c>
      <c r="Z76" s="153">
        <f t="shared" si="3"/>
        <v>1605610590</v>
      </c>
    </row>
    <row r="77" spans="1:26">
      <c r="A77" s="7">
        <v>13</v>
      </c>
      <c r="B77" s="35" t="s">
        <v>129</v>
      </c>
      <c r="C77" s="22">
        <v>3</v>
      </c>
      <c r="D77" s="22">
        <v>1</v>
      </c>
      <c r="E77" s="23">
        <v>3.7484999999999999</v>
      </c>
      <c r="F77" s="23">
        <v>3.06</v>
      </c>
      <c r="G77" s="23">
        <v>0</v>
      </c>
      <c r="H77" s="23"/>
      <c r="I77" s="23"/>
      <c r="J77" s="23"/>
      <c r="K77" s="23"/>
      <c r="L77" s="23"/>
      <c r="M77" s="23"/>
      <c r="N77" s="23"/>
      <c r="O77" s="23"/>
      <c r="P77" s="23"/>
      <c r="Q77" s="28"/>
      <c r="R77" s="23">
        <v>0.6885</v>
      </c>
      <c r="S77" s="29">
        <v>5210415</v>
      </c>
      <c r="T77" s="29">
        <v>5585265</v>
      </c>
      <c r="U77" s="29">
        <v>374850</v>
      </c>
      <c r="V77" s="54">
        <v>2249100</v>
      </c>
      <c r="W77" s="123"/>
      <c r="X77" s="144">
        <v>2249100</v>
      </c>
      <c r="Y77" s="152">
        <f t="shared" si="2"/>
        <v>4.4981999999999998</v>
      </c>
      <c r="Z77" s="153">
        <f t="shared" si="3"/>
        <v>67023180</v>
      </c>
    </row>
    <row r="78" spans="1:26">
      <c r="A78" s="7">
        <v>14</v>
      </c>
      <c r="B78" s="35" t="s">
        <v>130</v>
      </c>
      <c r="C78" s="22">
        <v>9</v>
      </c>
      <c r="D78" s="22">
        <v>9</v>
      </c>
      <c r="E78" s="23">
        <v>32.094499999999996</v>
      </c>
      <c r="F78" s="23">
        <v>24.02</v>
      </c>
      <c r="G78" s="23">
        <v>2.4</v>
      </c>
      <c r="H78" s="23">
        <v>1.2</v>
      </c>
      <c r="I78" s="23"/>
      <c r="J78" s="23">
        <v>0.6</v>
      </c>
      <c r="K78" s="23"/>
      <c r="L78" s="23"/>
      <c r="M78" s="23"/>
      <c r="N78" s="23"/>
      <c r="O78" s="23">
        <v>0.6</v>
      </c>
      <c r="P78" s="23"/>
      <c r="Q78" s="28"/>
      <c r="R78" s="23">
        <v>5.6745000000000001</v>
      </c>
      <c r="S78" s="29">
        <v>44611354.999999993</v>
      </c>
      <c r="T78" s="29">
        <v>47820804.999999993</v>
      </c>
      <c r="U78" s="29">
        <v>3209450</v>
      </c>
      <c r="V78" s="54">
        <v>19256700</v>
      </c>
      <c r="W78" s="123"/>
      <c r="X78" s="144">
        <v>19256700</v>
      </c>
      <c r="Y78" s="152">
        <f t="shared" si="2"/>
        <v>38.513399999999997</v>
      </c>
      <c r="Z78" s="153">
        <f t="shared" si="3"/>
        <v>573849659.99999988</v>
      </c>
    </row>
    <row r="79" spans="1:26">
      <c r="A79" s="7">
        <v>15</v>
      </c>
      <c r="B79" s="35" t="s">
        <v>131</v>
      </c>
      <c r="C79" s="22">
        <v>1</v>
      </c>
      <c r="D79" s="22">
        <v>1</v>
      </c>
      <c r="E79" s="23">
        <v>4.4835000000000003</v>
      </c>
      <c r="F79" s="23">
        <v>3.66</v>
      </c>
      <c r="G79" s="23">
        <v>0</v>
      </c>
      <c r="H79" s="23"/>
      <c r="I79" s="23"/>
      <c r="J79" s="23"/>
      <c r="K79" s="23"/>
      <c r="L79" s="23"/>
      <c r="M79" s="23"/>
      <c r="N79" s="23"/>
      <c r="O79" s="23"/>
      <c r="P79" s="23"/>
      <c r="Q79" s="28"/>
      <c r="R79" s="23">
        <v>0.82350000000000001</v>
      </c>
      <c r="S79" s="29">
        <v>6232065</v>
      </c>
      <c r="T79" s="29">
        <v>6680415</v>
      </c>
      <c r="U79" s="29">
        <v>448350</v>
      </c>
      <c r="V79" s="54">
        <v>2690100</v>
      </c>
      <c r="W79" s="123"/>
      <c r="X79" s="144">
        <v>2690100</v>
      </c>
      <c r="Y79" s="152">
        <f t="shared" si="2"/>
        <v>5.3802000000000003</v>
      </c>
      <c r="Z79" s="153">
        <f t="shared" si="3"/>
        <v>80164980</v>
      </c>
    </row>
    <row r="80" spans="1:26">
      <c r="A80" s="7">
        <v>16</v>
      </c>
      <c r="B80" s="36" t="s">
        <v>132</v>
      </c>
      <c r="C80" s="22">
        <v>5</v>
      </c>
      <c r="D80" s="22">
        <v>5</v>
      </c>
      <c r="E80" s="23">
        <v>12.519499999999999</v>
      </c>
      <c r="F80" s="23">
        <v>10.02</v>
      </c>
      <c r="G80" s="23">
        <v>0.2</v>
      </c>
      <c r="H80" s="23">
        <v>0.2</v>
      </c>
      <c r="I80" s="23"/>
      <c r="J80" s="23"/>
      <c r="K80" s="23"/>
      <c r="L80" s="23"/>
      <c r="M80" s="23"/>
      <c r="N80" s="23"/>
      <c r="O80" s="23"/>
      <c r="P80" s="23"/>
      <c r="Q80" s="28"/>
      <c r="R80" s="23">
        <v>2.2994999999999997</v>
      </c>
      <c r="S80" s="29">
        <v>17402105</v>
      </c>
      <c r="T80" s="29">
        <v>18654055</v>
      </c>
      <c r="U80" s="29">
        <v>1251950</v>
      </c>
      <c r="V80" s="54">
        <v>7511700</v>
      </c>
      <c r="W80" s="123"/>
      <c r="X80" s="144">
        <v>7511700</v>
      </c>
      <c r="Y80" s="152">
        <f t="shared" si="2"/>
        <v>15.023400000000001</v>
      </c>
      <c r="Z80" s="153">
        <f t="shared" si="3"/>
        <v>223848660</v>
      </c>
    </row>
    <row r="81" spans="1:26">
      <c r="A81" s="4" t="s">
        <v>10</v>
      </c>
      <c r="B81" s="10" t="s">
        <v>133</v>
      </c>
      <c r="C81" s="10"/>
      <c r="D81" s="10"/>
      <c r="E81" s="23">
        <v>0</v>
      </c>
      <c r="F81" s="19"/>
      <c r="G81" s="23">
        <v>0</v>
      </c>
      <c r="H81" s="19"/>
      <c r="I81" s="19"/>
      <c r="J81" s="19"/>
      <c r="K81" s="19"/>
      <c r="L81" s="19"/>
      <c r="M81" s="19"/>
      <c r="N81" s="19"/>
      <c r="O81" s="19"/>
      <c r="P81" s="19"/>
      <c r="Q81" s="77"/>
      <c r="R81" s="23"/>
      <c r="S81" s="29">
        <v>0</v>
      </c>
      <c r="T81" s="29">
        <v>0</v>
      </c>
      <c r="U81" s="29">
        <v>0</v>
      </c>
      <c r="V81" s="54">
        <v>0</v>
      </c>
      <c r="W81" s="126"/>
      <c r="X81" s="144">
        <v>0</v>
      </c>
      <c r="Y81" s="152">
        <f t="shared" si="2"/>
        <v>0</v>
      </c>
      <c r="Z81" s="153">
        <f t="shared" si="3"/>
        <v>0</v>
      </c>
    </row>
    <row r="82" spans="1:26" ht="26.4">
      <c r="A82" s="7">
        <v>1</v>
      </c>
      <c r="B82" s="78" t="s">
        <v>134</v>
      </c>
      <c r="C82" s="22">
        <v>8</v>
      </c>
      <c r="D82" s="22">
        <v>7</v>
      </c>
      <c r="E82" s="23">
        <v>41.58605</v>
      </c>
      <c r="F82" s="23">
        <v>31.13</v>
      </c>
      <c r="G82" s="23">
        <v>2.5999999999999996</v>
      </c>
      <c r="H82" s="23">
        <v>1.4</v>
      </c>
      <c r="I82" s="23"/>
      <c r="J82" s="23"/>
      <c r="K82" s="23"/>
      <c r="L82" s="23">
        <v>0.9</v>
      </c>
      <c r="M82" s="23"/>
      <c r="N82" s="23"/>
      <c r="O82" s="23">
        <v>0.3</v>
      </c>
      <c r="P82" s="23"/>
      <c r="Q82" s="28"/>
      <c r="R82" s="23">
        <v>7.8560499999999998</v>
      </c>
      <c r="S82" s="29">
        <v>57804609.5</v>
      </c>
      <c r="T82" s="29">
        <v>61963214.5</v>
      </c>
      <c r="U82" s="29">
        <v>4158605</v>
      </c>
      <c r="V82" s="54">
        <v>24951630</v>
      </c>
      <c r="W82" s="123"/>
      <c r="X82" s="144">
        <v>24951630</v>
      </c>
      <c r="Y82" s="152">
        <f t="shared" si="2"/>
        <v>49.903260000000003</v>
      </c>
      <c r="Z82" s="153">
        <f t="shared" si="3"/>
        <v>743558574</v>
      </c>
    </row>
    <row r="83" spans="1:26">
      <c r="A83" s="86">
        <v>2</v>
      </c>
      <c r="B83" s="87" t="s">
        <v>135</v>
      </c>
      <c r="C83" s="88"/>
      <c r="D83" s="88"/>
      <c r="E83" s="89">
        <v>0</v>
      </c>
      <c r="F83" s="89"/>
      <c r="G83" s="89">
        <v>0</v>
      </c>
      <c r="H83" s="89"/>
      <c r="I83" s="89"/>
      <c r="J83" s="89"/>
      <c r="K83" s="89"/>
      <c r="L83" s="89"/>
      <c r="M83" s="89"/>
      <c r="N83" s="89"/>
      <c r="O83" s="89"/>
      <c r="P83" s="89"/>
      <c r="Q83" s="90"/>
      <c r="R83" s="89">
        <v>0</v>
      </c>
      <c r="S83" s="91">
        <v>0</v>
      </c>
      <c r="T83" s="91">
        <v>0</v>
      </c>
      <c r="U83" s="91">
        <v>0</v>
      </c>
      <c r="V83" s="92">
        <v>0</v>
      </c>
      <c r="W83" s="124"/>
      <c r="X83" s="145">
        <v>0</v>
      </c>
      <c r="Y83" s="152">
        <f t="shared" si="2"/>
        <v>0</v>
      </c>
      <c r="Z83" s="153">
        <f t="shared" si="3"/>
        <v>0</v>
      </c>
    </row>
    <row r="84" spans="1:26">
      <c r="A84" s="7">
        <v>3</v>
      </c>
      <c r="B84" s="8" t="s">
        <v>136</v>
      </c>
      <c r="C84" s="22"/>
      <c r="D84" s="22"/>
      <c r="E84" s="23">
        <v>0</v>
      </c>
      <c r="F84" s="23"/>
      <c r="G84" s="23">
        <v>0</v>
      </c>
      <c r="H84" s="23"/>
      <c r="I84" s="23"/>
      <c r="J84" s="23"/>
      <c r="K84" s="23"/>
      <c r="L84" s="23"/>
      <c r="M84" s="23"/>
      <c r="N84" s="23"/>
      <c r="O84" s="23"/>
      <c r="P84" s="23"/>
      <c r="Q84" s="28"/>
      <c r="R84" s="23">
        <v>0</v>
      </c>
      <c r="S84" s="29">
        <v>0</v>
      </c>
      <c r="T84" s="29">
        <v>0</v>
      </c>
      <c r="U84" s="29">
        <v>0</v>
      </c>
      <c r="V84" s="54">
        <v>0</v>
      </c>
      <c r="W84" s="123"/>
      <c r="X84" s="144">
        <v>0</v>
      </c>
      <c r="Y84" s="152">
        <f t="shared" si="2"/>
        <v>0</v>
      </c>
      <c r="Z84" s="153">
        <f t="shared" si="3"/>
        <v>0</v>
      </c>
    </row>
    <row r="85" spans="1:26">
      <c r="A85" s="7">
        <v>4</v>
      </c>
      <c r="B85" s="8" t="s">
        <v>137</v>
      </c>
      <c r="C85" s="22">
        <v>12</v>
      </c>
      <c r="D85" s="22">
        <v>11</v>
      </c>
      <c r="E85" s="23">
        <v>47.362250000000003</v>
      </c>
      <c r="F85" s="23">
        <v>37.950000000000003</v>
      </c>
      <c r="G85" s="23">
        <v>0.4</v>
      </c>
      <c r="H85" s="23"/>
      <c r="I85" s="23"/>
      <c r="J85" s="23"/>
      <c r="K85" s="23"/>
      <c r="L85" s="23">
        <v>0.4</v>
      </c>
      <c r="M85" s="23"/>
      <c r="N85" s="23"/>
      <c r="O85" s="23"/>
      <c r="P85" s="23"/>
      <c r="Q85" s="28"/>
      <c r="R85" s="23">
        <v>9.0122499999999999</v>
      </c>
      <c r="S85" s="29">
        <v>65833527.500000007</v>
      </c>
      <c r="T85" s="29">
        <v>70569752.5</v>
      </c>
      <c r="U85" s="29">
        <v>4736224.9999999925</v>
      </c>
      <c r="V85" s="54">
        <v>28417349.999999955</v>
      </c>
      <c r="W85" s="123"/>
      <c r="X85" s="144">
        <v>28417349.999999955</v>
      </c>
      <c r="Y85" s="152">
        <f t="shared" si="2"/>
        <v>56.834699999999913</v>
      </c>
      <c r="Z85" s="153">
        <f t="shared" si="3"/>
        <v>846837030</v>
      </c>
    </row>
    <row r="86" spans="1:26">
      <c r="A86" s="13" t="s">
        <v>11</v>
      </c>
      <c r="B86" s="14" t="s">
        <v>138</v>
      </c>
      <c r="C86" s="10"/>
      <c r="D86" s="10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77"/>
      <c r="R86" s="19"/>
      <c r="S86" s="58"/>
      <c r="T86" s="58"/>
      <c r="U86" s="58"/>
      <c r="V86" s="55"/>
      <c r="W86" s="126"/>
      <c r="X86" s="147"/>
      <c r="Y86" s="152">
        <f t="shared" si="2"/>
        <v>0</v>
      </c>
      <c r="Z86" s="153">
        <f t="shared" si="3"/>
        <v>0</v>
      </c>
    </row>
    <row r="87" spans="1:26">
      <c r="A87" s="7">
        <v>1</v>
      </c>
      <c r="B87" s="8" t="s">
        <v>96</v>
      </c>
      <c r="C87" s="22">
        <v>19</v>
      </c>
      <c r="D87" s="22">
        <v>17</v>
      </c>
      <c r="E87" s="23">
        <v>76.248900000000006</v>
      </c>
      <c r="F87" s="23">
        <v>61.74</v>
      </c>
      <c r="G87" s="23">
        <v>0</v>
      </c>
      <c r="H87" s="23"/>
      <c r="I87" s="23"/>
      <c r="J87" s="23"/>
      <c r="K87" s="23"/>
      <c r="L87" s="23"/>
      <c r="M87" s="23"/>
      <c r="N87" s="23"/>
      <c r="O87" s="23"/>
      <c r="P87" s="23"/>
      <c r="Q87" s="28"/>
      <c r="R87" s="23">
        <v>14.508899999999999</v>
      </c>
      <c r="S87" s="29">
        <v>105985971.00000001</v>
      </c>
      <c r="T87" s="29">
        <v>113610861.00000001</v>
      </c>
      <c r="U87" s="29">
        <v>7624890</v>
      </c>
      <c r="V87" s="54">
        <v>45749340</v>
      </c>
      <c r="W87" s="123"/>
      <c r="X87" s="144">
        <v>45749340</v>
      </c>
      <c r="Y87" s="152">
        <f t="shared" si="2"/>
        <v>91.498679999999993</v>
      </c>
      <c r="Z87" s="153">
        <f t="shared" si="3"/>
        <v>1363330332.0000002</v>
      </c>
    </row>
    <row r="88" spans="1:26">
      <c r="A88" s="7">
        <v>2</v>
      </c>
      <c r="B88" s="8" t="s">
        <v>139</v>
      </c>
      <c r="C88" s="22">
        <v>236</v>
      </c>
      <c r="D88" s="22">
        <v>235</v>
      </c>
      <c r="E88" s="23">
        <v>872.35354999999993</v>
      </c>
      <c r="F88" s="23">
        <v>697.26</v>
      </c>
      <c r="G88" s="23">
        <v>9.67</v>
      </c>
      <c r="H88" s="23">
        <v>5.45</v>
      </c>
      <c r="I88" s="23"/>
      <c r="J88" s="23">
        <v>3</v>
      </c>
      <c r="K88" s="23"/>
      <c r="L88" s="23">
        <v>1.22</v>
      </c>
      <c r="M88" s="23"/>
      <c r="N88" s="23"/>
      <c r="O88" s="23"/>
      <c r="P88" s="23"/>
      <c r="Q88" s="28"/>
      <c r="R88" s="23">
        <v>165.42355000000001</v>
      </c>
      <c r="S88" s="29">
        <v>1212571434.5</v>
      </c>
      <c r="T88" s="29">
        <v>1299806789.5</v>
      </c>
      <c r="U88" s="29">
        <v>87235355</v>
      </c>
      <c r="V88" s="54">
        <v>523412130</v>
      </c>
      <c r="W88" s="123">
        <v>16300000</v>
      </c>
      <c r="X88" s="144">
        <v>507112130</v>
      </c>
      <c r="Y88" s="152">
        <f t="shared" si="2"/>
        <v>1046.8242600000001</v>
      </c>
      <c r="Z88" s="153">
        <f t="shared" si="3"/>
        <v>15597681474</v>
      </c>
    </row>
    <row r="89" spans="1:26" ht="26.4">
      <c r="A89" s="7">
        <v>3</v>
      </c>
      <c r="B89" s="78" t="s">
        <v>140</v>
      </c>
      <c r="C89" s="22">
        <v>55</v>
      </c>
      <c r="D89" s="22">
        <v>55</v>
      </c>
      <c r="E89" s="23">
        <v>246.03085000000002</v>
      </c>
      <c r="F89" s="23">
        <v>191.56</v>
      </c>
      <c r="G89" s="23">
        <v>8.15</v>
      </c>
      <c r="H89" s="23">
        <v>5.55</v>
      </c>
      <c r="I89" s="23">
        <v>2.2999999999999998</v>
      </c>
      <c r="J89" s="23"/>
      <c r="K89" s="23"/>
      <c r="L89" s="23"/>
      <c r="M89" s="23"/>
      <c r="N89" s="23"/>
      <c r="O89" s="23">
        <v>0.3</v>
      </c>
      <c r="P89" s="23"/>
      <c r="Q89" s="28"/>
      <c r="R89" s="23">
        <v>46.32085</v>
      </c>
      <c r="S89" s="29">
        <v>341982881.5</v>
      </c>
      <c r="T89" s="29">
        <v>366585966.5</v>
      </c>
      <c r="U89" s="29">
        <v>24603085</v>
      </c>
      <c r="V89" s="54">
        <v>147618510</v>
      </c>
      <c r="W89" s="123"/>
      <c r="X89" s="144">
        <v>147618510</v>
      </c>
      <c r="Y89" s="152">
        <f t="shared" si="2"/>
        <v>295.23701999999997</v>
      </c>
      <c r="Z89" s="153">
        <f t="shared" si="3"/>
        <v>4399031598</v>
      </c>
    </row>
    <row r="90" spans="1:26">
      <c r="A90" s="7">
        <v>4</v>
      </c>
      <c r="B90" s="8" t="s">
        <v>93</v>
      </c>
      <c r="C90" s="22">
        <v>69</v>
      </c>
      <c r="D90" s="22">
        <v>66</v>
      </c>
      <c r="E90" s="23">
        <v>318.55984999999998</v>
      </c>
      <c r="F90" s="23">
        <v>229.81</v>
      </c>
      <c r="G90" s="23">
        <v>32.700000000000003</v>
      </c>
      <c r="H90" s="23">
        <v>7.8</v>
      </c>
      <c r="I90" s="23">
        <v>0.8</v>
      </c>
      <c r="J90" s="23">
        <v>0.1</v>
      </c>
      <c r="K90" s="23">
        <v>23.1</v>
      </c>
      <c r="L90" s="23">
        <v>0.9</v>
      </c>
      <c r="M90" s="23"/>
      <c r="N90" s="23"/>
      <c r="O90" s="23"/>
      <c r="P90" s="23"/>
      <c r="Q90" s="28"/>
      <c r="R90" s="23">
        <v>56.049849999999999</v>
      </c>
      <c r="S90" s="29">
        <v>442798191.5</v>
      </c>
      <c r="T90" s="29">
        <v>474654176.5</v>
      </c>
      <c r="U90" s="29">
        <v>31855985</v>
      </c>
      <c r="V90" s="54">
        <v>191135910</v>
      </c>
      <c r="W90" s="123">
        <v>11756100</v>
      </c>
      <c r="X90" s="144">
        <v>179379810</v>
      </c>
      <c r="Y90" s="152">
        <f t="shared" si="2"/>
        <v>382.27181999999999</v>
      </c>
      <c r="Z90" s="153">
        <f t="shared" si="3"/>
        <v>5695850118</v>
      </c>
    </row>
    <row r="91" spans="1:26">
      <c r="A91" s="7">
        <v>5</v>
      </c>
      <c r="B91" s="8" t="s">
        <v>141</v>
      </c>
      <c r="C91" s="22">
        <v>23</v>
      </c>
      <c r="D91" s="22">
        <v>19</v>
      </c>
      <c r="E91" s="23">
        <v>96.362550000000013</v>
      </c>
      <c r="F91" s="23">
        <v>67.430000000000007</v>
      </c>
      <c r="G91" s="23">
        <v>12.64</v>
      </c>
      <c r="H91" s="23">
        <v>1.9</v>
      </c>
      <c r="I91" s="23">
        <v>3.8</v>
      </c>
      <c r="J91" s="23"/>
      <c r="K91" s="23">
        <v>6.94</v>
      </c>
      <c r="L91" s="23"/>
      <c r="M91" s="23"/>
      <c r="N91" s="23"/>
      <c r="O91" s="23"/>
      <c r="P91" s="23"/>
      <c r="Q91" s="28"/>
      <c r="R91" s="23">
        <v>16.292550000000002</v>
      </c>
      <c r="S91" s="29">
        <v>133943944.50000001</v>
      </c>
      <c r="T91" s="29">
        <v>143580199.50000003</v>
      </c>
      <c r="U91" s="29">
        <v>9636255.0000000149</v>
      </c>
      <c r="V91" s="54">
        <v>57817530.000000089</v>
      </c>
      <c r="W91" s="123">
        <v>4148466</v>
      </c>
      <c r="X91" s="144">
        <v>53669064.000000089</v>
      </c>
      <c r="Y91" s="152">
        <f t="shared" si="2"/>
        <v>115.63506000000018</v>
      </c>
      <c r="Z91" s="153">
        <f t="shared" si="3"/>
        <v>1722962394.0000005</v>
      </c>
    </row>
    <row r="92" spans="1:26">
      <c r="A92" s="7">
        <v>6</v>
      </c>
      <c r="B92" s="8" t="s">
        <v>94</v>
      </c>
      <c r="C92" s="22">
        <v>63</v>
      </c>
      <c r="D92" s="22">
        <v>49</v>
      </c>
      <c r="E92" s="23">
        <v>253.76987500000001</v>
      </c>
      <c r="F92" s="23">
        <v>163.31</v>
      </c>
      <c r="G92" s="23">
        <v>51.114999999999995</v>
      </c>
      <c r="H92" s="23">
        <v>3.3050000000000002</v>
      </c>
      <c r="I92" s="23">
        <v>0.9</v>
      </c>
      <c r="J92" s="23"/>
      <c r="K92" s="23">
        <v>26.9</v>
      </c>
      <c r="L92" s="23">
        <v>0.81</v>
      </c>
      <c r="M92" s="23"/>
      <c r="N92" s="23"/>
      <c r="O92" s="23"/>
      <c r="P92" s="23"/>
      <c r="Q92" s="28">
        <v>19.2</v>
      </c>
      <c r="R92" s="23">
        <v>39.344875000000002</v>
      </c>
      <c r="S92" s="29">
        <v>352740126.25</v>
      </c>
      <c r="T92" s="29">
        <v>378117113.75</v>
      </c>
      <c r="U92" s="29">
        <v>25376987.5</v>
      </c>
      <c r="V92" s="54">
        <v>152261925</v>
      </c>
      <c r="W92" s="123"/>
      <c r="X92" s="144">
        <v>152261925</v>
      </c>
      <c r="Y92" s="152">
        <f t="shared" si="2"/>
        <v>304.52384999999998</v>
      </c>
      <c r="Z92" s="153">
        <f t="shared" si="3"/>
        <v>4537405365</v>
      </c>
    </row>
    <row r="93" spans="1:26">
      <c r="A93" s="7">
        <v>7</v>
      </c>
      <c r="B93" s="8" t="s">
        <v>142</v>
      </c>
      <c r="C93" s="22">
        <v>13</v>
      </c>
      <c r="D93" s="22">
        <v>12</v>
      </c>
      <c r="E93" s="23">
        <v>63.559100000000001</v>
      </c>
      <c r="F93" s="23">
        <v>47.86</v>
      </c>
      <c r="G93" s="23">
        <v>3.7</v>
      </c>
      <c r="H93" s="23">
        <v>3.2</v>
      </c>
      <c r="I93" s="23">
        <v>0.2</v>
      </c>
      <c r="J93" s="23"/>
      <c r="K93" s="23"/>
      <c r="L93" s="23"/>
      <c r="M93" s="23"/>
      <c r="N93" s="23"/>
      <c r="O93" s="23">
        <v>0.3</v>
      </c>
      <c r="P93" s="23"/>
      <c r="Q93" s="28"/>
      <c r="R93" s="23">
        <v>11.9991</v>
      </c>
      <c r="S93" s="29">
        <v>88347149</v>
      </c>
      <c r="T93" s="29">
        <v>94703059</v>
      </c>
      <c r="U93" s="29">
        <v>6355910</v>
      </c>
      <c r="V93" s="54">
        <v>38135460</v>
      </c>
      <c r="W93" s="123"/>
      <c r="X93" s="144">
        <v>38135460</v>
      </c>
      <c r="Y93" s="152">
        <f t="shared" si="2"/>
        <v>76.270920000000004</v>
      </c>
      <c r="Z93" s="153">
        <f t="shared" si="3"/>
        <v>1136436708</v>
      </c>
    </row>
    <row r="94" spans="1:26" ht="26.4">
      <c r="A94" s="7">
        <v>8</v>
      </c>
      <c r="B94" s="78" t="s">
        <v>143</v>
      </c>
      <c r="C94" s="22">
        <v>4</v>
      </c>
      <c r="D94" s="22">
        <v>4</v>
      </c>
      <c r="E94" s="23">
        <v>19.3154</v>
      </c>
      <c r="F94" s="23">
        <v>14.64</v>
      </c>
      <c r="G94" s="23">
        <v>1</v>
      </c>
      <c r="H94" s="23">
        <v>1</v>
      </c>
      <c r="I94" s="23"/>
      <c r="J94" s="23"/>
      <c r="K94" s="23"/>
      <c r="L94" s="23"/>
      <c r="M94" s="23"/>
      <c r="N94" s="23"/>
      <c r="O94" s="23"/>
      <c r="P94" s="23"/>
      <c r="Q94" s="28"/>
      <c r="R94" s="23">
        <v>3.6753999999999998</v>
      </c>
      <c r="S94" s="29">
        <v>26848406</v>
      </c>
      <c r="T94" s="29">
        <v>28779946</v>
      </c>
      <c r="U94" s="29">
        <v>1931540</v>
      </c>
      <c r="V94" s="54">
        <v>11589240</v>
      </c>
      <c r="W94" s="123"/>
      <c r="X94" s="144">
        <v>11589240</v>
      </c>
      <c r="Y94" s="152">
        <f t="shared" si="2"/>
        <v>23.17848</v>
      </c>
      <c r="Z94" s="153">
        <f t="shared" si="3"/>
        <v>345359352</v>
      </c>
    </row>
    <row r="95" spans="1:26" ht="26.4">
      <c r="A95" s="7">
        <v>9</v>
      </c>
      <c r="B95" s="78" t="s">
        <v>144</v>
      </c>
      <c r="C95" s="22">
        <v>3</v>
      </c>
      <c r="D95" s="22">
        <v>2</v>
      </c>
      <c r="E95" s="23">
        <v>8.2250999999999994</v>
      </c>
      <c r="F95" s="23">
        <v>6.66</v>
      </c>
      <c r="G95" s="23">
        <v>0</v>
      </c>
      <c r="H95" s="23"/>
      <c r="I95" s="23"/>
      <c r="J95" s="23"/>
      <c r="K95" s="23"/>
      <c r="L95" s="23"/>
      <c r="M95" s="23"/>
      <c r="N95" s="23"/>
      <c r="O95" s="23"/>
      <c r="P95" s="23"/>
      <c r="Q95" s="28"/>
      <c r="R95" s="23">
        <v>1.5650999999999999</v>
      </c>
      <c r="S95" s="29">
        <v>11432889</v>
      </c>
      <c r="T95" s="29">
        <v>12255399</v>
      </c>
      <c r="U95" s="29">
        <v>822510</v>
      </c>
      <c r="V95" s="54">
        <v>4935060</v>
      </c>
      <c r="W95" s="123"/>
      <c r="X95" s="144">
        <v>4935060</v>
      </c>
      <c r="Y95" s="152">
        <f t="shared" si="2"/>
        <v>9.87012</v>
      </c>
      <c r="Z95" s="153">
        <f t="shared" si="3"/>
        <v>147064788</v>
      </c>
    </row>
    <row r="96" spans="1:26">
      <c r="A96" s="4" t="s">
        <v>11</v>
      </c>
      <c r="B96" s="10" t="s">
        <v>145</v>
      </c>
      <c r="C96" s="10"/>
      <c r="D96" s="10"/>
      <c r="E96" s="19">
        <v>0</v>
      </c>
      <c r="F96" s="19"/>
      <c r="G96" s="23">
        <v>0</v>
      </c>
      <c r="H96" s="19"/>
      <c r="I96" s="19"/>
      <c r="J96" s="19"/>
      <c r="K96" s="19"/>
      <c r="L96" s="19"/>
      <c r="M96" s="19"/>
      <c r="N96" s="19"/>
      <c r="O96" s="19"/>
      <c r="P96" s="19"/>
      <c r="Q96" s="77"/>
      <c r="R96" s="19">
        <v>0</v>
      </c>
      <c r="S96" s="58">
        <v>0</v>
      </c>
      <c r="T96" s="58">
        <v>0</v>
      </c>
      <c r="U96" s="58">
        <v>0</v>
      </c>
      <c r="V96" s="55">
        <v>0</v>
      </c>
      <c r="W96" s="126"/>
      <c r="X96" s="147">
        <v>0</v>
      </c>
      <c r="Y96" s="152">
        <f t="shared" si="2"/>
        <v>0</v>
      </c>
      <c r="Z96" s="153">
        <f t="shared" si="3"/>
        <v>0</v>
      </c>
    </row>
    <row r="97" spans="1:26">
      <c r="A97" s="7">
        <v>1</v>
      </c>
      <c r="B97" s="8" t="s">
        <v>146</v>
      </c>
      <c r="C97" s="22">
        <v>12</v>
      </c>
      <c r="D97" s="22">
        <v>9</v>
      </c>
      <c r="E97" s="23">
        <v>48.70505</v>
      </c>
      <c r="F97" s="23">
        <v>37.229999999999997</v>
      </c>
      <c r="G97" s="23">
        <v>2.35</v>
      </c>
      <c r="H97" s="23">
        <v>1.6</v>
      </c>
      <c r="I97" s="23"/>
      <c r="J97" s="23"/>
      <c r="K97" s="23"/>
      <c r="L97" s="23"/>
      <c r="M97" s="23"/>
      <c r="N97" s="23"/>
      <c r="O97" s="23">
        <v>0.3</v>
      </c>
      <c r="P97" s="23"/>
      <c r="Q97" s="28">
        <v>0.45</v>
      </c>
      <c r="R97" s="23">
        <v>9.1250499999999999</v>
      </c>
      <c r="S97" s="29">
        <v>67700019.5</v>
      </c>
      <c r="T97" s="29">
        <v>72570524.5</v>
      </c>
      <c r="U97" s="29">
        <v>4870505</v>
      </c>
      <c r="V97" s="54">
        <v>29223030</v>
      </c>
      <c r="W97" s="123">
        <v>6356449</v>
      </c>
      <c r="X97" s="144">
        <v>22866581</v>
      </c>
      <c r="Y97" s="152">
        <f t="shared" si="2"/>
        <v>58.446060000000003</v>
      </c>
      <c r="Z97" s="153">
        <f t="shared" si="3"/>
        <v>870846294</v>
      </c>
    </row>
    <row r="98" spans="1:26">
      <c r="A98" s="86">
        <v>2</v>
      </c>
      <c r="B98" s="87" t="s">
        <v>147</v>
      </c>
      <c r="C98" s="88"/>
      <c r="D98" s="88"/>
      <c r="E98" s="89">
        <v>0</v>
      </c>
      <c r="F98" s="89"/>
      <c r="G98" s="89">
        <v>0</v>
      </c>
      <c r="H98" s="89"/>
      <c r="I98" s="89"/>
      <c r="J98" s="89"/>
      <c r="K98" s="89"/>
      <c r="L98" s="89"/>
      <c r="M98" s="89"/>
      <c r="N98" s="89"/>
      <c r="O98" s="89"/>
      <c r="P98" s="89"/>
      <c r="Q98" s="90"/>
      <c r="R98" s="89">
        <v>0</v>
      </c>
      <c r="S98" s="91">
        <v>0</v>
      </c>
      <c r="T98" s="91">
        <v>0</v>
      </c>
      <c r="U98" s="91">
        <v>0</v>
      </c>
      <c r="V98" s="92">
        <v>0</v>
      </c>
      <c r="W98" s="124"/>
      <c r="X98" s="145">
        <v>0</v>
      </c>
      <c r="Y98" s="152">
        <f t="shared" si="2"/>
        <v>0</v>
      </c>
      <c r="Z98" s="153">
        <f t="shared" si="3"/>
        <v>0</v>
      </c>
    </row>
    <row r="99" spans="1:26">
      <c r="A99" s="7">
        <v>3</v>
      </c>
      <c r="B99" s="8" t="s">
        <v>148</v>
      </c>
      <c r="C99" s="22">
        <v>19</v>
      </c>
      <c r="D99" s="22">
        <v>18</v>
      </c>
      <c r="E99" s="23">
        <v>90.861350000000002</v>
      </c>
      <c r="F99" s="23">
        <v>70.61</v>
      </c>
      <c r="G99" s="23">
        <v>3</v>
      </c>
      <c r="H99" s="23">
        <v>2.5</v>
      </c>
      <c r="I99" s="23"/>
      <c r="J99" s="23"/>
      <c r="K99" s="23"/>
      <c r="L99" s="23">
        <v>0.3</v>
      </c>
      <c r="M99" s="23"/>
      <c r="N99" s="23"/>
      <c r="O99" s="23"/>
      <c r="P99" s="23"/>
      <c r="Q99" s="28">
        <v>0.2</v>
      </c>
      <c r="R99" s="23">
        <v>17.251349999999999</v>
      </c>
      <c r="S99" s="29">
        <v>126297276.5</v>
      </c>
      <c r="T99" s="29">
        <v>135383411.5</v>
      </c>
      <c r="U99" s="29">
        <v>9086135</v>
      </c>
      <c r="V99" s="54">
        <v>54516810</v>
      </c>
      <c r="W99" s="123"/>
      <c r="X99" s="144">
        <v>54516810</v>
      </c>
      <c r="Y99" s="152">
        <f t="shared" si="2"/>
        <v>109.03362</v>
      </c>
      <c r="Z99" s="153">
        <f t="shared" si="3"/>
        <v>1624600938</v>
      </c>
    </row>
    <row r="100" spans="1:26">
      <c r="A100" s="7">
        <v>4</v>
      </c>
      <c r="B100" s="8" t="s">
        <v>149</v>
      </c>
      <c r="C100" s="22">
        <v>92</v>
      </c>
      <c r="D100" s="22">
        <v>84</v>
      </c>
      <c r="E100" s="23">
        <v>369.71164999999996</v>
      </c>
      <c r="F100" s="23">
        <v>291.14</v>
      </c>
      <c r="G100" s="23">
        <v>8.4499999999999993</v>
      </c>
      <c r="H100" s="23">
        <v>7.05</v>
      </c>
      <c r="I100" s="23">
        <v>1.2</v>
      </c>
      <c r="J100" s="23"/>
      <c r="K100" s="23"/>
      <c r="L100" s="23"/>
      <c r="M100" s="23">
        <v>0.2</v>
      </c>
      <c r="N100" s="23"/>
      <c r="O100" s="23"/>
      <c r="P100" s="23"/>
      <c r="Q100" s="28"/>
      <c r="R100" s="23">
        <v>70.121649999999988</v>
      </c>
      <c r="S100" s="29">
        <v>513899193.49999994</v>
      </c>
      <c r="T100" s="29">
        <v>550870358.5</v>
      </c>
      <c r="U100" s="29">
        <v>36971165.00000006</v>
      </c>
      <c r="V100" s="54">
        <v>221826990.00000036</v>
      </c>
      <c r="W100" s="123"/>
      <c r="X100" s="144">
        <v>221826990.00000036</v>
      </c>
      <c r="Y100" s="152">
        <f t="shared" si="2"/>
        <v>443.65398000000073</v>
      </c>
      <c r="Z100" s="153">
        <f t="shared" si="3"/>
        <v>6610444302</v>
      </c>
    </row>
    <row r="101" spans="1:26">
      <c r="A101" s="7">
        <v>5</v>
      </c>
      <c r="B101" s="8" t="s">
        <v>150</v>
      </c>
      <c r="C101" s="22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8"/>
      <c r="R101" s="23"/>
      <c r="S101" s="29"/>
      <c r="T101" s="29"/>
      <c r="U101" s="29"/>
      <c r="V101" s="54"/>
      <c r="W101" s="123"/>
      <c r="X101" s="144"/>
      <c r="Y101" s="152">
        <f t="shared" si="2"/>
        <v>0</v>
      </c>
      <c r="Z101" s="153">
        <f t="shared" si="3"/>
        <v>0</v>
      </c>
    </row>
    <row r="102" spans="1:26">
      <c r="A102" s="4" t="s">
        <v>12</v>
      </c>
      <c r="B102" s="10" t="s">
        <v>151</v>
      </c>
      <c r="C102" s="10"/>
      <c r="D102" s="10"/>
      <c r="E102" s="23">
        <v>0</v>
      </c>
      <c r="F102" s="19"/>
      <c r="G102" s="23">
        <v>0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23">
        <v>0</v>
      </c>
      <c r="S102" s="29">
        <v>0</v>
      </c>
      <c r="T102" s="29">
        <v>0</v>
      </c>
      <c r="U102" s="29">
        <v>0</v>
      </c>
      <c r="V102" s="54">
        <v>0</v>
      </c>
      <c r="W102" s="126"/>
      <c r="X102" s="144">
        <v>0</v>
      </c>
      <c r="Y102" s="152">
        <f t="shared" si="2"/>
        <v>0</v>
      </c>
      <c r="Z102" s="153">
        <f t="shared" si="3"/>
        <v>0</v>
      </c>
    </row>
    <row r="103" spans="1:26">
      <c r="A103" s="7">
        <v>1</v>
      </c>
      <c r="B103" s="8" t="s">
        <v>152</v>
      </c>
      <c r="C103" s="22">
        <v>3</v>
      </c>
      <c r="D103" s="22">
        <v>3</v>
      </c>
      <c r="E103" s="23">
        <v>20.058800000000002</v>
      </c>
      <c r="F103" s="23">
        <v>15.08</v>
      </c>
      <c r="G103" s="23">
        <v>1.2</v>
      </c>
      <c r="H103" s="23">
        <v>1</v>
      </c>
      <c r="I103" s="23"/>
      <c r="J103" s="23">
        <v>0.2</v>
      </c>
      <c r="K103" s="23"/>
      <c r="L103" s="23"/>
      <c r="M103" s="23"/>
      <c r="N103" s="23"/>
      <c r="O103" s="23"/>
      <c r="P103" s="23"/>
      <c r="Q103" s="23"/>
      <c r="R103" s="23">
        <v>3.7787999999999995</v>
      </c>
      <c r="S103" s="29">
        <v>27881732.000000004</v>
      </c>
      <c r="T103" s="29">
        <v>29887612.000000004</v>
      </c>
      <c r="U103" s="29">
        <v>2005880</v>
      </c>
      <c r="V103" s="54">
        <v>12035280</v>
      </c>
      <c r="W103" s="123"/>
      <c r="X103" s="144">
        <v>12035280</v>
      </c>
      <c r="Y103" s="152">
        <f t="shared" si="2"/>
        <v>24.07056</v>
      </c>
      <c r="Z103" s="153">
        <f t="shared" si="3"/>
        <v>358651344.00000006</v>
      </c>
    </row>
    <row r="104" spans="1:26">
      <c r="A104" s="7">
        <v>2</v>
      </c>
      <c r="B104" s="8" t="s">
        <v>153</v>
      </c>
      <c r="C104" s="22">
        <v>3</v>
      </c>
      <c r="D104" s="22">
        <v>3</v>
      </c>
      <c r="E104" s="23">
        <v>16.4255</v>
      </c>
      <c r="F104" s="23">
        <v>12.3</v>
      </c>
      <c r="G104" s="23">
        <v>1</v>
      </c>
      <c r="H104" s="23">
        <v>1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>
        <v>3.1255000000000002</v>
      </c>
      <c r="S104" s="29">
        <v>22831445</v>
      </c>
      <c r="T104" s="29">
        <v>24473995</v>
      </c>
      <c r="U104" s="29">
        <v>1642550</v>
      </c>
      <c r="V104" s="54">
        <v>9855300</v>
      </c>
      <c r="W104" s="123"/>
      <c r="X104" s="144">
        <v>9855300</v>
      </c>
      <c r="Y104" s="152">
        <f t="shared" si="2"/>
        <v>19.710599999999999</v>
      </c>
      <c r="Z104" s="153">
        <f t="shared" si="3"/>
        <v>293687940</v>
      </c>
    </row>
    <row r="105" spans="1:26">
      <c r="A105" s="7">
        <v>3</v>
      </c>
      <c r="B105" s="8" t="s">
        <v>19</v>
      </c>
      <c r="C105" s="22">
        <v>18</v>
      </c>
      <c r="D105" s="22">
        <v>18</v>
      </c>
      <c r="E105" s="23">
        <v>58.736600000000003</v>
      </c>
      <c r="F105" s="23">
        <v>47.56</v>
      </c>
      <c r="G105" s="23">
        <v>0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>
        <v>11.176600000000001</v>
      </c>
      <c r="S105" s="29">
        <v>81643874</v>
      </c>
      <c r="T105" s="29">
        <v>87517534</v>
      </c>
      <c r="U105" s="29">
        <v>5873660</v>
      </c>
      <c r="V105" s="54">
        <v>35241960</v>
      </c>
      <c r="W105" s="123"/>
      <c r="X105" s="144">
        <v>35241960</v>
      </c>
      <c r="Y105" s="152">
        <f t="shared" si="2"/>
        <v>70.483919999999998</v>
      </c>
      <c r="Z105" s="153">
        <f t="shared" si="3"/>
        <v>1050210408</v>
      </c>
    </row>
    <row r="106" spans="1:26">
      <c r="A106" s="7">
        <v>4</v>
      </c>
      <c r="B106" s="87" t="s">
        <v>154</v>
      </c>
      <c r="C106" s="88"/>
      <c r="D106" s="88"/>
      <c r="E106" s="89">
        <v>0</v>
      </c>
      <c r="F106" s="89"/>
      <c r="G106" s="89">
        <v>0</v>
      </c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>
        <v>0</v>
      </c>
      <c r="S106" s="91">
        <v>0</v>
      </c>
      <c r="T106" s="91">
        <v>0</v>
      </c>
      <c r="U106" s="91">
        <v>0</v>
      </c>
      <c r="V106" s="92">
        <v>0</v>
      </c>
      <c r="W106" s="124"/>
      <c r="X106" s="145">
        <v>0</v>
      </c>
      <c r="Y106" s="152">
        <f t="shared" si="2"/>
        <v>0</v>
      </c>
      <c r="Z106" s="153">
        <f t="shared" si="3"/>
        <v>0</v>
      </c>
    </row>
    <row r="107" spans="1:26">
      <c r="A107" s="7">
        <v>5</v>
      </c>
      <c r="B107" s="8" t="s">
        <v>155</v>
      </c>
      <c r="C107" s="22">
        <v>14</v>
      </c>
      <c r="D107" s="22">
        <v>13</v>
      </c>
      <c r="E107" s="23">
        <v>47.955050000000007</v>
      </c>
      <c r="F107" s="23">
        <v>36.630000000000003</v>
      </c>
      <c r="G107" s="23">
        <v>2.1999999999999997</v>
      </c>
      <c r="H107" s="23">
        <v>1.9</v>
      </c>
      <c r="I107" s="23"/>
      <c r="J107" s="23"/>
      <c r="K107" s="23"/>
      <c r="L107" s="23"/>
      <c r="M107" s="23"/>
      <c r="N107" s="23"/>
      <c r="O107" s="23"/>
      <c r="P107" s="23">
        <v>0.3</v>
      </c>
      <c r="Q107" s="23"/>
      <c r="R107" s="23">
        <v>9.1250499999999999</v>
      </c>
      <c r="S107" s="29">
        <v>66657519.500000007</v>
      </c>
      <c r="T107" s="29">
        <v>71453024.500000015</v>
      </c>
      <c r="U107" s="29">
        <v>4795505.0000000075</v>
      </c>
      <c r="V107" s="54">
        <v>28773030.000000045</v>
      </c>
      <c r="W107" s="123">
        <v>485593</v>
      </c>
      <c r="X107" s="144">
        <v>28287437.000000045</v>
      </c>
      <c r="Y107" s="152">
        <f t="shared" si="2"/>
        <v>57.546060000000089</v>
      </c>
      <c r="Z107" s="153">
        <f t="shared" si="3"/>
        <v>857436294.00000024</v>
      </c>
    </row>
    <row r="108" spans="1:26">
      <c r="A108" s="7">
        <v>6</v>
      </c>
      <c r="B108" s="8" t="s">
        <v>156</v>
      </c>
      <c r="C108" s="22">
        <v>13</v>
      </c>
      <c r="D108" s="22">
        <v>11</v>
      </c>
      <c r="E108" s="23">
        <v>57.217549999999996</v>
      </c>
      <c r="F108" s="23">
        <v>43.03</v>
      </c>
      <c r="G108" s="23">
        <v>3.3</v>
      </c>
      <c r="H108" s="23">
        <v>2.6</v>
      </c>
      <c r="I108" s="23"/>
      <c r="J108" s="23"/>
      <c r="K108" s="23"/>
      <c r="L108" s="23">
        <v>0.4</v>
      </c>
      <c r="M108" s="23"/>
      <c r="N108" s="23"/>
      <c r="O108" s="23"/>
      <c r="P108" s="23">
        <v>0.3</v>
      </c>
      <c r="Q108" s="23"/>
      <c r="R108" s="23">
        <v>10.887549999999999</v>
      </c>
      <c r="S108" s="29">
        <v>79532394.5</v>
      </c>
      <c r="T108" s="29">
        <v>85254149.5</v>
      </c>
      <c r="U108" s="29">
        <v>5721755</v>
      </c>
      <c r="V108" s="54">
        <v>34330530</v>
      </c>
      <c r="W108" s="123"/>
      <c r="X108" s="144">
        <v>34330530</v>
      </c>
      <c r="Y108" s="152">
        <f t="shared" si="2"/>
        <v>68.661060000000006</v>
      </c>
      <c r="Z108" s="153">
        <f t="shared" si="3"/>
        <v>1023049794</v>
      </c>
    </row>
    <row r="109" spans="1:26">
      <c r="A109" s="7">
        <v>7</v>
      </c>
      <c r="B109" s="8" t="s">
        <v>157</v>
      </c>
      <c r="C109" s="22">
        <v>14</v>
      </c>
      <c r="D109" s="22">
        <v>8</v>
      </c>
      <c r="E109" s="23">
        <v>34.819450000000003</v>
      </c>
      <c r="F109" s="23">
        <v>26.77</v>
      </c>
      <c r="G109" s="23">
        <v>1.5000000000000002</v>
      </c>
      <c r="H109" s="23">
        <v>1.1000000000000001</v>
      </c>
      <c r="I109" s="23"/>
      <c r="J109" s="23">
        <v>0.1</v>
      </c>
      <c r="K109" s="23"/>
      <c r="L109" s="23"/>
      <c r="M109" s="23"/>
      <c r="N109" s="23"/>
      <c r="O109" s="23">
        <v>0.3</v>
      </c>
      <c r="P109" s="23"/>
      <c r="Q109" s="23"/>
      <c r="R109" s="23">
        <v>6.5494500000000002</v>
      </c>
      <c r="S109" s="29">
        <v>48399035.500000007</v>
      </c>
      <c r="T109" s="29">
        <v>51880980.500000007</v>
      </c>
      <c r="U109" s="29">
        <v>3481945</v>
      </c>
      <c r="V109" s="54">
        <v>20891670</v>
      </c>
      <c r="W109" s="123"/>
      <c r="X109" s="144">
        <v>20891670</v>
      </c>
      <c r="Y109" s="152">
        <f t="shared" si="2"/>
        <v>41.783340000000003</v>
      </c>
      <c r="Z109" s="153">
        <f t="shared" si="3"/>
        <v>622571766.00000012</v>
      </c>
    </row>
    <row r="110" spans="1:26">
      <c r="A110" s="7">
        <v>8</v>
      </c>
      <c r="B110" s="8" t="s">
        <v>158</v>
      </c>
      <c r="C110" s="22">
        <v>24</v>
      </c>
      <c r="D110" s="22">
        <v>21</v>
      </c>
      <c r="E110" s="23">
        <v>124.56134999999999</v>
      </c>
      <c r="F110" s="23">
        <v>79.91</v>
      </c>
      <c r="G110" s="23">
        <v>25.05</v>
      </c>
      <c r="H110" s="23">
        <v>3.5</v>
      </c>
      <c r="I110" s="23"/>
      <c r="J110" s="23"/>
      <c r="K110" s="23"/>
      <c r="L110" s="23"/>
      <c r="M110" s="23"/>
      <c r="N110" s="23">
        <v>20.85</v>
      </c>
      <c r="O110" s="23">
        <v>0.7</v>
      </c>
      <c r="P110" s="23"/>
      <c r="Q110" s="23"/>
      <c r="R110" s="23">
        <v>19.601349999999996</v>
      </c>
      <c r="S110" s="29">
        <v>173140276.5</v>
      </c>
      <c r="T110" s="29">
        <v>185596411.5</v>
      </c>
      <c r="U110" s="29">
        <v>12456135</v>
      </c>
      <c r="V110" s="54">
        <v>74736810</v>
      </c>
      <c r="W110" s="123">
        <v>3215000</v>
      </c>
      <c r="X110" s="144">
        <v>71521810</v>
      </c>
      <c r="Y110" s="152">
        <f t="shared" si="2"/>
        <v>149.47362000000001</v>
      </c>
      <c r="Z110" s="153">
        <f t="shared" si="3"/>
        <v>2227156938</v>
      </c>
    </row>
    <row r="111" spans="1:26">
      <c r="A111" s="7">
        <v>9</v>
      </c>
      <c r="B111" s="34" t="s">
        <v>159</v>
      </c>
      <c r="C111" s="22">
        <v>11</v>
      </c>
      <c r="D111" s="22">
        <v>11</v>
      </c>
      <c r="E111" s="23">
        <v>46.404949999999999</v>
      </c>
      <c r="F111" s="23">
        <v>35.97</v>
      </c>
      <c r="G111" s="23">
        <v>1.7</v>
      </c>
      <c r="H111" s="23">
        <v>1.2</v>
      </c>
      <c r="I111" s="23"/>
      <c r="J111" s="23">
        <v>0.2</v>
      </c>
      <c r="K111" s="23"/>
      <c r="L111" s="23"/>
      <c r="M111" s="23"/>
      <c r="N111" s="23"/>
      <c r="O111" s="23">
        <v>0.3</v>
      </c>
      <c r="P111" s="23"/>
      <c r="Q111" s="23"/>
      <c r="R111" s="23">
        <v>8.7349499999999995</v>
      </c>
      <c r="S111" s="29">
        <v>64502880.5</v>
      </c>
      <c r="T111" s="29">
        <v>69143375.5</v>
      </c>
      <c r="U111" s="29">
        <v>4640495</v>
      </c>
      <c r="V111" s="54">
        <v>27842970</v>
      </c>
      <c r="W111" s="123">
        <v>289052</v>
      </c>
      <c r="X111" s="144">
        <v>27553918</v>
      </c>
      <c r="Y111" s="152">
        <f t="shared" si="2"/>
        <v>55.685940000000002</v>
      </c>
      <c r="Z111" s="153">
        <f t="shared" si="3"/>
        <v>829720506</v>
      </c>
    </row>
    <row r="112" spans="1:26">
      <c r="A112" s="4" t="s">
        <v>13</v>
      </c>
      <c r="B112" s="10" t="s">
        <v>160</v>
      </c>
      <c r="C112" s="10"/>
      <c r="D112" s="10"/>
      <c r="E112" s="23">
        <v>0</v>
      </c>
      <c r="F112" s="19"/>
      <c r="G112" s="23">
        <v>0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23">
        <v>0</v>
      </c>
      <c r="S112" s="29">
        <v>0</v>
      </c>
      <c r="T112" s="29">
        <v>0</v>
      </c>
      <c r="U112" s="29">
        <v>0</v>
      </c>
      <c r="V112" s="54">
        <v>0</v>
      </c>
      <c r="W112" s="126"/>
      <c r="X112" s="144">
        <v>0</v>
      </c>
      <c r="Y112" s="152">
        <f t="shared" si="2"/>
        <v>0</v>
      </c>
      <c r="Z112" s="153">
        <f t="shared" si="3"/>
        <v>0</v>
      </c>
    </row>
    <row r="113" spans="1:26">
      <c r="A113" s="82" t="s">
        <v>34</v>
      </c>
      <c r="B113" s="83" t="s">
        <v>161</v>
      </c>
      <c r="C113" s="84"/>
      <c r="D113" s="84"/>
      <c r="E113" s="19">
        <v>0</v>
      </c>
      <c r="F113" s="19"/>
      <c r="G113" s="19">
        <v>0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>
        <v>0</v>
      </c>
      <c r="S113" s="58">
        <v>0</v>
      </c>
      <c r="T113" s="58">
        <v>0</v>
      </c>
      <c r="U113" s="58">
        <v>0</v>
      </c>
      <c r="V113" s="55">
        <v>0</v>
      </c>
      <c r="W113" s="126"/>
      <c r="X113" s="147">
        <v>0</v>
      </c>
      <c r="Y113" s="152">
        <f t="shared" si="2"/>
        <v>0</v>
      </c>
      <c r="Z113" s="153">
        <f t="shared" si="3"/>
        <v>0</v>
      </c>
    </row>
    <row r="114" spans="1:26">
      <c r="A114" s="7">
        <v>1</v>
      </c>
      <c r="B114" s="8" t="s">
        <v>162</v>
      </c>
      <c r="C114" s="24">
        <v>585</v>
      </c>
      <c r="D114" s="24">
        <v>486</v>
      </c>
      <c r="E114" s="23">
        <v>3389.0545999999999</v>
      </c>
      <c r="F114" s="23">
        <v>1937.83</v>
      </c>
      <c r="G114" s="23">
        <v>918.16</v>
      </c>
      <c r="H114" s="23">
        <v>67.400000000000006</v>
      </c>
      <c r="I114" s="23"/>
      <c r="J114" s="23"/>
      <c r="K114" s="23">
        <v>583.58000000000004</v>
      </c>
      <c r="L114" s="23"/>
      <c r="M114" s="23">
        <v>263.13</v>
      </c>
      <c r="N114" s="23"/>
      <c r="O114" s="23">
        <v>2.25</v>
      </c>
      <c r="P114" s="23"/>
      <c r="Q114" s="23">
        <v>1.8</v>
      </c>
      <c r="R114" s="23">
        <v>533.06460000000004</v>
      </c>
      <c r="S114" s="123">
        <v>4710785894</v>
      </c>
      <c r="T114" s="123">
        <v>5049691354</v>
      </c>
      <c r="U114" s="29">
        <v>338905460</v>
      </c>
      <c r="V114" s="123">
        <v>2033432760</v>
      </c>
      <c r="W114" s="123">
        <v>2033432760</v>
      </c>
      <c r="X114" s="144">
        <v>0</v>
      </c>
      <c r="Y114" s="152">
        <f t="shared" si="2"/>
        <v>4066.8655199999998</v>
      </c>
      <c r="Z114" s="153">
        <f t="shared" si="3"/>
        <v>60596296248</v>
      </c>
    </row>
    <row r="115" spans="1:26">
      <c r="A115" s="7">
        <v>2</v>
      </c>
      <c r="B115" s="8" t="s">
        <v>163</v>
      </c>
      <c r="C115" s="24">
        <v>113</v>
      </c>
      <c r="D115" s="24">
        <v>107</v>
      </c>
      <c r="E115" s="23">
        <v>658.97940000000006</v>
      </c>
      <c r="F115" s="23">
        <v>401.6</v>
      </c>
      <c r="G115" s="23">
        <v>149.74</v>
      </c>
      <c r="H115" s="23">
        <v>12.1</v>
      </c>
      <c r="I115" s="23"/>
      <c r="J115" s="23"/>
      <c r="K115" s="23">
        <v>86</v>
      </c>
      <c r="L115" s="23">
        <v>2.34</v>
      </c>
      <c r="M115" s="23">
        <v>42</v>
      </c>
      <c r="N115" s="23"/>
      <c r="O115" s="23">
        <v>7.3</v>
      </c>
      <c r="P115" s="23"/>
      <c r="Q115" s="23"/>
      <c r="R115" s="23">
        <v>107.63939999999999</v>
      </c>
      <c r="S115" s="29">
        <v>915981366.00000012</v>
      </c>
      <c r="T115" s="29">
        <v>981879306.00000012</v>
      </c>
      <c r="U115" s="29">
        <v>65897940</v>
      </c>
      <c r="V115" s="54">
        <v>395387640</v>
      </c>
      <c r="W115" s="123">
        <v>227596000</v>
      </c>
      <c r="X115" s="144">
        <v>167791640</v>
      </c>
      <c r="Y115" s="152">
        <f t="shared" si="2"/>
        <v>790.77527999999995</v>
      </c>
      <c r="Z115" s="153">
        <f t="shared" si="3"/>
        <v>11782551672.000002</v>
      </c>
    </row>
    <row r="116" spans="1:26">
      <c r="A116" s="7">
        <v>3</v>
      </c>
      <c r="B116" s="8" t="s">
        <v>164</v>
      </c>
      <c r="C116" s="22">
        <v>49</v>
      </c>
      <c r="D116" s="22">
        <v>39</v>
      </c>
      <c r="E116" s="23">
        <v>270.95015000000001</v>
      </c>
      <c r="F116" s="23">
        <v>154.91999999999999</v>
      </c>
      <c r="G116" s="23">
        <v>72.44</v>
      </c>
      <c r="H116" s="23">
        <v>6.55</v>
      </c>
      <c r="I116" s="23"/>
      <c r="J116" s="23"/>
      <c r="K116" s="23">
        <v>41.87</v>
      </c>
      <c r="L116" s="23">
        <v>1.88</v>
      </c>
      <c r="M116" s="23">
        <v>22.14</v>
      </c>
      <c r="N116" s="23"/>
      <c r="O116" s="23"/>
      <c r="P116" s="23"/>
      <c r="Q116" s="23"/>
      <c r="R116" s="23">
        <v>43.590150000000001</v>
      </c>
      <c r="S116" s="29">
        <v>376620708.5</v>
      </c>
      <c r="T116" s="29">
        <v>403715723.5</v>
      </c>
      <c r="U116" s="29">
        <v>27095015</v>
      </c>
      <c r="V116" s="54">
        <v>162570090</v>
      </c>
      <c r="W116" s="123"/>
      <c r="X116" s="144">
        <v>162570090</v>
      </c>
      <c r="Y116" s="152">
        <f t="shared" si="2"/>
        <v>325.14017999999999</v>
      </c>
      <c r="Z116" s="153">
        <f t="shared" si="3"/>
        <v>4844588682</v>
      </c>
    </row>
    <row r="117" spans="1:26">
      <c r="A117" s="86">
        <v>4</v>
      </c>
      <c r="B117" s="87" t="s">
        <v>165</v>
      </c>
      <c r="C117" s="115"/>
      <c r="D117" s="115"/>
      <c r="E117" s="89">
        <v>0</v>
      </c>
      <c r="F117" s="116"/>
      <c r="G117" s="89">
        <v>0</v>
      </c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89">
        <v>0</v>
      </c>
      <c r="S117" s="91">
        <v>0</v>
      </c>
      <c r="T117" s="91">
        <v>0</v>
      </c>
      <c r="U117" s="91">
        <v>0</v>
      </c>
      <c r="V117" s="92">
        <v>0</v>
      </c>
      <c r="W117" s="124"/>
      <c r="X117" s="145">
        <v>0</v>
      </c>
      <c r="Y117" s="152">
        <f t="shared" si="2"/>
        <v>0</v>
      </c>
      <c r="Z117" s="153">
        <f t="shared" si="3"/>
        <v>0</v>
      </c>
    </row>
    <row r="118" spans="1:26">
      <c r="A118" s="107">
        <v>5</v>
      </c>
      <c r="B118" s="108" t="s">
        <v>166</v>
      </c>
      <c r="C118" s="132">
        <v>58</v>
      </c>
      <c r="D118" s="132">
        <v>58</v>
      </c>
      <c r="E118" s="110">
        <v>375.30955000000006</v>
      </c>
      <c r="F118" s="133">
        <v>217.4</v>
      </c>
      <c r="G118" s="110">
        <v>100.25700000000002</v>
      </c>
      <c r="H118" s="133">
        <v>9.5</v>
      </c>
      <c r="I118" s="133"/>
      <c r="J118" s="133"/>
      <c r="K118" s="133">
        <v>69.180000000000007</v>
      </c>
      <c r="L118" s="133">
        <v>1.06</v>
      </c>
      <c r="M118" s="133">
        <v>17.37</v>
      </c>
      <c r="N118" s="133"/>
      <c r="O118" s="133">
        <v>3.1469999999999998</v>
      </c>
      <c r="P118" s="133"/>
      <c r="Q118" s="134"/>
      <c r="R118" s="110">
        <v>57.652549999999998</v>
      </c>
      <c r="S118" s="112">
        <v>521680274.50000006</v>
      </c>
      <c r="T118" s="112">
        <v>559211229.50000012</v>
      </c>
      <c r="U118" s="112">
        <v>37530955.00000006</v>
      </c>
      <c r="V118" s="113">
        <v>225185730.00000036</v>
      </c>
      <c r="W118" s="125">
        <v>18577000</v>
      </c>
      <c r="X118" s="146">
        <v>206608730</v>
      </c>
      <c r="Y118" s="152">
        <f t="shared" si="2"/>
        <v>450.3714600000007</v>
      </c>
      <c r="Z118" s="153">
        <f t="shared" si="3"/>
        <v>6710534754.0000019</v>
      </c>
    </row>
    <row r="119" spans="1:26">
      <c r="A119" s="7">
        <v>6</v>
      </c>
      <c r="B119" s="8" t="s">
        <v>167</v>
      </c>
      <c r="C119" s="27">
        <v>29</v>
      </c>
      <c r="D119" s="27">
        <v>28</v>
      </c>
      <c r="E119" s="23">
        <v>147.31664999999998</v>
      </c>
      <c r="F119" s="28">
        <v>97.28</v>
      </c>
      <c r="G119" s="23">
        <v>24.799999999999997</v>
      </c>
      <c r="H119" s="28">
        <v>6.25</v>
      </c>
      <c r="I119" s="28"/>
      <c r="J119" s="28">
        <v>0.1</v>
      </c>
      <c r="K119" s="28">
        <v>14.59</v>
      </c>
      <c r="L119" s="28">
        <v>0.94</v>
      </c>
      <c r="M119" s="28">
        <v>2.92</v>
      </c>
      <c r="N119" s="28"/>
      <c r="O119" s="28"/>
      <c r="P119" s="28"/>
      <c r="Q119" s="74"/>
      <c r="R119" s="23">
        <v>25.236649999999997</v>
      </c>
      <c r="S119" s="29">
        <v>204770143.49999997</v>
      </c>
      <c r="T119" s="29">
        <v>219501808.49999997</v>
      </c>
      <c r="U119" s="29">
        <v>14731665</v>
      </c>
      <c r="V119" s="54">
        <v>88389990</v>
      </c>
      <c r="W119" s="123">
        <v>2038094</v>
      </c>
      <c r="X119" s="144">
        <v>86351896</v>
      </c>
      <c r="Y119" s="152">
        <f t="shared" si="2"/>
        <v>176.77997999999999</v>
      </c>
      <c r="Z119" s="153">
        <f t="shared" si="3"/>
        <v>2634021701.9999995</v>
      </c>
    </row>
    <row r="120" spans="1:26">
      <c r="A120" s="7">
        <v>7</v>
      </c>
      <c r="B120" s="8" t="s">
        <v>168</v>
      </c>
      <c r="C120" s="30">
        <v>33</v>
      </c>
      <c r="D120" s="30">
        <v>26</v>
      </c>
      <c r="E120" s="23">
        <v>204.84954999999999</v>
      </c>
      <c r="F120" s="26">
        <v>114.44</v>
      </c>
      <c r="G120" s="23">
        <v>57.620000000000005</v>
      </c>
      <c r="H120" s="26">
        <v>3.45</v>
      </c>
      <c r="I120" s="26"/>
      <c r="J120" s="26"/>
      <c r="K120" s="26">
        <v>31.03</v>
      </c>
      <c r="L120" s="26"/>
      <c r="M120" s="26">
        <v>21.64</v>
      </c>
      <c r="N120" s="26"/>
      <c r="O120" s="26">
        <v>1.5</v>
      </c>
      <c r="P120" s="26"/>
      <c r="Q120" s="26"/>
      <c r="R120" s="23">
        <v>32.789549999999998</v>
      </c>
      <c r="S120" s="29">
        <v>284740874.5</v>
      </c>
      <c r="T120" s="29">
        <v>305225829.5</v>
      </c>
      <c r="U120" s="29">
        <v>20484955</v>
      </c>
      <c r="V120" s="54">
        <v>122909730</v>
      </c>
      <c r="W120" s="123"/>
      <c r="X120" s="144">
        <v>122909730</v>
      </c>
      <c r="Y120" s="152">
        <f t="shared" si="2"/>
        <v>245.81945999999999</v>
      </c>
      <c r="Z120" s="153">
        <f t="shared" si="3"/>
        <v>3662709954</v>
      </c>
    </row>
    <row r="121" spans="1:26">
      <c r="A121" s="7">
        <v>8</v>
      </c>
      <c r="B121" s="8" t="s">
        <v>169</v>
      </c>
      <c r="C121" s="30">
        <v>43</v>
      </c>
      <c r="D121" s="30">
        <v>43</v>
      </c>
      <c r="E121" s="23">
        <v>247.85470000000001</v>
      </c>
      <c r="F121" s="26">
        <v>150.09</v>
      </c>
      <c r="G121" s="23">
        <v>57.81</v>
      </c>
      <c r="H121" s="26">
        <v>4.45</v>
      </c>
      <c r="I121" s="26"/>
      <c r="J121" s="26"/>
      <c r="K121" s="26">
        <v>37.880000000000003</v>
      </c>
      <c r="L121" s="26">
        <v>1.43</v>
      </c>
      <c r="M121" s="26">
        <v>13.75</v>
      </c>
      <c r="N121" s="26"/>
      <c r="O121" s="26"/>
      <c r="P121" s="26">
        <v>0.3</v>
      </c>
      <c r="Q121" s="26"/>
      <c r="R121" s="23">
        <v>39.954700000000003</v>
      </c>
      <c r="S121" s="29">
        <v>344518033</v>
      </c>
      <c r="T121" s="29">
        <v>369303503</v>
      </c>
      <c r="U121" s="29">
        <v>24785470</v>
      </c>
      <c r="V121" s="54">
        <v>148712820</v>
      </c>
      <c r="W121" s="123">
        <v>4853486</v>
      </c>
      <c r="X121" s="144">
        <v>143859334</v>
      </c>
      <c r="Y121" s="152">
        <f t="shared" si="2"/>
        <v>297.42563999999999</v>
      </c>
      <c r="Z121" s="153">
        <f t="shared" si="3"/>
        <v>4431642036</v>
      </c>
    </row>
    <row r="122" spans="1:26">
      <c r="A122" s="7">
        <v>9</v>
      </c>
      <c r="B122" s="8" t="s">
        <v>170</v>
      </c>
      <c r="C122" s="30">
        <v>32</v>
      </c>
      <c r="D122" s="30">
        <v>32</v>
      </c>
      <c r="E122" s="23">
        <v>201.179035</v>
      </c>
      <c r="F122" s="26">
        <v>118.34</v>
      </c>
      <c r="G122" s="23">
        <v>49.402999999999992</v>
      </c>
      <c r="H122" s="26">
        <v>5.2</v>
      </c>
      <c r="I122" s="26"/>
      <c r="J122" s="26"/>
      <c r="K122" s="26">
        <v>25.462</v>
      </c>
      <c r="L122" s="26">
        <v>2.2599999999999998</v>
      </c>
      <c r="M122" s="26">
        <v>15.500999999999999</v>
      </c>
      <c r="N122" s="26"/>
      <c r="O122" s="26"/>
      <c r="P122" s="26">
        <v>0.98</v>
      </c>
      <c r="Q122" s="26"/>
      <c r="R122" s="23">
        <v>33.436034999999997</v>
      </c>
      <c r="S122" s="29">
        <v>279638858.64999998</v>
      </c>
      <c r="T122" s="29">
        <v>299756762.14999998</v>
      </c>
      <c r="U122" s="29">
        <v>20117903.5</v>
      </c>
      <c r="V122" s="54">
        <v>120707421</v>
      </c>
      <c r="W122" s="123"/>
      <c r="X122" s="144">
        <v>120707421</v>
      </c>
      <c r="Y122" s="152">
        <f t="shared" si="2"/>
        <v>241.41484199999999</v>
      </c>
      <c r="Z122" s="153">
        <f t="shared" si="3"/>
        <v>3597081145.7999997</v>
      </c>
    </row>
    <row r="123" spans="1:26" ht="26.4">
      <c r="A123" s="7">
        <v>10</v>
      </c>
      <c r="B123" s="78" t="s">
        <v>171</v>
      </c>
      <c r="C123" s="30">
        <v>25</v>
      </c>
      <c r="D123" s="30">
        <v>21</v>
      </c>
      <c r="E123" s="23">
        <v>159.9161</v>
      </c>
      <c r="F123" s="26">
        <v>81.7</v>
      </c>
      <c r="G123" s="23">
        <v>55.360000000000007</v>
      </c>
      <c r="H123" s="26">
        <v>5</v>
      </c>
      <c r="I123" s="26"/>
      <c r="J123" s="26">
        <v>5.35</v>
      </c>
      <c r="K123" s="26">
        <v>34.450000000000003</v>
      </c>
      <c r="L123" s="26"/>
      <c r="M123" s="26">
        <v>10.56</v>
      </c>
      <c r="N123" s="26"/>
      <c r="O123" s="26"/>
      <c r="P123" s="26"/>
      <c r="Q123" s="26"/>
      <c r="R123" s="23">
        <v>22.856100000000001</v>
      </c>
      <c r="S123" s="29">
        <v>222283379</v>
      </c>
      <c r="T123" s="29">
        <v>238274989</v>
      </c>
      <c r="U123" s="29">
        <v>15991610</v>
      </c>
      <c r="V123" s="54">
        <v>95949660</v>
      </c>
      <c r="W123" s="123">
        <v>9835387</v>
      </c>
      <c r="X123" s="144">
        <v>86114273</v>
      </c>
      <c r="Y123" s="152">
        <f t="shared" si="2"/>
        <v>191.89931999999999</v>
      </c>
      <c r="Z123" s="153">
        <f t="shared" si="3"/>
        <v>2859299868</v>
      </c>
    </row>
    <row r="124" spans="1:26" ht="26.4">
      <c r="A124" s="7">
        <v>11</v>
      </c>
      <c r="B124" s="103" t="s">
        <v>172</v>
      </c>
      <c r="C124" s="30">
        <v>5</v>
      </c>
      <c r="D124" s="30">
        <v>3</v>
      </c>
      <c r="E124" s="23">
        <v>26.648799999999998</v>
      </c>
      <c r="F124" s="26">
        <v>16.98</v>
      </c>
      <c r="G124" s="23">
        <v>5.419999999999999</v>
      </c>
      <c r="H124" s="26">
        <v>1.1000000000000001</v>
      </c>
      <c r="I124" s="26"/>
      <c r="J124" s="26"/>
      <c r="K124" s="26">
        <v>4.0199999999999996</v>
      </c>
      <c r="L124" s="26"/>
      <c r="M124" s="26"/>
      <c r="N124" s="26"/>
      <c r="O124" s="26">
        <v>0.3</v>
      </c>
      <c r="P124" s="26"/>
      <c r="Q124" s="26"/>
      <c r="R124" s="23">
        <v>4.2488000000000001</v>
      </c>
      <c r="S124" s="29">
        <v>37041832</v>
      </c>
      <c r="T124" s="29">
        <v>39706712</v>
      </c>
      <c r="U124" s="29">
        <v>2664880</v>
      </c>
      <c r="V124" s="54">
        <v>15989280</v>
      </c>
      <c r="W124" s="123"/>
      <c r="X124" s="144">
        <v>15989280</v>
      </c>
      <c r="Y124" s="152">
        <f t="shared" si="2"/>
        <v>31.978560000000002</v>
      </c>
      <c r="Z124" s="153">
        <f t="shared" si="3"/>
        <v>476480544</v>
      </c>
    </row>
    <row r="125" spans="1:26">
      <c r="A125" s="13"/>
      <c r="B125" s="14" t="s">
        <v>173</v>
      </c>
      <c r="C125" s="80"/>
      <c r="D125" s="80"/>
      <c r="E125" s="19">
        <v>0</v>
      </c>
      <c r="F125" s="81"/>
      <c r="G125" s="19">
        <v>0</v>
      </c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19">
        <v>0</v>
      </c>
      <c r="S125" s="58">
        <v>0</v>
      </c>
      <c r="T125" s="58">
        <v>0</v>
      </c>
      <c r="U125" s="58">
        <v>0</v>
      </c>
      <c r="V125" s="55">
        <v>0</v>
      </c>
      <c r="W125" s="126"/>
      <c r="X125" s="147">
        <v>0</v>
      </c>
      <c r="Y125" s="152">
        <f t="shared" si="2"/>
        <v>0</v>
      </c>
      <c r="Z125" s="153">
        <f t="shared" si="3"/>
        <v>0</v>
      </c>
    </row>
    <row r="126" spans="1:26">
      <c r="A126" s="7">
        <v>1</v>
      </c>
      <c r="B126" s="8" t="s">
        <v>174</v>
      </c>
      <c r="C126" s="25">
        <v>16</v>
      </c>
      <c r="D126" s="25">
        <v>15</v>
      </c>
      <c r="E126" s="23">
        <v>95.933449999999993</v>
      </c>
      <c r="F126" s="26">
        <v>54.9</v>
      </c>
      <c r="G126" s="23">
        <v>25.93</v>
      </c>
      <c r="H126" s="26">
        <v>2.1</v>
      </c>
      <c r="I126" s="26"/>
      <c r="J126" s="26"/>
      <c r="K126" s="26">
        <v>16.059999999999999</v>
      </c>
      <c r="L126" s="26"/>
      <c r="M126" s="26">
        <v>7.27</v>
      </c>
      <c r="N126" s="26"/>
      <c r="O126" s="26">
        <v>0.3</v>
      </c>
      <c r="P126" s="26"/>
      <c r="Q126" s="26">
        <v>0.2</v>
      </c>
      <c r="R126" s="23">
        <v>15.103449999999999</v>
      </c>
      <c r="S126" s="29">
        <v>133347495.49999999</v>
      </c>
      <c r="T126" s="29">
        <v>142940840.5</v>
      </c>
      <c r="U126" s="29">
        <v>9593345.0000000149</v>
      </c>
      <c r="V126" s="54">
        <v>57560070.000000089</v>
      </c>
      <c r="W126" s="123">
        <v>2950246</v>
      </c>
      <c r="X126" s="144">
        <v>54609824.000000089</v>
      </c>
      <c r="Y126" s="152">
        <f t="shared" si="2"/>
        <v>115.12014000000018</v>
      </c>
      <c r="Z126" s="153">
        <f t="shared" si="3"/>
        <v>1715290086</v>
      </c>
    </row>
    <row r="127" spans="1:26">
      <c r="A127" s="7">
        <v>2</v>
      </c>
      <c r="B127" s="27" t="s">
        <v>175</v>
      </c>
      <c r="C127" s="31">
        <v>24</v>
      </c>
      <c r="D127" s="31">
        <v>24</v>
      </c>
      <c r="E127" s="23">
        <v>181.82284999999999</v>
      </c>
      <c r="F127" s="15">
        <v>99.77</v>
      </c>
      <c r="G127" s="23">
        <v>53.31</v>
      </c>
      <c r="H127" s="15">
        <v>2.7</v>
      </c>
      <c r="I127" s="15"/>
      <c r="J127" s="15"/>
      <c r="K127" s="15">
        <v>29.77</v>
      </c>
      <c r="L127" s="15">
        <v>1.7</v>
      </c>
      <c r="M127" s="15">
        <v>18.14</v>
      </c>
      <c r="N127" s="15"/>
      <c r="O127" s="15">
        <v>0.9</v>
      </c>
      <c r="P127" s="15"/>
      <c r="Q127" s="75">
        <v>0.1</v>
      </c>
      <c r="R127" s="23">
        <v>28.742850000000001</v>
      </c>
      <c r="S127" s="29">
        <v>252733761.49999997</v>
      </c>
      <c r="T127" s="29">
        <v>270916046.5</v>
      </c>
      <c r="U127" s="29">
        <v>18182285.00000003</v>
      </c>
      <c r="V127" s="54">
        <v>109093710.00000018</v>
      </c>
      <c r="W127" s="123">
        <v>6944393</v>
      </c>
      <c r="X127" s="144">
        <v>102149317.00000018</v>
      </c>
      <c r="Y127" s="152">
        <f t="shared" si="2"/>
        <v>218.18742000000034</v>
      </c>
      <c r="Z127" s="153">
        <f t="shared" si="3"/>
        <v>3250992558</v>
      </c>
    </row>
    <row r="128" spans="1:26">
      <c r="A128" s="9">
        <v>3</v>
      </c>
      <c r="B128" s="34" t="s">
        <v>176</v>
      </c>
      <c r="C128" s="32">
        <v>37</v>
      </c>
      <c r="D128" s="32">
        <v>34</v>
      </c>
      <c r="E128" s="23">
        <v>250.59195</v>
      </c>
      <c r="F128" s="33">
        <v>116.04</v>
      </c>
      <c r="G128" s="23">
        <v>100.86</v>
      </c>
      <c r="H128" s="33">
        <v>3.1</v>
      </c>
      <c r="I128" s="33"/>
      <c r="J128" s="33"/>
      <c r="K128" s="33">
        <v>72.63</v>
      </c>
      <c r="L128" s="33"/>
      <c r="M128" s="33">
        <v>15.33</v>
      </c>
      <c r="N128" s="33"/>
      <c r="O128" s="33">
        <v>0.9</v>
      </c>
      <c r="P128" s="33">
        <v>8.9</v>
      </c>
      <c r="Q128" s="85"/>
      <c r="R128" s="23">
        <v>33.691949999999999</v>
      </c>
      <c r="S128" s="29">
        <v>348322810.5</v>
      </c>
      <c r="T128" s="29">
        <v>373382005.5</v>
      </c>
      <c r="U128" s="29">
        <v>25059195</v>
      </c>
      <c r="V128" s="54">
        <v>150355170</v>
      </c>
      <c r="W128" s="123">
        <v>8552620</v>
      </c>
      <c r="X128" s="144">
        <v>141802550</v>
      </c>
      <c r="Y128" s="152">
        <f t="shared" si="2"/>
        <v>300.71033999999997</v>
      </c>
      <c r="Z128" s="153">
        <f t="shared" si="3"/>
        <v>4480584066</v>
      </c>
    </row>
    <row r="129" spans="1:27">
      <c r="A129" s="7">
        <v>4</v>
      </c>
      <c r="B129" s="8" t="s">
        <v>177</v>
      </c>
      <c r="C129" s="104">
        <v>28</v>
      </c>
      <c r="D129" s="104">
        <v>23</v>
      </c>
      <c r="E129" s="23">
        <v>160.20520000000002</v>
      </c>
      <c r="F129" s="49">
        <v>78.03</v>
      </c>
      <c r="G129" s="23">
        <v>60.95</v>
      </c>
      <c r="H129" s="49">
        <v>2.5</v>
      </c>
      <c r="I129" s="49"/>
      <c r="J129" s="49"/>
      <c r="K129" s="49">
        <v>43.36</v>
      </c>
      <c r="L129" s="49">
        <v>1.77</v>
      </c>
      <c r="M129" s="49">
        <v>8.02</v>
      </c>
      <c r="N129" s="49">
        <v>5.3</v>
      </c>
      <c r="O129" s="49"/>
      <c r="P129" s="49"/>
      <c r="Q129" s="49"/>
      <c r="R129" s="23">
        <v>21.225199999999997</v>
      </c>
      <c r="S129" s="29">
        <v>222685228.00000003</v>
      </c>
      <c r="T129" s="29">
        <v>238705748.00000003</v>
      </c>
      <c r="U129" s="29">
        <v>16020520</v>
      </c>
      <c r="V129" s="54">
        <v>96123120</v>
      </c>
      <c r="W129" s="123"/>
      <c r="X129" s="144">
        <v>96123120</v>
      </c>
      <c r="Y129" s="152">
        <f t="shared" si="2"/>
        <v>192.24624</v>
      </c>
      <c r="Z129" s="153">
        <f t="shared" si="3"/>
        <v>2864468976.0000005</v>
      </c>
    </row>
    <row r="130" spans="1:27">
      <c r="A130" s="7">
        <v>5</v>
      </c>
      <c r="B130" s="8" t="s">
        <v>178</v>
      </c>
      <c r="C130" s="104">
        <v>23</v>
      </c>
      <c r="D130" s="104">
        <v>23</v>
      </c>
      <c r="E130" s="23">
        <v>163.18395500000003</v>
      </c>
      <c r="F130" s="49">
        <v>93.9</v>
      </c>
      <c r="G130" s="23">
        <v>43.632999999999996</v>
      </c>
      <c r="H130" s="49">
        <v>2.9</v>
      </c>
      <c r="I130" s="49"/>
      <c r="J130" s="49">
        <v>0.3</v>
      </c>
      <c r="K130" s="49">
        <v>27.78</v>
      </c>
      <c r="L130" s="49">
        <v>0.35</v>
      </c>
      <c r="M130" s="49">
        <v>12.003</v>
      </c>
      <c r="N130" s="49"/>
      <c r="O130" s="49">
        <v>0.3</v>
      </c>
      <c r="P130" s="49"/>
      <c r="Q130" s="49"/>
      <c r="R130" s="23">
        <v>25.650955</v>
      </c>
      <c r="S130" s="29">
        <v>226825697.45000005</v>
      </c>
      <c r="T130" s="29">
        <v>243144092.95000005</v>
      </c>
      <c r="U130" s="29">
        <v>16318395.5</v>
      </c>
      <c r="V130" s="54">
        <v>97910373</v>
      </c>
      <c r="W130" s="123"/>
      <c r="X130" s="144">
        <v>97910373</v>
      </c>
      <c r="Y130" s="152">
        <f t="shared" si="2"/>
        <v>195.82074600000001</v>
      </c>
      <c r="Z130" s="153">
        <f t="shared" si="3"/>
        <v>2917729115.4000006</v>
      </c>
    </row>
    <row r="131" spans="1:27">
      <c r="A131" s="7">
        <v>6</v>
      </c>
      <c r="B131" s="8" t="s">
        <v>179</v>
      </c>
      <c r="C131" s="104">
        <v>16</v>
      </c>
      <c r="D131" s="104">
        <v>15</v>
      </c>
      <c r="E131" s="23">
        <v>103.47410000000001</v>
      </c>
      <c r="F131" s="49">
        <v>56.62</v>
      </c>
      <c r="G131" s="23">
        <v>30.860000000000003</v>
      </c>
      <c r="H131" s="49">
        <v>2.75</v>
      </c>
      <c r="I131" s="49"/>
      <c r="J131" s="49">
        <v>17.52</v>
      </c>
      <c r="K131" s="49">
        <v>0.6</v>
      </c>
      <c r="L131" s="49">
        <v>8.69</v>
      </c>
      <c r="M131" s="49"/>
      <c r="N131" s="49">
        <v>0.6</v>
      </c>
      <c r="O131" s="49">
        <v>0.7</v>
      </c>
      <c r="P131" s="49"/>
      <c r="Q131" s="49"/>
      <c r="R131" s="23">
        <v>15.9941</v>
      </c>
      <c r="S131" s="29">
        <v>143828999</v>
      </c>
      <c r="T131" s="29">
        <v>154176409</v>
      </c>
      <c r="U131" s="29">
        <v>10347410</v>
      </c>
      <c r="V131" s="54">
        <v>62084460</v>
      </c>
      <c r="W131" s="123"/>
      <c r="X131" s="144">
        <v>62084460</v>
      </c>
      <c r="Y131" s="152">
        <f t="shared" si="2"/>
        <v>124.16892</v>
      </c>
      <c r="Z131" s="153">
        <f t="shared" si="3"/>
        <v>1850116908</v>
      </c>
    </row>
    <row r="132" spans="1:27">
      <c r="A132" s="7">
        <v>7</v>
      </c>
      <c r="B132" s="8" t="s">
        <v>180</v>
      </c>
      <c r="C132" s="104">
        <v>41</v>
      </c>
      <c r="D132" s="104">
        <v>32</v>
      </c>
      <c r="E132" s="23">
        <v>224.55685</v>
      </c>
      <c r="F132" s="49">
        <v>120.3</v>
      </c>
      <c r="G132" s="23">
        <v>69.78</v>
      </c>
      <c r="H132" s="49">
        <v>2.6</v>
      </c>
      <c r="I132" s="49"/>
      <c r="J132" s="49"/>
      <c r="K132" s="49">
        <v>43.37</v>
      </c>
      <c r="L132" s="49">
        <v>1.01</v>
      </c>
      <c r="M132" s="49">
        <v>22.8</v>
      </c>
      <c r="N132" s="49"/>
      <c r="O132" s="49"/>
      <c r="P132" s="49"/>
      <c r="Q132" s="49"/>
      <c r="R132" s="23">
        <v>34.476849999999999</v>
      </c>
      <c r="S132" s="29">
        <v>312134021.5</v>
      </c>
      <c r="T132" s="29">
        <v>334589706.5</v>
      </c>
      <c r="U132" s="29">
        <v>22455685</v>
      </c>
      <c r="V132" s="54">
        <v>134734110</v>
      </c>
      <c r="W132" s="123"/>
      <c r="X132" s="144">
        <v>134734110</v>
      </c>
      <c r="Y132" s="152">
        <f t="shared" si="2"/>
        <v>269.46821999999997</v>
      </c>
      <c r="Z132" s="153">
        <f t="shared" si="3"/>
        <v>4015076478</v>
      </c>
    </row>
    <row r="133" spans="1:27">
      <c r="A133" s="7">
        <v>8</v>
      </c>
      <c r="B133" s="8" t="s">
        <v>181</v>
      </c>
      <c r="C133" s="104">
        <v>41</v>
      </c>
      <c r="D133" s="104">
        <v>29</v>
      </c>
      <c r="E133" s="23">
        <v>178.91055</v>
      </c>
      <c r="F133" s="49">
        <v>97.99</v>
      </c>
      <c r="G133" s="23">
        <v>53.63000000000001</v>
      </c>
      <c r="H133" s="49">
        <v>2.6</v>
      </c>
      <c r="I133" s="49"/>
      <c r="J133" s="49"/>
      <c r="K133" s="49">
        <v>35.49</v>
      </c>
      <c r="L133" s="49">
        <v>0.81</v>
      </c>
      <c r="M133" s="49">
        <v>14.73</v>
      </c>
      <c r="N133" s="49"/>
      <c r="O133" s="49"/>
      <c r="P133" s="49"/>
      <c r="Q133" s="49"/>
      <c r="R133" s="23">
        <v>27.290549999999996</v>
      </c>
      <c r="S133" s="29">
        <v>248685664.5</v>
      </c>
      <c r="T133" s="29">
        <v>266576719.5</v>
      </c>
      <c r="U133" s="29">
        <v>17891055</v>
      </c>
      <c r="V133" s="54">
        <v>107346330</v>
      </c>
      <c r="W133" s="123"/>
      <c r="X133" s="144">
        <v>107346330</v>
      </c>
      <c r="Y133" s="152">
        <f t="shared" si="2"/>
        <v>214.69265999999999</v>
      </c>
      <c r="Z133" s="153">
        <f t="shared" si="3"/>
        <v>3198920634</v>
      </c>
    </row>
    <row r="134" spans="1:27">
      <c r="A134" s="7">
        <v>9</v>
      </c>
      <c r="B134" s="8" t="s">
        <v>182</v>
      </c>
      <c r="C134" s="104">
        <v>23</v>
      </c>
      <c r="D134" s="104">
        <v>23</v>
      </c>
      <c r="E134" s="23">
        <v>152.62859999999998</v>
      </c>
      <c r="F134" s="49">
        <v>90.35</v>
      </c>
      <c r="G134" s="23">
        <v>37.190000000000005</v>
      </c>
      <c r="H134" s="49">
        <v>4.7</v>
      </c>
      <c r="I134" s="49"/>
      <c r="J134" s="49"/>
      <c r="K134" s="49">
        <v>19.93</v>
      </c>
      <c r="L134" s="49">
        <v>1.35</v>
      </c>
      <c r="M134" s="49">
        <v>10.36</v>
      </c>
      <c r="N134" s="49"/>
      <c r="O134" s="49"/>
      <c r="P134" s="49"/>
      <c r="Q134" s="49">
        <v>0.85</v>
      </c>
      <c r="R134" s="23">
        <v>25.088599999999996</v>
      </c>
      <c r="S134" s="29">
        <v>212153753.99999997</v>
      </c>
      <c r="T134" s="29">
        <v>227416613.99999997</v>
      </c>
      <c r="U134" s="29">
        <v>15262860</v>
      </c>
      <c r="V134" s="54">
        <v>91577160</v>
      </c>
      <c r="W134" s="123"/>
      <c r="X134" s="144">
        <v>91577160</v>
      </c>
      <c r="Y134" s="152">
        <f t="shared" si="2"/>
        <v>183.15432000000001</v>
      </c>
      <c r="Z134" s="153">
        <f t="shared" si="3"/>
        <v>2728999367.9999995</v>
      </c>
    </row>
    <row r="135" spans="1:27">
      <c r="A135" s="93" t="s">
        <v>35</v>
      </c>
      <c r="B135" s="94" t="s">
        <v>183</v>
      </c>
      <c r="C135" s="93"/>
      <c r="D135" s="93"/>
      <c r="E135" s="95">
        <v>0</v>
      </c>
      <c r="F135" s="96"/>
      <c r="G135" s="95">
        <v>0</v>
      </c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5">
        <v>0</v>
      </c>
      <c r="S135" s="97">
        <v>0</v>
      </c>
      <c r="T135" s="97">
        <v>0</v>
      </c>
      <c r="U135" s="97">
        <v>0</v>
      </c>
      <c r="V135" s="98">
        <v>0</v>
      </c>
      <c r="W135" s="129"/>
      <c r="X135" s="150">
        <v>0</v>
      </c>
      <c r="Y135" s="152">
        <f t="shared" si="2"/>
        <v>0</v>
      </c>
      <c r="Z135" s="153">
        <f t="shared" si="3"/>
        <v>0</v>
      </c>
    </row>
    <row r="136" spans="1:27">
      <c r="A136" s="7">
        <v>1</v>
      </c>
      <c r="B136" s="8" t="s">
        <v>184</v>
      </c>
      <c r="C136" s="8">
        <v>154</v>
      </c>
      <c r="D136" s="8">
        <v>110</v>
      </c>
      <c r="E136" s="23">
        <v>941.28125</v>
      </c>
      <c r="F136" s="49">
        <v>440</v>
      </c>
      <c r="G136" s="23">
        <v>381.96</v>
      </c>
      <c r="H136" s="49">
        <v>4.45</v>
      </c>
      <c r="I136" s="49"/>
      <c r="J136" s="49"/>
      <c r="K136" s="49">
        <v>282.66000000000003</v>
      </c>
      <c r="L136" s="49"/>
      <c r="M136" s="49">
        <v>63.3</v>
      </c>
      <c r="N136" s="49"/>
      <c r="O136" s="49">
        <v>1.65</v>
      </c>
      <c r="P136" s="49"/>
      <c r="Q136" s="49">
        <v>29.9</v>
      </c>
      <c r="R136" s="23">
        <v>119.32124999999999</v>
      </c>
      <c r="S136" s="29">
        <v>1308380937.5</v>
      </c>
      <c r="T136" s="29">
        <v>1402509062.5</v>
      </c>
      <c r="U136" s="29">
        <v>94128125</v>
      </c>
      <c r="V136" s="54">
        <v>564768750</v>
      </c>
      <c r="W136" s="123"/>
      <c r="X136" s="144">
        <v>564768750</v>
      </c>
      <c r="Y136" s="152">
        <f>V136*2/1000000</f>
        <v>1129.5374999999999</v>
      </c>
      <c r="Z136" s="153">
        <f t="shared" si="3"/>
        <v>16830108750</v>
      </c>
      <c r="AA136" s="153">
        <f>Z136/82*100</f>
        <v>20524522865.853657</v>
      </c>
    </row>
    <row r="137" spans="1:27">
      <c r="A137" s="7">
        <v>2</v>
      </c>
      <c r="B137" s="8" t="s">
        <v>185</v>
      </c>
      <c r="C137" s="8">
        <v>92</v>
      </c>
      <c r="D137" s="8">
        <v>86</v>
      </c>
      <c r="E137" s="23">
        <v>608.26200000000006</v>
      </c>
      <c r="F137" s="49">
        <v>346.79</v>
      </c>
      <c r="G137" s="23">
        <v>165.31</v>
      </c>
      <c r="H137" s="49">
        <v>5</v>
      </c>
      <c r="I137" s="49"/>
      <c r="J137" s="49"/>
      <c r="K137" s="49">
        <v>100.75</v>
      </c>
      <c r="L137" s="49">
        <v>1.3</v>
      </c>
      <c r="M137" s="49">
        <v>56.11</v>
      </c>
      <c r="N137" s="49"/>
      <c r="O137" s="49">
        <v>1.8</v>
      </c>
      <c r="P137" s="49"/>
      <c r="Q137" s="49">
        <v>0.35</v>
      </c>
      <c r="R137" s="23">
        <v>96.162000000000006</v>
      </c>
      <c r="S137" s="29">
        <v>845484180.00000012</v>
      </c>
      <c r="T137" s="29">
        <v>906310380.00000012</v>
      </c>
      <c r="U137" s="29">
        <v>60826200</v>
      </c>
      <c r="V137" s="54">
        <v>364957200</v>
      </c>
      <c r="W137" s="123"/>
      <c r="X137" s="144">
        <v>364957200</v>
      </c>
      <c r="Y137" s="152">
        <f t="shared" si="2"/>
        <v>729.9144</v>
      </c>
      <c r="Z137" s="153">
        <f t="shared" si="3"/>
        <v>10875724560.000002</v>
      </c>
      <c r="AA137" s="153">
        <f t="shared" ref="AA137:AA197" si="4">Z137/82*100</f>
        <v>13263078731.707319</v>
      </c>
    </row>
    <row r="138" spans="1:27">
      <c r="A138" s="7">
        <v>3</v>
      </c>
      <c r="B138" s="8" t="s">
        <v>186</v>
      </c>
      <c r="C138" s="8">
        <v>80</v>
      </c>
      <c r="D138" s="8">
        <v>80</v>
      </c>
      <c r="E138" s="23">
        <v>567.23685</v>
      </c>
      <c r="F138" s="49">
        <v>321.95999999999998</v>
      </c>
      <c r="G138" s="23">
        <v>155.80999999999997</v>
      </c>
      <c r="H138" s="49">
        <v>4.75</v>
      </c>
      <c r="I138" s="49">
        <v>0.6</v>
      </c>
      <c r="J138" s="49"/>
      <c r="K138" s="49">
        <v>96.46</v>
      </c>
      <c r="L138" s="49">
        <v>1.35</v>
      </c>
      <c r="M138" s="49">
        <v>52.65</v>
      </c>
      <c r="N138" s="49"/>
      <c r="O138" s="49"/>
      <c r="P138" s="49"/>
      <c r="Q138" s="49"/>
      <c r="R138" s="23">
        <v>89.466849999999994</v>
      </c>
      <c r="S138" s="29">
        <v>788459221.5</v>
      </c>
      <c r="T138" s="29">
        <v>845182906.5</v>
      </c>
      <c r="U138" s="29">
        <v>56723685</v>
      </c>
      <c r="V138" s="54">
        <v>340342110</v>
      </c>
      <c r="W138" s="123">
        <v>1921342</v>
      </c>
      <c r="X138" s="144">
        <v>338420768</v>
      </c>
      <c r="Y138" s="152">
        <f t="shared" si="2"/>
        <v>680.68421999999998</v>
      </c>
      <c r="Z138" s="153">
        <f t="shared" si="3"/>
        <v>10142194878</v>
      </c>
      <c r="AA138" s="153">
        <f t="shared" si="4"/>
        <v>12368530339.024391</v>
      </c>
    </row>
    <row r="139" spans="1:27">
      <c r="A139" s="7">
        <v>4</v>
      </c>
      <c r="B139" s="8" t="s">
        <v>187</v>
      </c>
      <c r="C139" s="8">
        <v>72</v>
      </c>
      <c r="D139" s="8">
        <v>69</v>
      </c>
      <c r="E139" s="23">
        <v>414.64949999999999</v>
      </c>
      <c r="F139" s="49">
        <v>243.25</v>
      </c>
      <c r="G139" s="23">
        <v>106.14</v>
      </c>
      <c r="H139" s="49">
        <v>4.3</v>
      </c>
      <c r="I139" s="49"/>
      <c r="J139" s="49"/>
      <c r="K139" s="49">
        <v>71.69</v>
      </c>
      <c r="L139" s="49">
        <v>29.6</v>
      </c>
      <c r="M139" s="49">
        <v>0.55000000000000004</v>
      </c>
      <c r="N139" s="49"/>
      <c r="O139" s="49"/>
      <c r="P139" s="49"/>
      <c r="Q139" s="49"/>
      <c r="R139" s="23">
        <v>65.259500000000003</v>
      </c>
      <c r="S139" s="29">
        <v>576362805</v>
      </c>
      <c r="T139" s="29">
        <v>617827755</v>
      </c>
      <c r="U139" s="29">
        <v>41464950</v>
      </c>
      <c r="V139" s="54">
        <v>248789700</v>
      </c>
      <c r="W139" s="123"/>
      <c r="X139" s="144">
        <v>248789700</v>
      </c>
      <c r="Y139" s="152">
        <f t="shared" ref="Y139:Y202" si="5">V139*2/1000000</f>
        <v>497.57940000000002</v>
      </c>
      <c r="Z139" s="153">
        <f t="shared" ref="Z139:Z202" si="6">T139*12</f>
        <v>7413933060</v>
      </c>
      <c r="AA139" s="153">
        <f t="shared" si="4"/>
        <v>9041381780.4878063</v>
      </c>
    </row>
    <row r="140" spans="1:27">
      <c r="A140" s="7">
        <v>5</v>
      </c>
      <c r="B140" s="37" t="s">
        <v>188</v>
      </c>
      <c r="C140" s="8">
        <v>61</v>
      </c>
      <c r="D140" s="8">
        <v>61</v>
      </c>
      <c r="E140" s="23">
        <v>460.08449999999993</v>
      </c>
      <c r="F140" s="49">
        <v>255.66</v>
      </c>
      <c r="G140" s="23">
        <v>131.88</v>
      </c>
      <c r="H140" s="49">
        <v>4.25</v>
      </c>
      <c r="I140" s="49">
        <v>0.6</v>
      </c>
      <c r="J140" s="49"/>
      <c r="K140" s="49">
        <v>76.739999999999995</v>
      </c>
      <c r="L140" s="49">
        <v>2.46</v>
      </c>
      <c r="M140" s="49">
        <v>46.33</v>
      </c>
      <c r="N140" s="49"/>
      <c r="O140" s="49">
        <v>1.5</v>
      </c>
      <c r="P140" s="49"/>
      <c r="Q140" s="49"/>
      <c r="R140" s="23">
        <v>72.544499999999985</v>
      </c>
      <c r="S140" s="29">
        <v>639517454.99999988</v>
      </c>
      <c r="T140" s="29">
        <v>685525904.99999988</v>
      </c>
      <c r="U140" s="29">
        <v>46008450</v>
      </c>
      <c r="V140" s="54">
        <v>276050700</v>
      </c>
      <c r="W140" s="123">
        <v>4380047</v>
      </c>
      <c r="X140" s="144">
        <v>271670653</v>
      </c>
      <c r="Y140" s="152">
        <f t="shared" si="5"/>
        <v>552.10140000000001</v>
      </c>
      <c r="Z140" s="153">
        <f t="shared" si="6"/>
        <v>8226310859.9999981</v>
      </c>
      <c r="AA140" s="153">
        <f t="shared" si="4"/>
        <v>10032086414.634144</v>
      </c>
    </row>
    <row r="141" spans="1:27">
      <c r="A141" s="7">
        <v>6</v>
      </c>
      <c r="B141" s="8" t="s">
        <v>189</v>
      </c>
      <c r="C141" s="8">
        <v>64</v>
      </c>
      <c r="D141" s="8">
        <v>64</v>
      </c>
      <c r="E141" s="23">
        <v>458.05439999999999</v>
      </c>
      <c r="F141" s="49">
        <v>256.64</v>
      </c>
      <c r="G141" s="23">
        <v>129.26</v>
      </c>
      <c r="H141" s="49">
        <v>5</v>
      </c>
      <c r="I141" s="49"/>
      <c r="J141" s="49"/>
      <c r="K141" s="49">
        <v>77.11</v>
      </c>
      <c r="L141" s="49">
        <v>2.15</v>
      </c>
      <c r="M141" s="49">
        <v>43.25</v>
      </c>
      <c r="N141" s="49"/>
      <c r="O141" s="49">
        <v>1.5</v>
      </c>
      <c r="P141" s="49"/>
      <c r="Q141" s="49">
        <v>0.25</v>
      </c>
      <c r="R141" s="23">
        <v>72.154399999999981</v>
      </c>
      <c r="S141" s="29">
        <v>636695616</v>
      </c>
      <c r="T141" s="29">
        <v>682501056</v>
      </c>
      <c r="U141" s="29">
        <v>45805440</v>
      </c>
      <c r="V141" s="54">
        <v>274832640</v>
      </c>
      <c r="W141" s="123"/>
      <c r="X141" s="144">
        <v>274832640</v>
      </c>
      <c r="Y141" s="152">
        <f t="shared" si="5"/>
        <v>549.66528000000005</v>
      </c>
      <c r="Z141" s="153">
        <f t="shared" si="6"/>
        <v>8190012672</v>
      </c>
      <c r="AA141" s="153">
        <f t="shared" si="4"/>
        <v>9987820331.7073174</v>
      </c>
    </row>
    <row r="142" spans="1:27">
      <c r="A142" s="7">
        <v>7</v>
      </c>
      <c r="B142" s="8" t="s">
        <v>190</v>
      </c>
      <c r="C142" s="8">
        <v>89</v>
      </c>
      <c r="D142" s="8">
        <v>81</v>
      </c>
      <c r="E142" s="23">
        <v>613.23630000000003</v>
      </c>
      <c r="F142" s="49">
        <v>343.32</v>
      </c>
      <c r="G142" s="23">
        <v>172.96</v>
      </c>
      <c r="H142" s="49">
        <v>5.3</v>
      </c>
      <c r="I142" s="49"/>
      <c r="J142" s="49"/>
      <c r="K142" s="49">
        <v>102.9</v>
      </c>
      <c r="L142" s="49">
        <v>1.99</v>
      </c>
      <c r="M142" s="49">
        <v>61.97</v>
      </c>
      <c r="N142" s="49"/>
      <c r="O142" s="49"/>
      <c r="P142" s="49"/>
      <c r="Q142" s="49">
        <v>0.8</v>
      </c>
      <c r="R142" s="23">
        <v>96.956299999999999</v>
      </c>
      <c r="S142" s="29">
        <v>852398457</v>
      </c>
      <c r="T142" s="29">
        <v>913722087</v>
      </c>
      <c r="U142" s="29">
        <v>61323630</v>
      </c>
      <c r="V142" s="54">
        <v>367941780</v>
      </c>
      <c r="W142" s="123">
        <v>4380798</v>
      </c>
      <c r="X142" s="144">
        <v>363560982</v>
      </c>
      <c r="Y142" s="152">
        <f t="shared" si="5"/>
        <v>735.88355999999999</v>
      </c>
      <c r="Z142" s="153">
        <f t="shared" si="6"/>
        <v>10964665044</v>
      </c>
      <c r="AA142" s="153">
        <f t="shared" si="4"/>
        <v>13371542736.585365</v>
      </c>
    </row>
    <row r="143" spans="1:27">
      <c r="A143" s="7">
        <v>8</v>
      </c>
      <c r="B143" s="8" t="s">
        <v>191</v>
      </c>
      <c r="C143" s="8">
        <v>85</v>
      </c>
      <c r="D143" s="8">
        <v>83</v>
      </c>
      <c r="E143" s="23">
        <v>601.09944999999993</v>
      </c>
      <c r="F143" s="49">
        <v>331.27</v>
      </c>
      <c r="G143" s="23">
        <v>155.65</v>
      </c>
      <c r="H143" s="49">
        <v>6</v>
      </c>
      <c r="I143" s="49"/>
      <c r="J143" s="49"/>
      <c r="K143" s="49"/>
      <c r="L143" s="49">
        <v>96.09</v>
      </c>
      <c r="M143" s="49">
        <v>52.51</v>
      </c>
      <c r="N143" s="49"/>
      <c r="O143" s="49"/>
      <c r="P143" s="49"/>
      <c r="Q143" s="49">
        <v>1.05</v>
      </c>
      <c r="R143" s="23">
        <v>114.17944999999999</v>
      </c>
      <c r="S143" s="29">
        <v>835528235.49999988</v>
      </c>
      <c r="T143" s="29">
        <v>895638180.49999988</v>
      </c>
      <c r="U143" s="29">
        <v>60109945</v>
      </c>
      <c r="V143" s="54">
        <v>360659670</v>
      </c>
      <c r="W143" s="123">
        <v>12396377</v>
      </c>
      <c r="X143" s="144">
        <v>348263293</v>
      </c>
      <c r="Y143" s="152">
        <f t="shared" si="5"/>
        <v>721.31934000000001</v>
      </c>
      <c r="Z143" s="153">
        <f t="shared" si="6"/>
        <v>10747658165.999998</v>
      </c>
      <c r="AA143" s="153">
        <f t="shared" si="4"/>
        <v>13106900202.439022</v>
      </c>
    </row>
    <row r="144" spans="1:27">
      <c r="A144" s="7">
        <v>9</v>
      </c>
      <c r="B144" s="8" t="s">
        <v>192</v>
      </c>
      <c r="C144" s="8">
        <v>47</v>
      </c>
      <c r="D144" s="8">
        <v>39</v>
      </c>
      <c r="E144" s="23">
        <v>254.04010000000002</v>
      </c>
      <c r="F144" s="49">
        <v>143.24</v>
      </c>
      <c r="G144" s="23">
        <v>70.930000000000007</v>
      </c>
      <c r="H144" s="49">
        <v>2.5</v>
      </c>
      <c r="I144" s="49"/>
      <c r="J144" s="49"/>
      <c r="K144" s="49">
        <v>43.06</v>
      </c>
      <c r="L144" s="49">
        <v>1.4</v>
      </c>
      <c r="M144" s="49">
        <v>22.52</v>
      </c>
      <c r="N144" s="49"/>
      <c r="O144" s="49">
        <v>0.9</v>
      </c>
      <c r="P144" s="49"/>
      <c r="Q144" s="49">
        <v>0.55000000000000004</v>
      </c>
      <c r="R144" s="23">
        <v>39.870100000000001</v>
      </c>
      <c r="S144" s="29">
        <v>353115739.00000006</v>
      </c>
      <c r="T144" s="29">
        <v>378519749.00000006</v>
      </c>
      <c r="U144" s="29">
        <v>25404010</v>
      </c>
      <c r="V144" s="54">
        <v>152424060</v>
      </c>
      <c r="W144" s="123">
        <v>1075081</v>
      </c>
      <c r="X144" s="144">
        <v>151348979</v>
      </c>
      <c r="Y144" s="152">
        <f t="shared" si="5"/>
        <v>304.84811999999999</v>
      </c>
      <c r="Z144" s="153">
        <f t="shared" si="6"/>
        <v>4542236988.000001</v>
      </c>
      <c r="AA144" s="153">
        <f t="shared" si="4"/>
        <v>5539313400.0000019</v>
      </c>
    </row>
    <row r="145" spans="1:27">
      <c r="A145" s="7">
        <v>10</v>
      </c>
      <c r="B145" s="8" t="s">
        <v>193</v>
      </c>
      <c r="C145" s="8">
        <v>58</v>
      </c>
      <c r="D145" s="8">
        <v>52</v>
      </c>
      <c r="E145" s="23">
        <v>330.10894999999999</v>
      </c>
      <c r="F145" s="49">
        <v>190.5</v>
      </c>
      <c r="G145" s="23">
        <v>88.009999999999991</v>
      </c>
      <c r="H145" s="49">
        <v>3.1</v>
      </c>
      <c r="I145" s="49"/>
      <c r="J145" s="49"/>
      <c r="K145" s="49">
        <v>56.24</v>
      </c>
      <c r="L145" s="49">
        <v>0.51</v>
      </c>
      <c r="M145" s="49">
        <v>25.46</v>
      </c>
      <c r="N145" s="49"/>
      <c r="O145" s="49">
        <v>2.1</v>
      </c>
      <c r="P145" s="49"/>
      <c r="Q145" s="49">
        <v>0.6</v>
      </c>
      <c r="R145" s="23">
        <v>51.598949999999995</v>
      </c>
      <c r="S145" s="29">
        <v>458851440.5</v>
      </c>
      <c r="T145" s="29">
        <v>491862335.5</v>
      </c>
      <c r="U145" s="29">
        <v>33010895</v>
      </c>
      <c r="V145" s="54">
        <v>198065370</v>
      </c>
      <c r="W145" s="123"/>
      <c r="X145" s="144">
        <v>198065370</v>
      </c>
      <c r="Y145" s="152">
        <f t="shared" si="5"/>
        <v>396.13074</v>
      </c>
      <c r="Z145" s="153">
        <f t="shared" si="6"/>
        <v>5902348026</v>
      </c>
      <c r="AA145" s="153">
        <f t="shared" si="4"/>
        <v>7197985397.5609751</v>
      </c>
    </row>
    <row r="146" spans="1:27">
      <c r="A146" s="7">
        <v>11</v>
      </c>
      <c r="B146" s="8" t="s">
        <v>194</v>
      </c>
      <c r="C146" s="8">
        <v>46</v>
      </c>
      <c r="D146" s="8">
        <v>39</v>
      </c>
      <c r="E146" s="23">
        <v>204.77685000000002</v>
      </c>
      <c r="F146" s="49">
        <v>128.11000000000001</v>
      </c>
      <c r="G146" s="23">
        <v>43.13</v>
      </c>
      <c r="H146" s="49">
        <v>1.95</v>
      </c>
      <c r="I146" s="49"/>
      <c r="J146" s="49"/>
      <c r="K146" s="49">
        <v>28.18</v>
      </c>
      <c r="L146" s="49">
        <v>0.5</v>
      </c>
      <c r="M146" s="49">
        <v>12.15</v>
      </c>
      <c r="N146" s="49"/>
      <c r="O146" s="49"/>
      <c r="P146" s="49"/>
      <c r="Q146" s="49">
        <v>0.35</v>
      </c>
      <c r="R146" s="23">
        <v>33.536850000000001</v>
      </c>
      <c r="S146" s="29">
        <v>284639821.50000006</v>
      </c>
      <c r="T146" s="29">
        <v>305117506.50000006</v>
      </c>
      <c r="U146" s="29">
        <v>20477685</v>
      </c>
      <c r="V146" s="54">
        <v>122866110</v>
      </c>
      <c r="W146" s="123">
        <v>9317700</v>
      </c>
      <c r="X146" s="144">
        <v>113548410</v>
      </c>
      <c r="Y146" s="152">
        <f t="shared" si="5"/>
        <v>245.73222000000001</v>
      </c>
      <c r="Z146" s="153">
        <f t="shared" si="6"/>
        <v>3661410078.000001</v>
      </c>
      <c r="AA146" s="153">
        <f t="shared" si="4"/>
        <v>4465134241.4634161</v>
      </c>
    </row>
    <row r="147" spans="1:27">
      <c r="A147" s="7">
        <v>12</v>
      </c>
      <c r="B147" s="8" t="s">
        <v>195</v>
      </c>
      <c r="C147" s="8">
        <v>86</v>
      </c>
      <c r="D147" s="8">
        <v>85</v>
      </c>
      <c r="E147" s="23">
        <v>565.92525000000001</v>
      </c>
      <c r="F147" s="49">
        <v>323.99</v>
      </c>
      <c r="G147" s="23">
        <v>152.6</v>
      </c>
      <c r="H147" s="49">
        <v>4.95</v>
      </c>
      <c r="I147" s="49"/>
      <c r="J147" s="49"/>
      <c r="K147" s="49">
        <v>94.44</v>
      </c>
      <c r="L147" s="49">
        <v>2</v>
      </c>
      <c r="M147" s="49">
        <v>49.21</v>
      </c>
      <c r="N147" s="49"/>
      <c r="O147" s="49">
        <v>1.5</v>
      </c>
      <c r="P147" s="49"/>
      <c r="Q147" s="49">
        <v>0.5</v>
      </c>
      <c r="R147" s="23">
        <v>89.335249999999988</v>
      </c>
      <c r="S147" s="29">
        <v>786636097.5</v>
      </c>
      <c r="T147" s="29">
        <v>843228622.5</v>
      </c>
      <c r="U147" s="29">
        <v>56592525</v>
      </c>
      <c r="V147" s="54">
        <v>339555150</v>
      </c>
      <c r="W147" s="123"/>
      <c r="X147" s="144">
        <v>339555150</v>
      </c>
      <c r="Y147" s="152">
        <f t="shared" si="5"/>
        <v>679.11030000000005</v>
      </c>
      <c r="Z147" s="153">
        <f t="shared" si="6"/>
        <v>10118743470</v>
      </c>
      <c r="AA147" s="153">
        <f t="shared" si="4"/>
        <v>12339931060.975609</v>
      </c>
    </row>
    <row r="148" spans="1:27">
      <c r="A148" s="7">
        <v>13</v>
      </c>
      <c r="B148" s="8" t="s">
        <v>196</v>
      </c>
      <c r="C148" s="8">
        <v>62</v>
      </c>
      <c r="D148" s="8">
        <v>59</v>
      </c>
      <c r="E148" s="23">
        <v>398.47190000000001</v>
      </c>
      <c r="F148" s="49">
        <v>226.48</v>
      </c>
      <c r="G148" s="23">
        <v>109.12</v>
      </c>
      <c r="H148" s="49">
        <v>4.45</v>
      </c>
      <c r="I148" s="49"/>
      <c r="J148" s="49"/>
      <c r="K148" s="49">
        <v>66.81</v>
      </c>
      <c r="L148" s="49">
        <v>1.04</v>
      </c>
      <c r="M148" s="49">
        <v>35.57</v>
      </c>
      <c r="N148" s="49"/>
      <c r="O148" s="49">
        <v>0.9</v>
      </c>
      <c r="P148" s="49"/>
      <c r="Q148" s="49">
        <v>0.35</v>
      </c>
      <c r="R148" s="23">
        <v>62.871899999999989</v>
      </c>
      <c r="S148" s="29">
        <v>553875941</v>
      </c>
      <c r="T148" s="29">
        <v>593723131</v>
      </c>
      <c r="U148" s="29">
        <v>39847190</v>
      </c>
      <c r="V148" s="54">
        <v>239083140</v>
      </c>
      <c r="W148" s="123"/>
      <c r="X148" s="144">
        <v>239083140</v>
      </c>
      <c r="Y148" s="152">
        <f t="shared" si="5"/>
        <v>478.16627999999997</v>
      </c>
      <c r="Z148" s="153">
        <f t="shared" si="6"/>
        <v>7124677572</v>
      </c>
      <c r="AA148" s="153">
        <f t="shared" si="4"/>
        <v>8688631185.3658543</v>
      </c>
    </row>
    <row r="149" spans="1:27">
      <c r="A149" s="7">
        <v>14</v>
      </c>
      <c r="B149" s="8" t="s">
        <v>197</v>
      </c>
      <c r="C149" s="8">
        <v>94</v>
      </c>
      <c r="D149" s="8">
        <v>88</v>
      </c>
      <c r="E149" s="23">
        <v>570.56319999999994</v>
      </c>
      <c r="F149" s="49">
        <v>328.9</v>
      </c>
      <c r="G149" s="23">
        <v>151.63000000000002</v>
      </c>
      <c r="H149" s="49">
        <v>4.95</v>
      </c>
      <c r="I149" s="49"/>
      <c r="J149" s="49"/>
      <c r="K149" s="49">
        <v>94.51</v>
      </c>
      <c r="L149" s="49">
        <v>1.2</v>
      </c>
      <c r="M149" s="49">
        <v>48.07</v>
      </c>
      <c r="N149" s="49"/>
      <c r="O149" s="49">
        <v>2.1</v>
      </c>
      <c r="P149" s="49"/>
      <c r="Q149" s="49">
        <v>0.8</v>
      </c>
      <c r="R149" s="23">
        <v>90.033199999999979</v>
      </c>
      <c r="S149" s="29">
        <v>793082847.99999988</v>
      </c>
      <c r="T149" s="29">
        <v>850139167.99999988</v>
      </c>
      <c r="U149" s="29">
        <v>57056320</v>
      </c>
      <c r="V149" s="54">
        <v>342337920</v>
      </c>
      <c r="W149" s="123"/>
      <c r="X149" s="144">
        <v>342337920</v>
      </c>
      <c r="Y149" s="152">
        <f t="shared" si="5"/>
        <v>684.67583999999999</v>
      </c>
      <c r="Z149" s="153">
        <f t="shared" si="6"/>
        <v>10201670015.999998</v>
      </c>
      <c r="AA149" s="153">
        <f t="shared" si="4"/>
        <v>12441060995.121948</v>
      </c>
    </row>
    <row r="150" spans="1:27">
      <c r="A150" s="7">
        <v>15</v>
      </c>
      <c r="B150" s="8" t="s">
        <v>198</v>
      </c>
      <c r="C150" s="8">
        <v>79</v>
      </c>
      <c r="D150" s="8">
        <v>76</v>
      </c>
      <c r="E150" s="23">
        <v>494.22659999999996</v>
      </c>
      <c r="F150" s="49">
        <v>285.14999999999998</v>
      </c>
      <c r="G150" s="23">
        <v>131.15999999999997</v>
      </c>
      <c r="H150" s="49">
        <v>4.95</v>
      </c>
      <c r="I150" s="49"/>
      <c r="J150" s="49"/>
      <c r="K150" s="49">
        <v>82.3</v>
      </c>
      <c r="L150" s="49">
        <v>1.85</v>
      </c>
      <c r="M150" s="49">
        <v>39.61</v>
      </c>
      <c r="N150" s="49"/>
      <c r="O150" s="49">
        <v>1.5</v>
      </c>
      <c r="P150" s="49"/>
      <c r="Q150" s="49">
        <v>0.95</v>
      </c>
      <c r="R150" s="23">
        <v>77.916600000000003</v>
      </c>
      <c r="S150" s="29">
        <v>686974974</v>
      </c>
      <c r="T150" s="29">
        <v>736397634</v>
      </c>
      <c r="U150" s="29">
        <v>49422660</v>
      </c>
      <c r="V150" s="54">
        <v>296535960</v>
      </c>
      <c r="W150" s="123"/>
      <c r="X150" s="144">
        <v>296535960</v>
      </c>
      <c r="Y150" s="152">
        <f t="shared" si="5"/>
        <v>593.07191999999998</v>
      </c>
      <c r="Z150" s="153">
        <f t="shared" si="6"/>
        <v>8836771608</v>
      </c>
      <c r="AA150" s="153">
        <f t="shared" si="4"/>
        <v>10776550741.463415</v>
      </c>
    </row>
    <row r="151" spans="1:27">
      <c r="A151" s="7">
        <v>16</v>
      </c>
      <c r="B151" s="8" t="s">
        <v>199</v>
      </c>
      <c r="C151" s="8">
        <v>55</v>
      </c>
      <c r="D151" s="8">
        <v>55</v>
      </c>
      <c r="E151" s="23">
        <v>321.04979999999995</v>
      </c>
      <c r="F151" s="49">
        <v>189.39</v>
      </c>
      <c r="G151" s="23">
        <v>81.209999999999994</v>
      </c>
      <c r="H151" s="49">
        <v>3</v>
      </c>
      <c r="I151" s="49"/>
      <c r="J151" s="49"/>
      <c r="K151" s="49">
        <v>53.62</v>
      </c>
      <c r="L151" s="49">
        <v>0.9</v>
      </c>
      <c r="M151" s="49">
        <v>21.39</v>
      </c>
      <c r="N151" s="49"/>
      <c r="O151" s="49">
        <v>1.5</v>
      </c>
      <c r="P151" s="49"/>
      <c r="Q151" s="49">
        <v>0.8</v>
      </c>
      <c r="R151" s="23">
        <v>50.449799999999996</v>
      </c>
      <c r="S151" s="29">
        <v>446259221.99999994</v>
      </c>
      <c r="T151" s="29">
        <v>478364201.99999994</v>
      </c>
      <c r="U151" s="29">
        <v>32104980</v>
      </c>
      <c r="V151" s="54">
        <v>192629880</v>
      </c>
      <c r="W151" s="123">
        <v>39253675</v>
      </c>
      <c r="X151" s="144">
        <v>153376205</v>
      </c>
      <c r="Y151" s="152">
        <f t="shared" si="5"/>
        <v>385.25976000000003</v>
      </c>
      <c r="Z151" s="153">
        <f t="shared" si="6"/>
        <v>5740370423.999999</v>
      </c>
      <c r="AA151" s="153">
        <f t="shared" si="4"/>
        <v>7000451736.5853653</v>
      </c>
    </row>
    <row r="152" spans="1:27">
      <c r="A152" s="7">
        <v>17</v>
      </c>
      <c r="B152" s="8" t="s">
        <v>200</v>
      </c>
      <c r="C152" s="8">
        <v>60</v>
      </c>
      <c r="D152" s="8">
        <v>58</v>
      </c>
      <c r="E152" s="23">
        <v>363.20609999999999</v>
      </c>
      <c r="F152" s="49">
        <v>211.27</v>
      </c>
      <c r="G152" s="23">
        <v>94.77</v>
      </c>
      <c r="H152" s="49">
        <v>3.85</v>
      </c>
      <c r="I152" s="49"/>
      <c r="J152" s="49"/>
      <c r="K152" s="49">
        <v>59.68</v>
      </c>
      <c r="L152" s="49">
        <v>1.07</v>
      </c>
      <c r="M152" s="49">
        <v>27.07</v>
      </c>
      <c r="N152" s="49"/>
      <c r="O152" s="49">
        <v>2.4</v>
      </c>
      <c r="P152" s="49"/>
      <c r="Q152" s="49">
        <v>0.7</v>
      </c>
      <c r="R152" s="23">
        <v>57.166099999999993</v>
      </c>
      <c r="S152" s="29">
        <v>504856479</v>
      </c>
      <c r="T152" s="29">
        <v>541177089</v>
      </c>
      <c r="U152" s="29">
        <v>36320610</v>
      </c>
      <c r="V152" s="54">
        <v>217923660</v>
      </c>
      <c r="W152" s="123">
        <v>9442000</v>
      </c>
      <c r="X152" s="144">
        <v>208481660</v>
      </c>
      <c r="Y152" s="152">
        <f t="shared" si="5"/>
        <v>435.84732000000002</v>
      </c>
      <c r="Z152" s="153">
        <f t="shared" si="6"/>
        <v>6494125068</v>
      </c>
      <c r="AA152" s="153">
        <f t="shared" si="4"/>
        <v>7919664717.0731707</v>
      </c>
    </row>
    <row r="153" spans="1:27">
      <c r="A153" s="7">
        <v>18</v>
      </c>
      <c r="B153" s="8" t="s">
        <v>201</v>
      </c>
      <c r="C153" s="8">
        <v>69</v>
      </c>
      <c r="D153" s="8">
        <v>69</v>
      </c>
      <c r="E153" s="23">
        <v>408.96589999999998</v>
      </c>
      <c r="F153" s="49">
        <v>210.91</v>
      </c>
      <c r="G153" s="23">
        <v>136.5</v>
      </c>
      <c r="H153" s="49">
        <v>5</v>
      </c>
      <c r="I153" s="49"/>
      <c r="J153" s="49"/>
      <c r="K153" s="49">
        <v>81.77</v>
      </c>
      <c r="L153" s="49">
        <v>2.4</v>
      </c>
      <c r="M153" s="49">
        <v>43.63</v>
      </c>
      <c r="N153" s="49"/>
      <c r="O153" s="49">
        <v>3</v>
      </c>
      <c r="P153" s="49"/>
      <c r="Q153" s="49">
        <v>0.7</v>
      </c>
      <c r="R153" s="23">
        <v>61.555899999999994</v>
      </c>
      <c r="S153" s="29">
        <v>568462601</v>
      </c>
      <c r="T153" s="29">
        <v>609359191</v>
      </c>
      <c r="U153" s="29">
        <v>40896590</v>
      </c>
      <c r="V153" s="54">
        <v>245379540</v>
      </c>
      <c r="W153" s="123"/>
      <c r="X153" s="144">
        <v>245379540</v>
      </c>
      <c r="Y153" s="152">
        <f t="shared" si="5"/>
        <v>490.75907999999998</v>
      </c>
      <c r="Z153" s="153">
        <f t="shared" si="6"/>
        <v>7312310292</v>
      </c>
      <c r="AA153" s="153">
        <f t="shared" si="4"/>
        <v>8917451575.6097565</v>
      </c>
    </row>
    <row r="154" spans="1:27">
      <c r="A154" s="7">
        <v>19</v>
      </c>
      <c r="B154" s="8" t="s">
        <v>202</v>
      </c>
      <c r="C154" s="8">
        <v>55</v>
      </c>
      <c r="D154" s="8">
        <v>54</v>
      </c>
      <c r="E154" s="23">
        <v>322.03024999999997</v>
      </c>
      <c r="F154" s="49">
        <v>187.95</v>
      </c>
      <c r="G154" s="23">
        <v>83.99</v>
      </c>
      <c r="H154" s="49">
        <v>3.25</v>
      </c>
      <c r="I154" s="49"/>
      <c r="J154" s="49"/>
      <c r="K154" s="49">
        <v>55.44</v>
      </c>
      <c r="L154" s="49"/>
      <c r="M154" s="49">
        <v>21.95</v>
      </c>
      <c r="N154" s="49"/>
      <c r="O154" s="49">
        <v>3</v>
      </c>
      <c r="P154" s="49"/>
      <c r="Q154" s="49">
        <v>0.35</v>
      </c>
      <c r="R154" s="23">
        <v>50.09024999999999</v>
      </c>
      <c r="S154" s="29">
        <v>447622047.49999994</v>
      </c>
      <c r="T154" s="29">
        <v>479825072.49999994</v>
      </c>
      <c r="U154" s="29">
        <v>32203025</v>
      </c>
      <c r="V154" s="54">
        <v>193218150</v>
      </c>
      <c r="W154" s="123">
        <v>13768800</v>
      </c>
      <c r="X154" s="144">
        <v>179449350</v>
      </c>
      <c r="Y154" s="152">
        <f t="shared" si="5"/>
        <v>386.43630000000002</v>
      </c>
      <c r="Z154" s="153">
        <f t="shared" si="6"/>
        <v>5757900869.999999</v>
      </c>
      <c r="AA154" s="153">
        <f t="shared" si="4"/>
        <v>7021830329.2682915</v>
      </c>
    </row>
    <row r="155" spans="1:27">
      <c r="A155" s="7">
        <v>20</v>
      </c>
      <c r="B155" s="8" t="s">
        <v>203</v>
      </c>
      <c r="C155" s="8">
        <v>62</v>
      </c>
      <c r="D155" s="8">
        <v>70</v>
      </c>
      <c r="E155" s="23">
        <v>447.42944999999997</v>
      </c>
      <c r="F155" s="49">
        <v>257.88</v>
      </c>
      <c r="G155" s="23">
        <v>119.07999999999998</v>
      </c>
      <c r="H155" s="49">
        <v>4.55</v>
      </c>
      <c r="I155" s="49"/>
      <c r="J155" s="49"/>
      <c r="K155" s="49">
        <v>74.19</v>
      </c>
      <c r="L155" s="49">
        <v>1.94</v>
      </c>
      <c r="M155" s="49">
        <v>35.5</v>
      </c>
      <c r="N155" s="49"/>
      <c r="O155" s="49">
        <v>2.1</v>
      </c>
      <c r="P155" s="49"/>
      <c r="Q155" s="49">
        <v>0.8</v>
      </c>
      <c r="R155" s="23">
        <v>70.469449999999995</v>
      </c>
      <c r="S155" s="29">
        <v>621926935.5</v>
      </c>
      <c r="T155" s="29">
        <v>666669880.5</v>
      </c>
      <c r="U155" s="29">
        <v>44742945</v>
      </c>
      <c r="V155" s="54">
        <v>268457670</v>
      </c>
      <c r="W155" s="123">
        <v>7333000</v>
      </c>
      <c r="X155" s="144">
        <v>261124670</v>
      </c>
      <c r="Y155" s="152">
        <f t="shared" si="5"/>
        <v>536.91534000000001</v>
      </c>
      <c r="Z155" s="153">
        <f t="shared" si="6"/>
        <v>8000038566</v>
      </c>
      <c r="AA155" s="153">
        <f t="shared" si="4"/>
        <v>9756144592.6829262</v>
      </c>
    </row>
    <row r="156" spans="1:27">
      <c r="A156" s="7">
        <v>21</v>
      </c>
      <c r="B156" s="8" t="s">
        <v>204</v>
      </c>
      <c r="C156" s="8">
        <v>77</v>
      </c>
      <c r="D156" s="8">
        <v>79</v>
      </c>
      <c r="E156" s="23">
        <v>539.18655000000001</v>
      </c>
      <c r="F156" s="49">
        <v>306.02999999999997</v>
      </c>
      <c r="G156" s="23">
        <v>148.15000000000003</v>
      </c>
      <c r="H156" s="49">
        <v>5</v>
      </c>
      <c r="I156" s="49"/>
      <c r="J156" s="49"/>
      <c r="K156" s="49">
        <v>90.4</v>
      </c>
      <c r="L156" s="49">
        <v>3.26</v>
      </c>
      <c r="M156" s="49">
        <v>47.44</v>
      </c>
      <c r="N156" s="49"/>
      <c r="O156" s="49">
        <v>1.5</v>
      </c>
      <c r="P156" s="49"/>
      <c r="Q156" s="49">
        <v>0.55000000000000004</v>
      </c>
      <c r="R156" s="23">
        <v>85.00654999999999</v>
      </c>
      <c r="S156" s="29">
        <v>749469304.5</v>
      </c>
      <c r="T156" s="29">
        <v>803387959.5</v>
      </c>
      <c r="U156" s="29">
        <v>53918655</v>
      </c>
      <c r="V156" s="54">
        <v>323511930</v>
      </c>
      <c r="W156" s="123">
        <v>270000000</v>
      </c>
      <c r="X156" s="144">
        <v>53511930</v>
      </c>
      <c r="Y156" s="152">
        <f t="shared" si="5"/>
        <v>647.02386000000001</v>
      </c>
      <c r="Z156" s="153">
        <f t="shared" si="6"/>
        <v>9640655514</v>
      </c>
      <c r="AA156" s="153">
        <f t="shared" si="4"/>
        <v>11756896968.292683</v>
      </c>
    </row>
    <row r="157" spans="1:27">
      <c r="A157" s="7">
        <v>22</v>
      </c>
      <c r="B157" s="8" t="s">
        <v>205</v>
      </c>
      <c r="C157" s="8">
        <v>72</v>
      </c>
      <c r="D157" s="8">
        <v>64</v>
      </c>
      <c r="E157" s="23">
        <v>422.63219999999995</v>
      </c>
      <c r="F157" s="49">
        <v>243.03</v>
      </c>
      <c r="G157" s="23">
        <v>112.74</v>
      </c>
      <c r="H157" s="49">
        <v>4.75</v>
      </c>
      <c r="I157" s="49"/>
      <c r="J157" s="49"/>
      <c r="K157" s="49">
        <v>69.3</v>
      </c>
      <c r="L157" s="49">
        <v>2.76</v>
      </c>
      <c r="M157" s="49">
        <v>33.979999999999997</v>
      </c>
      <c r="N157" s="49"/>
      <c r="O157" s="49">
        <v>1.5</v>
      </c>
      <c r="P157" s="49"/>
      <c r="Q157" s="49">
        <v>0.45</v>
      </c>
      <c r="R157" s="23">
        <v>66.862199999999987</v>
      </c>
      <c r="S157" s="29">
        <v>587458757.99999988</v>
      </c>
      <c r="T157" s="29">
        <v>629721977.99999988</v>
      </c>
      <c r="U157" s="29">
        <v>42263220</v>
      </c>
      <c r="V157" s="54">
        <v>253579320</v>
      </c>
      <c r="W157" s="123">
        <v>198000000</v>
      </c>
      <c r="X157" s="144">
        <v>55579320</v>
      </c>
      <c r="Y157" s="152">
        <f t="shared" si="5"/>
        <v>507.15863999999999</v>
      </c>
      <c r="Z157" s="153">
        <f t="shared" si="6"/>
        <v>7556663735.9999981</v>
      </c>
      <c r="AA157" s="153">
        <f t="shared" si="4"/>
        <v>9215443580.4878025</v>
      </c>
    </row>
    <row r="158" spans="1:27">
      <c r="A158" s="7">
        <v>23</v>
      </c>
      <c r="B158" s="8" t="s">
        <v>206</v>
      </c>
      <c r="C158" s="8">
        <v>66</v>
      </c>
      <c r="D158" s="8">
        <v>56</v>
      </c>
      <c r="E158" s="23">
        <v>374.26544999999999</v>
      </c>
      <c r="F158" s="49">
        <v>211.49</v>
      </c>
      <c r="G158" s="23">
        <v>103.67999999999999</v>
      </c>
      <c r="H158" s="49">
        <v>3.9</v>
      </c>
      <c r="I158" s="49"/>
      <c r="J158" s="49"/>
      <c r="K158" s="49">
        <v>62.35</v>
      </c>
      <c r="L158" s="49">
        <v>3.05</v>
      </c>
      <c r="M158" s="49">
        <v>33.03</v>
      </c>
      <c r="N158" s="49"/>
      <c r="O158" s="49">
        <v>0.35</v>
      </c>
      <c r="P158" s="49"/>
      <c r="Q158" s="49">
        <v>1</v>
      </c>
      <c r="R158" s="23">
        <v>59.09545</v>
      </c>
      <c r="S158" s="29">
        <v>520228975.5</v>
      </c>
      <c r="T158" s="29">
        <v>557655520.5</v>
      </c>
      <c r="U158" s="29">
        <v>37426545</v>
      </c>
      <c r="V158" s="54">
        <v>224559270</v>
      </c>
      <c r="W158" s="123"/>
      <c r="X158" s="144">
        <v>224559270</v>
      </c>
      <c r="Y158" s="152">
        <f t="shared" si="5"/>
        <v>449.11854</v>
      </c>
      <c r="Z158" s="153">
        <f t="shared" si="6"/>
        <v>6691866246</v>
      </c>
      <c r="AA158" s="153">
        <f t="shared" si="4"/>
        <v>8160812495.1219511</v>
      </c>
    </row>
    <row r="159" spans="1:27">
      <c r="A159" s="7">
        <v>24</v>
      </c>
      <c r="B159" s="8" t="s">
        <v>207</v>
      </c>
      <c r="C159" s="8">
        <v>55</v>
      </c>
      <c r="D159" s="8">
        <v>49</v>
      </c>
      <c r="E159" s="23">
        <v>292.08674999999999</v>
      </c>
      <c r="F159" s="49">
        <v>169.89</v>
      </c>
      <c r="G159" s="23">
        <v>76.36</v>
      </c>
      <c r="H159" s="49">
        <v>4.05</v>
      </c>
      <c r="I159" s="49"/>
      <c r="J159" s="49"/>
      <c r="K159" s="49">
        <v>50.7</v>
      </c>
      <c r="L159" s="49">
        <v>0.85</v>
      </c>
      <c r="M159" s="49">
        <v>20.260000000000002</v>
      </c>
      <c r="N159" s="49"/>
      <c r="O159" s="49"/>
      <c r="P159" s="49"/>
      <c r="Q159" s="49">
        <v>0.5</v>
      </c>
      <c r="R159" s="23">
        <v>45.836749999999995</v>
      </c>
      <c r="S159" s="29">
        <v>406000582.5</v>
      </c>
      <c r="T159" s="29">
        <v>435209257.5</v>
      </c>
      <c r="U159" s="29">
        <v>29208675</v>
      </c>
      <c r="V159" s="54">
        <v>175252050</v>
      </c>
      <c r="W159" s="123">
        <v>109000000</v>
      </c>
      <c r="X159" s="144">
        <v>66252050</v>
      </c>
      <c r="Y159" s="152">
        <f t="shared" si="5"/>
        <v>350.50409999999999</v>
      </c>
      <c r="Z159" s="153">
        <f t="shared" si="6"/>
        <v>5222511090</v>
      </c>
      <c r="AA159" s="153">
        <f t="shared" si="4"/>
        <v>6368915963.4146338</v>
      </c>
    </row>
    <row r="160" spans="1:27">
      <c r="A160" s="7">
        <v>25</v>
      </c>
      <c r="B160" s="8" t="s">
        <v>208</v>
      </c>
      <c r="C160" s="8">
        <v>80</v>
      </c>
      <c r="D160" s="8">
        <v>80</v>
      </c>
      <c r="E160" s="23">
        <v>522.54134999999997</v>
      </c>
      <c r="F160" s="49">
        <v>298.63</v>
      </c>
      <c r="G160" s="23">
        <v>141.32999999999998</v>
      </c>
      <c r="H160" s="49">
        <v>5.45</v>
      </c>
      <c r="I160" s="49"/>
      <c r="J160" s="49"/>
      <c r="K160" s="49">
        <v>87.05</v>
      </c>
      <c r="L160" s="49">
        <v>3.3</v>
      </c>
      <c r="M160" s="49">
        <v>43.08</v>
      </c>
      <c r="N160" s="49"/>
      <c r="O160" s="49">
        <v>1.5</v>
      </c>
      <c r="P160" s="49">
        <v>0.95</v>
      </c>
      <c r="Q160" s="49"/>
      <c r="R160" s="23">
        <v>82.581349999999986</v>
      </c>
      <c r="S160" s="29">
        <v>726332476.5</v>
      </c>
      <c r="T160" s="29">
        <v>778586611.5</v>
      </c>
      <c r="U160" s="29">
        <v>52254135</v>
      </c>
      <c r="V160" s="54">
        <v>313524810</v>
      </c>
      <c r="W160" s="123"/>
      <c r="X160" s="144">
        <v>313524810</v>
      </c>
      <c r="Y160" s="152">
        <f t="shared" si="5"/>
        <v>627.04962</v>
      </c>
      <c r="Z160" s="153">
        <f t="shared" si="6"/>
        <v>9343039338</v>
      </c>
      <c r="AA160" s="153">
        <f t="shared" si="4"/>
        <v>11393950412.195122</v>
      </c>
    </row>
    <row r="161" spans="1:27">
      <c r="A161" s="7">
        <v>26</v>
      </c>
      <c r="B161" s="8" t="s">
        <v>209</v>
      </c>
      <c r="C161" s="8">
        <v>64</v>
      </c>
      <c r="D161" s="8">
        <v>66</v>
      </c>
      <c r="E161" s="23">
        <v>417.87109999999996</v>
      </c>
      <c r="F161" s="49">
        <v>242.39</v>
      </c>
      <c r="G161" s="23">
        <v>109.62</v>
      </c>
      <c r="H161" s="49">
        <v>4.6500000000000004</v>
      </c>
      <c r="I161" s="49"/>
      <c r="J161" s="49"/>
      <c r="K161" s="49">
        <v>69.5</v>
      </c>
      <c r="L161" s="49">
        <v>1.19</v>
      </c>
      <c r="M161" s="49">
        <v>32.03</v>
      </c>
      <c r="N161" s="49"/>
      <c r="O161" s="49">
        <v>1.2</v>
      </c>
      <c r="P161" s="49"/>
      <c r="Q161" s="49">
        <v>1.05</v>
      </c>
      <c r="R161" s="23">
        <v>65.861099999999993</v>
      </c>
      <c r="S161" s="29">
        <v>580840828.99999988</v>
      </c>
      <c r="T161" s="29">
        <v>622627938.99999988</v>
      </c>
      <c r="U161" s="29">
        <v>41787110</v>
      </c>
      <c r="V161" s="54">
        <v>250722660</v>
      </c>
      <c r="W161" s="123"/>
      <c r="X161" s="144">
        <v>250722660</v>
      </c>
      <c r="Y161" s="152">
        <f t="shared" si="5"/>
        <v>501.44531999999998</v>
      </c>
      <c r="Z161" s="153">
        <f t="shared" si="6"/>
        <v>7471535267.9999981</v>
      </c>
      <c r="AA161" s="153">
        <f t="shared" si="4"/>
        <v>9111628375.6097546</v>
      </c>
    </row>
    <row r="162" spans="1:27">
      <c r="A162" s="7">
        <v>27</v>
      </c>
      <c r="B162" s="8" t="s">
        <v>210</v>
      </c>
      <c r="C162" s="8">
        <v>71</v>
      </c>
      <c r="D162" s="8">
        <v>73</v>
      </c>
      <c r="E162" s="23">
        <v>487.29880000000003</v>
      </c>
      <c r="F162" s="49">
        <v>279.79000000000002</v>
      </c>
      <c r="G162" s="23">
        <v>130.88</v>
      </c>
      <c r="H162" s="49">
        <v>4.4000000000000004</v>
      </c>
      <c r="I162" s="49"/>
      <c r="J162" s="49"/>
      <c r="K162" s="49">
        <v>82.14</v>
      </c>
      <c r="L162" s="49">
        <v>2.37</v>
      </c>
      <c r="M162" s="49">
        <v>39.520000000000003</v>
      </c>
      <c r="N162" s="49"/>
      <c r="O162" s="49">
        <v>1.5</v>
      </c>
      <c r="P162" s="49"/>
      <c r="Q162" s="49">
        <v>0.95</v>
      </c>
      <c r="R162" s="23">
        <v>76.628799999999998</v>
      </c>
      <c r="S162" s="29">
        <v>677345332</v>
      </c>
      <c r="T162" s="29">
        <v>726075212</v>
      </c>
      <c r="U162" s="29">
        <v>48729880</v>
      </c>
      <c r="V162" s="54">
        <v>292379280</v>
      </c>
      <c r="W162" s="123"/>
      <c r="X162" s="144">
        <v>292379280</v>
      </c>
      <c r="Y162" s="152">
        <f t="shared" si="5"/>
        <v>584.75855999999999</v>
      </c>
      <c r="Z162" s="153">
        <f t="shared" si="6"/>
        <v>8712902544</v>
      </c>
      <c r="AA162" s="153">
        <f t="shared" si="4"/>
        <v>10625490907.317074</v>
      </c>
    </row>
    <row r="163" spans="1:27">
      <c r="A163" s="7">
        <v>28</v>
      </c>
      <c r="B163" s="8" t="s">
        <v>211</v>
      </c>
      <c r="C163" s="8">
        <v>64</v>
      </c>
      <c r="D163" s="8">
        <v>64</v>
      </c>
      <c r="E163" s="23">
        <v>403.13319999999999</v>
      </c>
      <c r="F163" s="49">
        <v>233.12</v>
      </c>
      <c r="G163" s="23">
        <v>106.77</v>
      </c>
      <c r="H163" s="49">
        <v>4.75</v>
      </c>
      <c r="I163" s="49"/>
      <c r="J163" s="49"/>
      <c r="K163" s="49">
        <v>68.77</v>
      </c>
      <c r="L163" s="49">
        <v>1.01</v>
      </c>
      <c r="M163" s="49">
        <v>30.24</v>
      </c>
      <c r="N163" s="49"/>
      <c r="O163" s="49">
        <v>1.5</v>
      </c>
      <c r="P163" s="49"/>
      <c r="Q163" s="49">
        <v>0.5</v>
      </c>
      <c r="R163" s="23">
        <v>63.243199999999995</v>
      </c>
      <c r="S163" s="29">
        <v>560355148</v>
      </c>
      <c r="T163" s="29">
        <v>600668468</v>
      </c>
      <c r="U163" s="29">
        <v>40313320</v>
      </c>
      <c r="V163" s="54">
        <v>241879920</v>
      </c>
      <c r="W163" s="123"/>
      <c r="X163" s="144">
        <v>241879920</v>
      </c>
      <c r="Y163" s="152">
        <f t="shared" si="5"/>
        <v>483.75984</v>
      </c>
      <c r="Z163" s="153">
        <f t="shared" si="6"/>
        <v>7208021616</v>
      </c>
      <c r="AA163" s="153">
        <f t="shared" si="4"/>
        <v>8790270263.4146347</v>
      </c>
    </row>
    <row r="164" spans="1:27">
      <c r="A164" s="7">
        <v>29</v>
      </c>
      <c r="B164" s="8" t="s">
        <v>212</v>
      </c>
      <c r="C164" s="8">
        <v>72</v>
      </c>
      <c r="D164" s="8">
        <v>60</v>
      </c>
      <c r="E164" s="23">
        <v>391.56835000000001</v>
      </c>
      <c r="F164" s="49">
        <v>225.07</v>
      </c>
      <c r="G164" s="23">
        <v>105.49</v>
      </c>
      <c r="H164" s="49">
        <v>4.5999999999999996</v>
      </c>
      <c r="I164" s="49"/>
      <c r="J164" s="49"/>
      <c r="K164" s="49">
        <v>68.900000000000006</v>
      </c>
      <c r="L164" s="49">
        <v>0.5</v>
      </c>
      <c r="M164" s="49">
        <v>29.44</v>
      </c>
      <c r="N164" s="49"/>
      <c r="O164" s="49">
        <v>1.2</v>
      </c>
      <c r="P164" s="49"/>
      <c r="Q164" s="49">
        <v>0.85</v>
      </c>
      <c r="R164" s="23">
        <v>61.00835</v>
      </c>
      <c r="S164" s="29">
        <v>544280006.5</v>
      </c>
      <c r="T164" s="29">
        <v>583436841.5</v>
      </c>
      <c r="U164" s="29">
        <v>39156835</v>
      </c>
      <c r="V164" s="54">
        <v>234941010</v>
      </c>
      <c r="W164" s="123"/>
      <c r="X164" s="144">
        <v>234941010</v>
      </c>
      <c r="Y164" s="152">
        <f t="shared" si="5"/>
        <v>469.88202000000001</v>
      </c>
      <c r="Z164" s="153">
        <f t="shared" si="6"/>
        <v>7001242098</v>
      </c>
      <c r="AA164" s="153">
        <f t="shared" si="4"/>
        <v>8538100119.5121946</v>
      </c>
    </row>
    <row r="165" spans="1:27">
      <c r="A165" s="7">
        <v>30</v>
      </c>
      <c r="B165" s="8" t="s">
        <v>213</v>
      </c>
      <c r="C165" s="8">
        <v>91</v>
      </c>
      <c r="D165" s="8">
        <v>92</v>
      </c>
      <c r="E165" s="23">
        <v>628.80915000000005</v>
      </c>
      <c r="F165" s="49">
        <v>353.8</v>
      </c>
      <c r="G165" s="23">
        <v>165.76000000000002</v>
      </c>
      <c r="H165" s="49">
        <v>5.05</v>
      </c>
      <c r="I165" s="49"/>
      <c r="J165" s="49"/>
      <c r="K165" s="49">
        <v>53.52</v>
      </c>
      <c r="L165" s="49">
        <v>1.84</v>
      </c>
      <c r="M165" s="49">
        <v>104.2</v>
      </c>
      <c r="N165" s="49"/>
      <c r="O165" s="49"/>
      <c r="P165" s="49"/>
      <c r="Q165" s="49">
        <v>1.1499999999999999</v>
      </c>
      <c r="R165" s="23">
        <v>109.24914999999999</v>
      </c>
      <c r="S165" s="29">
        <v>874044718.50000012</v>
      </c>
      <c r="T165" s="29">
        <v>936925633.50000012</v>
      </c>
      <c r="U165" s="29">
        <v>62880915</v>
      </c>
      <c r="V165" s="54">
        <v>377285490</v>
      </c>
      <c r="W165" s="123"/>
      <c r="X165" s="144">
        <v>377285490</v>
      </c>
      <c r="Y165" s="152">
        <f t="shared" si="5"/>
        <v>754.57097999999996</v>
      </c>
      <c r="Z165" s="153">
        <f t="shared" si="6"/>
        <v>11243107602.000002</v>
      </c>
      <c r="AA165" s="153">
        <f t="shared" si="4"/>
        <v>13711106831.707319</v>
      </c>
    </row>
    <row r="166" spans="1:27">
      <c r="A166" s="7">
        <v>31</v>
      </c>
      <c r="B166" s="8" t="s">
        <v>214</v>
      </c>
      <c r="C166" s="8">
        <v>86</v>
      </c>
      <c r="D166" s="8">
        <v>63</v>
      </c>
      <c r="E166" s="23">
        <v>421.96714999999995</v>
      </c>
      <c r="F166" s="49">
        <v>239.71</v>
      </c>
      <c r="G166" s="23">
        <v>116.06</v>
      </c>
      <c r="H166" s="49">
        <v>5.25</v>
      </c>
      <c r="I166" s="49"/>
      <c r="J166" s="49"/>
      <c r="K166" s="49">
        <v>72.58</v>
      </c>
      <c r="L166" s="49">
        <v>0.5</v>
      </c>
      <c r="M166" s="49">
        <v>36.229999999999997</v>
      </c>
      <c r="N166" s="49"/>
      <c r="O166" s="49">
        <v>0.9</v>
      </c>
      <c r="P166" s="49"/>
      <c r="Q166" s="49">
        <v>0.6</v>
      </c>
      <c r="R166" s="23">
        <v>66.197149999999993</v>
      </c>
      <c r="S166" s="29">
        <v>586534338.49999988</v>
      </c>
      <c r="T166" s="29">
        <v>628731053.49999988</v>
      </c>
      <c r="U166" s="29">
        <v>42196715</v>
      </c>
      <c r="V166" s="54">
        <v>253180290</v>
      </c>
      <c r="W166" s="123"/>
      <c r="X166" s="144">
        <v>253180290</v>
      </c>
      <c r="Y166" s="152">
        <f t="shared" si="5"/>
        <v>506.36058000000003</v>
      </c>
      <c r="Z166" s="153">
        <f t="shared" si="6"/>
        <v>7544772641.9999981</v>
      </c>
      <c r="AA166" s="153">
        <f t="shared" si="4"/>
        <v>9200942246.3414612</v>
      </c>
    </row>
    <row r="167" spans="1:27">
      <c r="A167" s="7">
        <v>32</v>
      </c>
      <c r="B167" s="8" t="s">
        <v>215</v>
      </c>
      <c r="C167" s="8">
        <v>76</v>
      </c>
      <c r="D167" s="8">
        <v>67</v>
      </c>
      <c r="E167" s="23">
        <v>442.70310000000001</v>
      </c>
      <c r="F167" s="49">
        <v>253.46</v>
      </c>
      <c r="G167" s="23">
        <v>119.80999999999999</v>
      </c>
      <c r="H167" s="49">
        <v>4.5</v>
      </c>
      <c r="I167" s="49"/>
      <c r="J167" s="49"/>
      <c r="K167" s="49">
        <v>75.66</v>
      </c>
      <c r="L167" s="49">
        <v>0.95</v>
      </c>
      <c r="M167" s="49">
        <v>36.549999999999997</v>
      </c>
      <c r="N167" s="49"/>
      <c r="O167" s="49">
        <v>0.35</v>
      </c>
      <c r="P167" s="49"/>
      <c r="Q167" s="49">
        <v>1.8</v>
      </c>
      <c r="R167" s="23">
        <v>69.43310000000001</v>
      </c>
      <c r="S167" s="29">
        <v>615357309</v>
      </c>
      <c r="T167" s="29">
        <v>659627619</v>
      </c>
      <c r="U167" s="29">
        <v>44270310</v>
      </c>
      <c r="V167" s="54">
        <v>265621860</v>
      </c>
      <c r="W167" s="123">
        <v>7420358</v>
      </c>
      <c r="X167" s="144">
        <v>258201502</v>
      </c>
      <c r="Y167" s="152">
        <f t="shared" si="5"/>
        <v>531.24372000000005</v>
      </c>
      <c r="Z167" s="153">
        <f t="shared" si="6"/>
        <v>7915531428</v>
      </c>
      <c r="AA167" s="153">
        <f t="shared" si="4"/>
        <v>9653087107.3170738</v>
      </c>
    </row>
    <row r="168" spans="1:27">
      <c r="A168" s="7">
        <v>33</v>
      </c>
      <c r="B168" s="8" t="s">
        <v>216</v>
      </c>
      <c r="C168" s="8">
        <v>73</v>
      </c>
      <c r="D168" s="8">
        <v>73</v>
      </c>
      <c r="E168" s="23">
        <v>475.17539999999997</v>
      </c>
      <c r="F168" s="49">
        <v>273.19</v>
      </c>
      <c r="G168" s="23">
        <v>127.34</v>
      </c>
      <c r="H168" s="49">
        <v>3.35</v>
      </c>
      <c r="I168" s="49"/>
      <c r="J168" s="49"/>
      <c r="K168" s="49">
        <v>80.59</v>
      </c>
      <c r="L168" s="49">
        <v>2.4</v>
      </c>
      <c r="M168" s="49">
        <v>38.700000000000003</v>
      </c>
      <c r="N168" s="49"/>
      <c r="O168" s="49">
        <v>1.8</v>
      </c>
      <c r="P168" s="49"/>
      <c r="Q168" s="49">
        <v>0.5</v>
      </c>
      <c r="R168" s="23">
        <v>74.645399999999995</v>
      </c>
      <c r="S168" s="29">
        <v>660493806</v>
      </c>
      <c r="T168" s="29">
        <v>708011346</v>
      </c>
      <c r="U168" s="29">
        <v>47517540</v>
      </c>
      <c r="V168" s="54">
        <v>285105240</v>
      </c>
      <c r="W168" s="123"/>
      <c r="X168" s="144">
        <v>285105240</v>
      </c>
      <c r="Y168" s="152">
        <f t="shared" si="5"/>
        <v>570.21047999999996</v>
      </c>
      <c r="Z168" s="153">
        <f t="shared" si="6"/>
        <v>8496136152</v>
      </c>
      <c r="AA168" s="153">
        <f t="shared" si="4"/>
        <v>10361141648.780487</v>
      </c>
    </row>
    <row r="169" spans="1:27">
      <c r="A169" s="7">
        <v>34</v>
      </c>
      <c r="B169" s="8" t="s">
        <v>217</v>
      </c>
      <c r="C169" s="8">
        <v>86</v>
      </c>
      <c r="D169" s="8">
        <v>77</v>
      </c>
      <c r="E169" s="23">
        <v>485.89889999999997</v>
      </c>
      <c r="F169" s="49">
        <v>276.25</v>
      </c>
      <c r="G169" s="23">
        <v>135.44999999999999</v>
      </c>
      <c r="H169" s="49">
        <v>5.05</v>
      </c>
      <c r="I169" s="49"/>
      <c r="J169" s="49"/>
      <c r="K169" s="49">
        <v>95.46</v>
      </c>
      <c r="L169" s="49"/>
      <c r="M169" s="49">
        <v>34.44</v>
      </c>
      <c r="N169" s="49"/>
      <c r="O169" s="49">
        <v>0.5</v>
      </c>
      <c r="P169" s="49"/>
      <c r="Q169" s="49"/>
      <c r="R169" s="23">
        <v>74.198899999999995</v>
      </c>
      <c r="S169" s="29">
        <v>675399471</v>
      </c>
      <c r="T169" s="29">
        <v>723989361</v>
      </c>
      <c r="U169" s="29">
        <v>48589890</v>
      </c>
      <c r="V169" s="54">
        <v>291539340</v>
      </c>
      <c r="W169" s="123"/>
      <c r="X169" s="144">
        <v>291539340</v>
      </c>
      <c r="Y169" s="152">
        <f t="shared" si="5"/>
        <v>583.07867999999996</v>
      </c>
      <c r="Z169" s="153">
        <f t="shared" si="6"/>
        <v>8687872332</v>
      </c>
      <c r="AA169" s="153">
        <f t="shared" si="4"/>
        <v>10594966258.536585</v>
      </c>
    </row>
    <row r="170" spans="1:27">
      <c r="A170" s="7">
        <v>35</v>
      </c>
      <c r="B170" s="8" t="s">
        <v>218</v>
      </c>
      <c r="C170" s="8">
        <v>76</v>
      </c>
      <c r="D170" s="8">
        <v>74</v>
      </c>
      <c r="E170" s="23">
        <v>494.66284999999999</v>
      </c>
      <c r="F170" s="49">
        <v>283.64</v>
      </c>
      <c r="G170" s="23">
        <v>132.93</v>
      </c>
      <c r="H170" s="49">
        <v>4.3499999999999996</v>
      </c>
      <c r="I170" s="49"/>
      <c r="J170" s="49"/>
      <c r="K170" s="49">
        <v>83.96</v>
      </c>
      <c r="L170" s="49">
        <v>1.98</v>
      </c>
      <c r="M170" s="49">
        <v>42.34</v>
      </c>
      <c r="N170" s="49"/>
      <c r="O170" s="49">
        <v>0.3</v>
      </c>
      <c r="P170" s="49"/>
      <c r="Q170" s="49"/>
      <c r="R170" s="23">
        <v>78.092850000000013</v>
      </c>
      <c r="S170" s="29">
        <v>687581361.5</v>
      </c>
      <c r="T170" s="29">
        <v>737047646.5</v>
      </c>
      <c r="U170" s="29">
        <v>49466285</v>
      </c>
      <c r="V170" s="54">
        <v>296797710</v>
      </c>
      <c r="W170" s="123">
        <v>8200354</v>
      </c>
      <c r="X170" s="144">
        <v>288597356</v>
      </c>
      <c r="Y170" s="152">
        <f t="shared" si="5"/>
        <v>593.59541999999999</v>
      </c>
      <c r="Z170" s="153">
        <f t="shared" si="6"/>
        <v>8844571758</v>
      </c>
      <c r="AA170" s="153">
        <f t="shared" si="4"/>
        <v>10786063119.512194</v>
      </c>
    </row>
    <row r="171" spans="1:27">
      <c r="A171" s="7">
        <v>36</v>
      </c>
      <c r="B171" s="8" t="s">
        <v>219</v>
      </c>
      <c r="C171" s="8">
        <v>79</v>
      </c>
      <c r="D171" s="8">
        <v>79</v>
      </c>
      <c r="E171" s="23">
        <v>528.7201</v>
      </c>
      <c r="F171" s="49">
        <v>295.64</v>
      </c>
      <c r="G171" s="23">
        <v>151.85</v>
      </c>
      <c r="H171" s="49">
        <v>5</v>
      </c>
      <c r="I171" s="49"/>
      <c r="J171" s="49"/>
      <c r="K171" s="49">
        <v>100.33</v>
      </c>
      <c r="L171" s="49">
        <v>2.09</v>
      </c>
      <c r="M171" s="49">
        <v>42.93</v>
      </c>
      <c r="N171" s="49"/>
      <c r="O171" s="49">
        <v>1.5</v>
      </c>
      <c r="P171" s="49"/>
      <c r="Q171" s="49"/>
      <c r="R171" s="23">
        <v>81.230099999999993</v>
      </c>
      <c r="S171" s="29">
        <v>734920939</v>
      </c>
      <c r="T171" s="29">
        <v>787792949</v>
      </c>
      <c r="U171" s="29">
        <v>52872010</v>
      </c>
      <c r="V171" s="54">
        <v>317232060</v>
      </c>
      <c r="W171" s="123"/>
      <c r="X171" s="144">
        <v>317232060</v>
      </c>
      <c r="Y171" s="152">
        <f t="shared" si="5"/>
        <v>634.46411999999998</v>
      </c>
      <c r="Z171" s="153">
        <f t="shared" si="6"/>
        <v>9453515388</v>
      </c>
      <c r="AA171" s="153">
        <f t="shared" si="4"/>
        <v>11528677302.439026</v>
      </c>
    </row>
    <row r="172" spans="1:27">
      <c r="A172" s="7">
        <v>37</v>
      </c>
      <c r="B172" s="8" t="s">
        <v>220</v>
      </c>
      <c r="C172" s="8">
        <v>60</v>
      </c>
      <c r="D172" s="8">
        <v>51</v>
      </c>
      <c r="E172" s="23">
        <v>314.35709999999995</v>
      </c>
      <c r="F172" s="49">
        <v>183.28</v>
      </c>
      <c r="G172" s="23">
        <v>81.759999999999991</v>
      </c>
      <c r="H172" s="49">
        <v>4.25</v>
      </c>
      <c r="I172" s="49"/>
      <c r="J172" s="49"/>
      <c r="K172" s="49">
        <v>53.18</v>
      </c>
      <c r="L172" s="49"/>
      <c r="M172" s="49">
        <v>22.33</v>
      </c>
      <c r="N172" s="49"/>
      <c r="O172" s="49">
        <v>1.2</v>
      </c>
      <c r="P172" s="49"/>
      <c r="Q172" s="49">
        <v>0.8</v>
      </c>
      <c r="R172" s="23">
        <v>49.317100000000003</v>
      </c>
      <c r="S172" s="29">
        <v>436956368.99999994</v>
      </c>
      <c r="T172" s="29">
        <v>468392078.99999994</v>
      </c>
      <c r="U172" s="29">
        <v>31435710</v>
      </c>
      <c r="V172" s="54">
        <v>188614260</v>
      </c>
      <c r="W172" s="123"/>
      <c r="X172" s="144">
        <v>188614260</v>
      </c>
      <c r="Y172" s="152">
        <f t="shared" si="5"/>
        <v>377.22852</v>
      </c>
      <c r="Z172" s="153">
        <f t="shared" si="6"/>
        <v>5620704947.999999</v>
      </c>
      <c r="AA172" s="153">
        <f t="shared" si="4"/>
        <v>6854518229.2682915</v>
      </c>
    </row>
    <row r="173" spans="1:27">
      <c r="A173" s="7">
        <v>38</v>
      </c>
      <c r="B173" s="8" t="s">
        <v>221</v>
      </c>
      <c r="C173" s="8">
        <v>33</v>
      </c>
      <c r="D173" s="8">
        <v>31</v>
      </c>
      <c r="E173" s="23">
        <v>222.51185000000001</v>
      </c>
      <c r="F173" s="49">
        <v>118.37</v>
      </c>
      <c r="G173" s="23">
        <v>71.78</v>
      </c>
      <c r="H173" s="49">
        <v>3</v>
      </c>
      <c r="I173" s="49">
        <v>12.4</v>
      </c>
      <c r="J173" s="49"/>
      <c r="K173" s="49">
        <v>38.74</v>
      </c>
      <c r="L173" s="49"/>
      <c r="M173" s="49">
        <v>16.34</v>
      </c>
      <c r="N173" s="49"/>
      <c r="O173" s="49">
        <v>0.7</v>
      </c>
      <c r="P173" s="49"/>
      <c r="Q173" s="49">
        <v>0.6</v>
      </c>
      <c r="R173" s="23">
        <v>32.361849999999997</v>
      </c>
      <c r="S173" s="29">
        <v>309291471.5</v>
      </c>
      <c r="T173" s="29">
        <v>331542656.5</v>
      </c>
      <c r="U173" s="29">
        <v>22251185</v>
      </c>
      <c r="V173" s="54">
        <v>133507110</v>
      </c>
      <c r="W173" s="123">
        <v>13087767</v>
      </c>
      <c r="X173" s="144">
        <v>120419343</v>
      </c>
      <c r="Y173" s="152">
        <f t="shared" si="5"/>
        <v>267.01422000000002</v>
      </c>
      <c r="Z173" s="153">
        <f t="shared" si="6"/>
        <v>3978511878</v>
      </c>
      <c r="AA173" s="153">
        <f t="shared" si="4"/>
        <v>4851843753.6585369</v>
      </c>
    </row>
    <row r="174" spans="1:27">
      <c r="A174" s="7">
        <v>39</v>
      </c>
      <c r="B174" s="8" t="s">
        <v>222</v>
      </c>
      <c r="C174" s="8">
        <v>35</v>
      </c>
      <c r="D174" s="8">
        <v>35</v>
      </c>
      <c r="E174" s="23">
        <v>259.63755000000003</v>
      </c>
      <c r="F174" s="49">
        <v>136.46</v>
      </c>
      <c r="G174" s="23">
        <v>85.029999999999987</v>
      </c>
      <c r="H174" s="49">
        <v>3.35</v>
      </c>
      <c r="I174" s="49">
        <v>10.6</v>
      </c>
      <c r="J174" s="49"/>
      <c r="K174" s="49">
        <v>47.46</v>
      </c>
      <c r="L174" s="49">
        <v>1.28</v>
      </c>
      <c r="M174" s="49">
        <v>21.24</v>
      </c>
      <c r="N174" s="49"/>
      <c r="O174" s="49">
        <v>1.1000000000000001</v>
      </c>
      <c r="P174" s="49"/>
      <c r="Q174" s="49"/>
      <c r="R174" s="23">
        <v>38.147550000000003</v>
      </c>
      <c r="S174" s="29">
        <v>360896194.50000006</v>
      </c>
      <c r="T174" s="29">
        <v>386859949.50000006</v>
      </c>
      <c r="U174" s="29">
        <v>25963755</v>
      </c>
      <c r="V174" s="54">
        <v>155782530</v>
      </c>
      <c r="W174" s="123"/>
      <c r="X174" s="144">
        <v>155782530</v>
      </c>
      <c r="Y174" s="152">
        <f t="shared" si="5"/>
        <v>311.56506000000002</v>
      </c>
      <c r="Z174" s="153">
        <f t="shared" si="6"/>
        <v>4642319394.000001</v>
      </c>
      <c r="AA174" s="153">
        <f t="shared" si="4"/>
        <v>5661365114.6341476</v>
      </c>
    </row>
    <row r="175" spans="1:27">
      <c r="A175" s="13" t="s">
        <v>26</v>
      </c>
      <c r="B175" s="14" t="s">
        <v>223</v>
      </c>
      <c r="C175" s="14"/>
      <c r="D175" s="14"/>
      <c r="E175" s="23"/>
      <c r="F175" s="51"/>
      <c r="G175" s="23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23"/>
      <c r="S175" s="29"/>
      <c r="T175" s="29"/>
      <c r="U175" s="29"/>
      <c r="V175" s="54"/>
      <c r="W175" s="126"/>
      <c r="X175" s="144"/>
      <c r="Y175" s="152">
        <f t="shared" si="5"/>
        <v>0</v>
      </c>
      <c r="Z175" s="153">
        <f t="shared" si="6"/>
        <v>0</v>
      </c>
      <c r="AA175" s="153">
        <f t="shared" si="4"/>
        <v>0</v>
      </c>
    </row>
    <row r="176" spans="1:27">
      <c r="A176" s="7">
        <v>1</v>
      </c>
      <c r="B176" s="8" t="s">
        <v>224</v>
      </c>
      <c r="C176" s="8">
        <v>23</v>
      </c>
      <c r="D176" s="8">
        <v>21</v>
      </c>
      <c r="E176" s="23">
        <v>98.213200000000001</v>
      </c>
      <c r="F176" s="49">
        <v>74.22</v>
      </c>
      <c r="G176" s="23">
        <v>5.3999999999999995</v>
      </c>
      <c r="H176" s="49">
        <v>4.0999999999999996</v>
      </c>
      <c r="I176" s="49"/>
      <c r="J176" s="49"/>
      <c r="K176" s="49">
        <v>0.2</v>
      </c>
      <c r="L176" s="49"/>
      <c r="M176" s="49"/>
      <c r="N176" s="49"/>
      <c r="O176" s="49">
        <v>0.3</v>
      </c>
      <c r="P176" s="49">
        <v>0.8</v>
      </c>
      <c r="Q176" s="49"/>
      <c r="R176" s="23">
        <v>18.593199999999996</v>
      </c>
      <c r="S176" s="29">
        <v>136516348</v>
      </c>
      <c r="T176" s="29">
        <v>146337668</v>
      </c>
      <c r="U176" s="29">
        <v>9821320</v>
      </c>
      <c r="V176" s="54">
        <v>58927920</v>
      </c>
      <c r="W176" s="123">
        <v>4500000</v>
      </c>
      <c r="X176" s="144">
        <v>54427920</v>
      </c>
      <c r="Y176" s="152">
        <f t="shared" si="5"/>
        <v>117.85584</v>
      </c>
      <c r="Z176" s="153">
        <f t="shared" si="6"/>
        <v>1756052016</v>
      </c>
      <c r="AA176" s="153">
        <f t="shared" si="4"/>
        <v>2141526848.7804878</v>
      </c>
    </row>
    <row r="177" spans="1:27">
      <c r="A177" s="7">
        <v>2</v>
      </c>
      <c r="B177" s="8" t="s">
        <v>225</v>
      </c>
      <c r="C177" s="8">
        <v>19</v>
      </c>
      <c r="D177" s="8">
        <v>18</v>
      </c>
      <c r="E177" s="23">
        <v>88.018150000000006</v>
      </c>
      <c r="F177" s="49">
        <v>61.74</v>
      </c>
      <c r="G177" s="23">
        <v>11.405000000000001</v>
      </c>
      <c r="H177" s="49">
        <v>1.55</v>
      </c>
      <c r="I177" s="49"/>
      <c r="J177" s="49"/>
      <c r="K177" s="49">
        <v>9.8550000000000004</v>
      </c>
      <c r="L177" s="49"/>
      <c r="M177" s="49"/>
      <c r="N177" s="49"/>
      <c r="O177" s="49"/>
      <c r="P177" s="49"/>
      <c r="Q177" s="49"/>
      <c r="R177" s="23">
        <v>14.873149999999999</v>
      </c>
      <c r="S177" s="29">
        <v>122345228.50000001</v>
      </c>
      <c r="T177" s="29">
        <v>131147043.50000001</v>
      </c>
      <c r="U177" s="29">
        <v>8801815</v>
      </c>
      <c r="V177" s="54">
        <v>52810890</v>
      </c>
      <c r="W177" s="123">
        <v>7452002</v>
      </c>
      <c r="X177" s="144">
        <v>45358888</v>
      </c>
      <c r="Y177" s="152">
        <f t="shared" si="5"/>
        <v>105.62178</v>
      </c>
      <c r="Z177" s="153">
        <f t="shared" si="6"/>
        <v>1573764522.0000002</v>
      </c>
      <c r="AA177" s="153">
        <f t="shared" si="4"/>
        <v>1919225026.8292685</v>
      </c>
    </row>
    <row r="178" spans="1:27">
      <c r="A178" s="7">
        <v>3</v>
      </c>
      <c r="B178" s="8" t="s">
        <v>226</v>
      </c>
      <c r="C178" s="8">
        <v>25</v>
      </c>
      <c r="D178" s="8">
        <v>22</v>
      </c>
      <c r="E178" s="23">
        <v>119.25874999999999</v>
      </c>
      <c r="F178" s="49">
        <v>82.55</v>
      </c>
      <c r="G178" s="23">
        <v>16.91</v>
      </c>
      <c r="H178" s="49">
        <v>1.7</v>
      </c>
      <c r="I178" s="49"/>
      <c r="J178" s="49"/>
      <c r="K178" s="49">
        <v>15.21</v>
      </c>
      <c r="L178" s="49"/>
      <c r="M178" s="49"/>
      <c r="N178" s="49"/>
      <c r="O178" s="49"/>
      <c r="P178" s="49"/>
      <c r="Q178" s="49"/>
      <c r="R178" s="23">
        <v>19.798749999999998</v>
      </c>
      <c r="S178" s="29">
        <v>165769662.5</v>
      </c>
      <c r="T178" s="29">
        <v>177695537.5</v>
      </c>
      <c r="U178" s="29">
        <v>11925875</v>
      </c>
      <c r="V178" s="54">
        <v>71555250</v>
      </c>
      <c r="W178" s="123"/>
      <c r="X178" s="144">
        <v>71555250</v>
      </c>
      <c r="Y178" s="152">
        <f t="shared" si="5"/>
        <v>143.1105</v>
      </c>
      <c r="Z178" s="153">
        <f t="shared" si="6"/>
        <v>2132346450</v>
      </c>
      <c r="AA178" s="153">
        <f t="shared" si="4"/>
        <v>2600422500</v>
      </c>
    </row>
    <row r="179" spans="1:27">
      <c r="A179" s="7">
        <v>4</v>
      </c>
      <c r="B179" s="8" t="s">
        <v>227</v>
      </c>
      <c r="C179" s="8">
        <v>15</v>
      </c>
      <c r="D179" s="8">
        <v>12</v>
      </c>
      <c r="E179" s="23">
        <v>60.166399999999996</v>
      </c>
      <c r="F179" s="49">
        <v>45.47</v>
      </c>
      <c r="G179" s="23">
        <v>3.36</v>
      </c>
      <c r="H179" s="49">
        <v>1.8</v>
      </c>
      <c r="I179" s="49"/>
      <c r="J179" s="49"/>
      <c r="K179" s="49"/>
      <c r="L179" s="49">
        <v>0.97</v>
      </c>
      <c r="M179" s="49"/>
      <c r="N179" s="49"/>
      <c r="O179" s="49">
        <v>0.3</v>
      </c>
      <c r="P179" s="49"/>
      <c r="Q179" s="49">
        <v>0.28999999999999998</v>
      </c>
      <c r="R179" s="23">
        <v>11.336399999999998</v>
      </c>
      <c r="S179" s="29">
        <v>83631296</v>
      </c>
      <c r="T179" s="29">
        <v>89647936</v>
      </c>
      <c r="U179" s="29">
        <v>6016640</v>
      </c>
      <c r="V179" s="54">
        <v>36099840</v>
      </c>
      <c r="W179" s="123"/>
      <c r="X179" s="144">
        <v>36099840</v>
      </c>
      <c r="Y179" s="152">
        <f t="shared" si="5"/>
        <v>72.199680000000001</v>
      </c>
      <c r="Z179" s="153">
        <f t="shared" si="6"/>
        <v>1075775232</v>
      </c>
      <c r="AA179" s="153">
        <f t="shared" si="4"/>
        <v>1311921014.6341465</v>
      </c>
    </row>
    <row r="180" spans="1:27">
      <c r="A180" s="7">
        <v>5</v>
      </c>
      <c r="B180" s="8" t="s">
        <v>228</v>
      </c>
      <c r="C180" s="8">
        <v>29</v>
      </c>
      <c r="D180" s="8">
        <v>26</v>
      </c>
      <c r="E180" s="23">
        <v>135.09199999999998</v>
      </c>
      <c r="F180" s="49">
        <v>90.93</v>
      </c>
      <c r="G180" s="23">
        <v>21.79</v>
      </c>
      <c r="H180" s="49">
        <v>1.8</v>
      </c>
      <c r="I180" s="49"/>
      <c r="J180" s="49"/>
      <c r="K180" s="49">
        <v>17.32</v>
      </c>
      <c r="L180" s="49">
        <v>2.4700000000000002</v>
      </c>
      <c r="M180" s="49"/>
      <c r="N180" s="49"/>
      <c r="O180" s="49"/>
      <c r="P180" s="49"/>
      <c r="Q180" s="49">
        <v>0.2</v>
      </c>
      <c r="R180" s="23">
        <v>22.372</v>
      </c>
      <c r="S180" s="29">
        <v>187777879.99999997</v>
      </c>
      <c r="T180" s="29">
        <v>201287079.99999997</v>
      </c>
      <c r="U180" s="29">
        <v>13509200</v>
      </c>
      <c r="V180" s="54">
        <v>81055200</v>
      </c>
      <c r="W180" s="123">
        <v>16571493</v>
      </c>
      <c r="X180" s="144">
        <v>64483707</v>
      </c>
      <c r="Y180" s="152">
        <f t="shared" si="5"/>
        <v>162.1104</v>
      </c>
      <c r="Z180" s="153">
        <f t="shared" si="6"/>
        <v>2415444959.9999995</v>
      </c>
      <c r="AA180" s="153">
        <f t="shared" si="4"/>
        <v>2945664585.3658533</v>
      </c>
    </row>
    <row r="181" spans="1:27">
      <c r="A181" s="7">
        <v>6</v>
      </c>
      <c r="B181" s="8" t="s">
        <v>229</v>
      </c>
      <c r="C181" s="8">
        <v>20</v>
      </c>
      <c r="D181" s="8">
        <v>18</v>
      </c>
      <c r="E181" s="23">
        <v>88.529049999999998</v>
      </c>
      <c r="F181" s="49">
        <v>61.83</v>
      </c>
      <c r="G181" s="23">
        <v>11.84</v>
      </c>
      <c r="H181" s="49">
        <v>1.4</v>
      </c>
      <c r="I181" s="49"/>
      <c r="J181" s="49"/>
      <c r="K181" s="49">
        <v>10.24</v>
      </c>
      <c r="L181" s="49"/>
      <c r="M181" s="49"/>
      <c r="N181" s="49"/>
      <c r="O181" s="49"/>
      <c r="P181" s="49"/>
      <c r="Q181" s="49">
        <v>0.2</v>
      </c>
      <c r="R181" s="23">
        <v>14.859049999999998</v>
      </c>
      <c r="S181" s="29">
        <v>123055379.5</v>
      </c>
      <c r="T181" s="29">
        <v>131908284.5</v>
      </c>
      <c r="U181" s="29">
        <v>8852905</v>
      </c>
      <c r="V181" s="54">
        <v>53117430</v>
      </c>
      <c r="W181" s="123">
        <v>1278912</v>
      </c>
      <c r="X181" s="144">
        <v>51838518</v>
      </c>
      <c r="Y181" s="152">
        <f t="shared" si="5"/>
        <v>106.23486</v>
      </c>
      <c r="Z181" s="153">
        <f t="shared" si="6"/>
        <v>1582899414</v>
      </c>
      <c r="AA181" s="153">
        <f t="shared" si="4"/>
        <v>1930365139.0243902</v>
      </c>
    </row>
    <row r="182" spans="1:27">
      <c r="A182" s="7">
        <v>7</v>
      </c>
      <c r="B182" s="8" t="s">
        <v>230</v>
      </c>
      <c r="C182" s="8">
        <v>34</v>
      </c>
      <c r="D182" s="8">
        <v>31</v>
      </c>
      <c r="E182" s="23">
        <v>122.98609999999999</v>
      </c>
      <c r="F182" s="49">
        <v>95.91</v>
      </c>
      <c r="G182" s="23">
        <v>3.75</v>
      </c>
      <c r="H182" s="49">
        <v>3.35</v>
      </c>
      <c r="I182" s="49"/>
      <c r="J182" s="49"/>
      <c r="K182" s="49">
        <v>0.1</v>
      </c>
      <c r="L182" s="49"/>
      <c r="M182" s="49"/>
      <c r="N182" s="49"/>
      <c r="O182" s="49">
        <v>0.3</v>
      </c>
      <c r="P182" s="49"/>
      <c r="Q182" s="49"/>
      <c r="R182" s="23">
        <v>23.326099999999997</v>
      </c>
      <c r="S182" s="29">
        <v>170950679</v>
      </c>
      <c r="T182" s="29">
        <v>183249289</v>
      </c>
      <c r="U182" s="29">
        <v>12298610</v>
      </c>
      <c r="V182" s="54">
        <v>73791660</v>
      </c>
      <c r="W182" s="123">
        <v>388184</v>
      </c>
      <c r="X182" s="144">
        <v>73403476</v>
      </c>
      <c r="Y182" s="152">
        <f t="shared" si="5"/>
        <v>147.58331999999999</v>
      </c>
      <c r="Z182" s="153">
        <f t="shared" si="6"/>
        <v>2198991468</v>
      </c>
      <c r="AA182" s="153">
        <f t="shared" si="4"/>
        <v>2681696912.1951218</v>
      </c>
    </row>
    <row r="183" spans="1:27">
      <c r="A183" s="7">
        <v>8</v>
      </c>
      <c r="B183" s="8" t="s">
        <v>231</v>
      </c>
      <c r="C183" s="8">
        <v>17</v>
      </c>
      <c r="D183" s="8">
        <v>17</v>
      </c>
      <c r="E183" s="23">
        <v>89.551299999999998</v>
      </c>
      <c r="F183" s="49">
        <v>65.33</v>
      </c>
      <c r="G183" s="23">
        <v>8.34</v>
      </c>
      <c r="H183" s="49">
        <v>2.25</v>
      </c>
      <c r="I183" s="49"/>
      <c r="J183" s="49"/>
      <c r="K183" s="49">
        <v>6.09</v>
      </c>
      <c r="L183" s="49"/>
      <c r="M183" s="49"/>
      <c r="N183" s="49"/>
      <c r="O183" s="49"/>
      <c r="P183" s="49"/>
      <c r="Q183" s="49"/>
      <c r="R183" s="23">
        <v>15.8813</v>
      </c>
      <c r="S183" s="29">
        <v>124476307</v>
      </c>
      <c r="T183" s="29">
        <v>133431437</v>
      </c>
      <c r="U183" s="29">
        <v>8955130</v>
      </c>
      <c r="V183" s="54">
        <v>53730780</v>
      </c>
      <c r="W183" s="123">
        <v>144354</v>
      </c>
      <c r="X183" s="144">
        <v>53586426</v>
      </c>
      <c r="Y183" s="152">
        <f t="shared" si="5"/>
        <v>107.46156000000001</v>
      </c>
      <c r="Z183" s="153">
        <f t="shared" si="6"/>
        <v>1601177244</v>
      </c>
      <c r="AA183" s="153">
        <f t="shared" si="4"/>
        <v>1952655175.6097562</v>
      </c>
    </row>
    <row r="184" spans="1:27">
      <c r="A184" s="7">
        <v>9</v>
      </c>
      <c r="B184" s="8" t="s">
        <v>232</v>
      </c>
      <c r="C184" s="8">
        <v>15</v>
      </c>
      <c r="D184" s="8">
        <v>13</v>
      </c>
      <c r="E184" s="23">
        <v>62.978755</v>
      </c>
      <c r="F184" s="49">
        <v>49.033000000000001</v>
      </c>
      <c r="G184" s="23">
        <v>2</v>
      </c>
      <c r="H184" s="49">
        <v>1.8</v>
      </c>
      <c r="I184" s="49"/>
      <c r="J184" s="49"/>
      <c r="K184" s="49"/>
      <c r="L184" s="49"/>
      <c r="M184" s="49"/>
      <c r="N184" s="49"/>
      <c r="O184" s="49"/>
      <c r="P184" s="49"/>
      <c r="Q184" s="49">
        <v>0.2</v>
      </c>
      <c r="R184" s="23">
        <v>11.945754999999998</v>
      </c>
      <c r="S184" s="29">
        <v>87540469.450000003</v>
      </c>
      <c r="T184" s="29">
        <v>93838344.950000003</v>
      </c>
      <c r="U184" s="29">
        <v>6297875.5</v>
      </c>
      <c r="V184" s="54">
        <v>37787253</v>
      </c>
      <c r="W184" s="123"/>
      <c r="X184" s="144">
        <v>37787253</v>
      </c>
      <c r="Y184" s="152">
        <f t="shared" si="5"/>
        <v>75.574506</v>
      </c>
      <c r="Z184" s="153">
        <f t="shared" si="6"/>
        <v>1126060139.4000001</v>
      </c>
      <c r="AA184" s="153">
        <f t="shared" si="4"/>
        <v>1373244072.4390247</v>
      </c>
    </row>
    <row r="185" spans="1:27">
      <c r="A185" s="7">
        <v>10</v>
      </c>
      <c r="B185" s="8" t="s">
        <v>233</v>
      </c>
      <c r="C185" s="8"/>
      <c r="D185" s="8">
        <v>12</v>
      </c>
      <c r="E185" s="23">
        <v>49.006</v>
      </c>
      <c r="F185" s="49">
        <v>38.700000000000003</v>
      </c>
      <c r="G185" s="23">
        <v>1</v>
      </c>
      <c r="H185" s="49">
        <v>0.9</v>
      </c>
      <c r="I185" s="49"/>
      <c r="J185" s="49"/>
      <c r="K185" s="49"/>
      <c r="L185" s="49"/>
      <c r="M185" s="49"/>
      <c r="N185" s="49"/>
      <c r="O185" s="49"/>
      <c r="P185" s="49"/>
      <c r="Q185" s="49">
        <v>0.1</v>
      </c>
      <c r="R185" s="23">
        <v>9.3059999999999992</v>
      </c>
      <c r="S185" s="29">
        <v>68118340</v>
      </c>
      <c r="T185" s="29">
        <v>73018940</v>
      </c>
      <c r="U185" s="29">
        <v>4900600</v>
      </c>
      <c r="V185" s="54">
        <v>29403600</v>
      </c>
      <c r="W185" s="123"/>
      <c r="X185" s="144">
        <v>29403600</v>
      </c>
      <c r="Y185" s="152">
        <f t="shared" si="5"/>
        <v>58.807200000000002</v>
      </c>
      <c r="Z185" s="153">
        <f t="shared" si="6"/>
        <v>876227280</v>
      </c>
      <c r="AA185" s="153">
        <f t="shared" si="4"/>
        <v>1068569853.6585367</v>
      </c>
    </row>
    <row r="186" spans="1:27">
      <c r="A186" s="7">
        <v>11</v>
      </c>
      <c r="B186" s="8" t="s">
        <v>234</v>
      </c>
      <c r="C186" s="8">
        <v>28</v>
      </c>
      <c r="D186" s="8">
        <v>28</v>
      </c>
      <c r="E186" s="23">
        <v>114.01753000000001</v>
      </c>
      <c r="F186" s="49">
        <v>87.15</v>
      </c>
      <c r="G186" s="23">
        <v>5.2479999999999993</v>
      </c>
      <c r="H186" s="49">
        <v>4.3</v>
      </c>
      <c r="I186" s="49"/>
      <c r="J186" s="49">
        <v>0.1</v>
      </c>
      <c r="K186" s="49"/>
      <c r="L186" s="49">
        <v>0.54800000000000004</v>
      </c>
      <c r="M186" s="49"/>
      <c r="N186" s="49"/>
      <c r="O186" s="49">
        <v>0.3</v>
      </c>
      <c r="P186" s="49"/>
      <c r="Q186" s="49"/>
      <c r="R186" s="23">
        <v>21.619530000000001</v>
      </c>
      <c r="S186" s="29">
        <v>158484366.70000002</v>
      </c>
      <c r="T186" s="29">
        <v>169886119.70000002</v>
      </c>
      <c r="U186" s="29">
        <v>11401753</v>
      </c>
      <c r="V186" s="54">
        <v>68410518</v>
      </c>
      <c r="W186" s="123"/>
      <c r="X186" s="144">
        <v>68410518</v>
      </c>
      <c r="Y186" s="152">
        <f t="shared" si="5"/>
        <v>136.82103599999999</v>
      </c>
      <c r="Z186" s="153">
        <f t="shared" si="6"/>
        <v>2038633436.4000001</v>
      </c>
      <c r="AA186" s="153">
        <f t="shared" si="4"/>
        <v>2486138337.0731707</v>
      </c>
    </row>
    <row r="187" spans="1:27">
      <c r="A187" s="7">
        <v>12</v>
      </c>
      <c r="B187" s="8" t="s">
        <v>235</v>
      </c>
      <c r="C187" s="8">
        <v>43</v>
      </c>
      <c r="D187" s="8">
        <v>43</v>
      </c>
      <c r="E187" s="23">
        <v>207.62277</v>
      </c>
      <c r="F187" s="49">
        <v>141.02000000000001</v>
      </c>
      <c r="G187" s="23">
        <v>29.477</v>
      </c>
      <c r="H187" s="49">
        <v>4.9000000000000004</v>
      </c>
      <c r="I187" s="49">
        <v>0.2</v>
      </c>
      <c r="J187" s="49"/>
      <c r="K187" s="49">
        <v>11.425000000000001</v>
      </c>
      <c r="L187" s="49">
        <v>6.7809999999999997</v>
      </c>
      <c r="M187" s="49">
        <v>5.2809999999999997</v>
      </c>
      <c r="N187" s="49"/>
      <c r="O187" s="49">
        <v>0.3</v>
      </c>
      <c r="P187" s="49"/>
      <c r="Q187" s="49">
        <v>0.59</v>
      </c>
      <c r="R187" s="23">
        <v>37.125770000000003</v>
      </c>
      <c r="S187" s="29">
        <v>288595650.30000001</v>
      </c>
      <c r="T187" s="29">
        <v>309357927.30000001</v>
      </c>
      <c r="U187" s="29">
        <v>20762277</v>
      </c>
      <c r="V187" s="54">
        <v>124573662</v>
      </c>
      <c r="W187" s="123">
        <v>4742745</v>
      </c>
      <c r="X187" s="144">
        <v>119830917</v>
      </c>
      <c r="Y187" s="152">
        <f t="shared" si="5"/>
        <v>249.147324</v>
      </c>
      <c r="Z187" s="153">
        <f t="shared" si="6"/>
        <v>3712295127.6000004</v>
      </c>
      <c r="AA187" s="153">
        <f t="shared" si="4"/>
        <v>4527189180</v>
      </c>
    </row>
    <row r="188" spans="1:27">
      <c r="A188" s="7">
        <v>13</v>
      </c>
      <c r="B188" s="34" t="s">
        <v>236</v>
      </c>
      <c r="C188" s="30">
        <v>4</v>
      </c>
      <c r="D188" s="30">
        <v>3</v>
      </c>
      <c r="E188" s="23">
        <v>11.54725</v>
      </c>
      <c r="F188" s="26">
        <v>8.6199999999999992</v>
      </c>
      <c r="G188" s="23">
        <v>0.73</v>
      </c>
      <c r="H188" s="26"/>
      <c r="I188" s="26"/>
      <c r="J188" s="26"/>
      <c r="K188" s="26"/>
      <c r="L188" s="26">
        <v>0.73</v>
      </c>
      <c r="M188" s="26"/>
      <c r="N188" s="26"/>
      <c r="O188" s="26"/>
      <c r="P188" s="26"/>
      <c r="Q188" s="26"/>
      <c r="R188" s="23">
        <v>2.1972499999999999</v>
      </c>
      <c r="S188" s="29">
        <v>16050677.5</v>
      </c>
      <c r="T188" s="29">
        <v>17205402.5</v>
      </c>
      <c r="U188" s="29">
        <v>1154725</v>
      </c>
      <c r="V188" s="54">
        <v>6928350</v>
      </c>
      <c r="W188" s="123">
        <v>4511109</v>
      </c>
      <c r="X188" s="144">
        <v>2417241</v>
      </c>
      <c r="Y188" s="152">
        <f t="shared" si="5"/>
        <v>13.8567</v>
      </c>
      <c r="Z188" s="153">
        <f t="shared" si="6"/>
        <v>206464830</v>
      </c>
      <c r="AA188" s="153">
        <f t="shared" si="4"/>
        <v>251786378.04878047</v>
      </c>
    </row>
    <row r="189" spans="1:27">
      <c r="A189" s="13" t="s">
        <v>237</v>
      </c>
      <c r="B189" s="14" t="s">
        <v>238</v>
      </c>
      <c r="C189" s="14"/>
      <c r="D189" s="14"/>
      <c r="E189" s="23"/>
      <c r="F189" s="51"/>
      <c r="G189" s="23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23"/>
      <c r="S189" s="29"/>
      <c r="T189" s="29"/>
      <c r="U189" s="29"/>
      <c r="V189" s="54"/>
      <c r="W189" s="126"/>
      <c r="X189" s="144"/>
      <c r="Y189" s="152">
        <f t="shared" si="5"/>
        <v>0</v>
      </c>
      <c r="Z189" s="153">
        <f t="shared" si="6"/>
        <v>0</v>
      </c>
      <c r="AA189" s="153">
        <f t="shared" si="4"/>
        <v>0</v>
      </c>
    </row>
    <row r="190" spans="1:27">
      <c r="A190" s="7">
        <v>1</v>
      </c>
      <c r="B190" s="8" t="s">
        <v>239</v>
      </c>
      <c r="C190" s="8">
        <v>61</v>
      </c>
      <c r="D190" s="8">
        <v>61</v>
      </c>
      <c r="E190" s="23">
        <v>366.68490000000003</v>
      </c>
      <c r="F190" s="49">
        <v>192.22</v>
      </c>
      <c r="G190" s="23">
        <v>127.62000000000002</v>
      </c>
      <c r="H190" s="49">
        <v>4.95</v>
      </c>
      <c r="I190" s="49">
        <v>36.6</v>
      </c>
      <c r="J190" s="49"/>
      <c r="K190" s="49">
        <v>83.9</v>
      </c>
      <c r="L190" s="49">
        <v>2.17</v>
      </c>
      <c r="M190" s="49"/>
      <c r="N190" s="49"/>
      <c r="O190" s="49"/>
      <c r="P190" s="49"/>
      <c r="Q190" s="49"/>
      <c r="R190" s="23">
        <v>46.844899999999988</v>
      </c>
      <c r="S190" s="29">
        <v>509692011.00000006</v>
      </c>
      <c r="T190" s="29">
        <v>546360501</v>
      </c>
      <c r="U190" s="29">
        <v>36668489.99999994</v>
      </c>
      <c r="V190" s="54">
        <v>220010939.99999964</v>
      </c>
      <c r="W190" s="123">
        <v>521122</v>
      </c>
      <c r="X190" s="144">
        <v>219489817.99999964</v>
      </c>
      <c r="Y190" s="152">
        <f t="shared" si="5"/>
        <v>440.02187999999927</v>
      </c>
      <c r="Z190" s="153">
        <f t="shared" si="6"/>
        <v>6556326012</v>
      </c>
      <c r="AA190" s="153">
        <f t="shared" si="4"/>
        <v>7995519526.8292685</v>
      </c>
    </row>
    <row r="191" spans="1:27">
      <c r="A191" s="7">
        <v>2</v>
      </c>
      <c r="B191" s="8" t="s">
        <v>240</v>
      </c>
      <c r="C191" s="8">
        <v>28</v>
      </c>
      <c r="D191" s="8">
        <v>24</v>
      </c>
      <c r="E191" s="23">
        <v>153.19469999999998</v>
      </c>
      <c r="F191" s="49">
        <v>85.6</v>
      </c>
      <c r="G191" s="23">
        <v>46.91</v>
      </c>
      <c r="H191" s="49">
        <v>2.2999999999999998</v>
      </c>
      <c r="I191" s="49">
        <v>4.4000000000000004</v>
      </c>
      <c r="J191" s="49">
        <v>4.4000000000000004</v>
      </c>
      <c r="K191" s="49">
        <v>35.69</v>
      </c>
      <c r="L191" s="49"/>
      <c r="M191" s="49"/>
      <c r="N191" s="49"/>
      <c r="O191" s="49"/>
      <c r="P191" s="49">
        <v>0.12</v>
      </c>
      <c r="Q191" s="49"/>
      <c r="R191" s="23">
        <v>20.684699999999999</v>
      </c>
      <c r="S191" s="29">
        <v>212940632.99999997</v>
      </c>
      <c r="T191" s="29">
        <v>228260102.99999997</v>
      </c>
      <c r="U191" s="29">
        <v>15319470</v>
      </c>
      <c r="V191" s="54">
        <v>91916820</v>
      </c>
      <c r="W191" s="123"/>
      <c r="X191" s="144">
        <v>91916820</v>
      </c>
      <c r="Y191" s="152">
        <f t="shared" si="5"/>
        <v>183.83364</v>
      </c>
      <c r="Z191" s="153">
        <f t="shared" si="6"/>
        <v>2739121235.9999995</v>
      </c>
      <c r="AA191" s="153">
        <f t="shared" si="4"/>
        <v>3340391751.219512</v>
      </c>
    </row>
    <row r="192" spans="1:27">
      <c r="A192" s="7">
        <v>3</v>
      </c>
      <c r="B192" s="8" t="s">
        <v>241</v>
      </c>
      <c r="C192" s="8">
        <v>63</v>
      </c>
      <c r="D192" s="8">
        <v>56</v>
      </c>
      <c r="E192" s="23">
        <v>313.37295</v>
      </c>
      <c r="F192" s="49">
        <v>151.91999999999999</v>
      </c>
      <c r="G192" s="23">
        <v>125.27000000000001</v>
      </c>
      <c r="H192" s="49">
        <v>2.0499999999999998</v>
      </c>
      <c r="I192" s="49">
        <v>22</v>
      </c>
      <c r="J192" s="49">
        <v>11.1</v>
      </c>
      <c r="K192" s="49">
        <v>90.12</v>
      </c>
      <c r="L192" s="49"/>
      <c r="M192" s="49"/>
      <c r="N192" s="49"/>
      <c r="O192" s="49"/>
      <c r="P192" s="49"/>
      <c r="Q192" s="49"/>
      <c r="R192" s="23">
        <v>36.182949999999998</v>
      </c>
      <c r="S192" s="29">
        <v>435588400.5</v>
      </c>
      <c r="T192" s="29">
        <v>466925695.5</v>
      </c>
      <c r="U192" s="29">
        <v>31337295</v>
      </c>
      <c r="V192" s="54">
        <v>188023770</v>
      </c>
      <c r="W192" s="123"/>
      <c r="X192" s="144">
        <v>188023770</v>
      </c>
      <c r="Y192" s="152">
        <f t="shared" si="5"/>
        <v>376.04754000000003</v>
      </c>
      <c r="Z192" s="153">
        <f t="shared" si="6"/>
        <v>5603108346</v>
      </c>
      <c r="AA192" s="153">
        <f t="shared" si="4"/>
        <v>6833058958.5365849</v>
      </c>
    </row>
    <row r="193" spans="1:27">
      <c r="A193" s="7">
        <v>4</v>
      </c>
      <c r="B193" s="8" t="s">
        <v>242</v>
      </c>
      <c r="C193" s="8">
        <v>19</v>
      </c>
      <c r="D193" s="8">
        <v>16</v>
      </c>
      <c r="E193" s="23">
        <v>65.913150000000002</v>
      </c>
      <c r="F193" s="49">
        <v>50.69</v>
      </c>
      <c r="G193" s="23">
        <v>2.7</v>
      </c>
      <c r="H193" s="49">
        <v>2.6</v>
      </c>
      <c r="I193" s="49"/>
      <c r="J193" s="49">
        <v>0.1</v>
      </c>
      <c r="K193" s="49"/>
      <c r="L193" s="49"/>
      <c r="M193" s="49"/>
      <c r="N193" s="49"/>
      <c r="O193" s="49"/>
      <c r="P193" s="49"/>
      <c r="Q193" s="49"/>
      <c r="R193" s="23">
        <v>12.523149999999999</v>
      </c>
      <c r="S193" s="29">
        <v>91619278.5</v>
      </c>
      <c r="T193" s="29">
        <v>98210593.5</v>
      </c>
      <c r="U193" s="29">
        <v>6591315</v>
      </c>
      <c r="V193" s="54">
        <v>39547890</v>
      </c>
      <c r="W193" s="123">
        <v>3153908</v>
      </c>
      <c r="X193" s="144">
        <v>36393982</v>
      </c>
      <c r="Y193" s="152">
        <f t="shared" si="5"/>
        <v>79.095780000000005</v>
      </c>
      <c r="Z193" s="153">
        <f t="shared" si="6"/>
        <v>1178527122</v>
      </c>
      <c r="AA193" s="153">
        <f t="shared" si="4"/>
        <v>1437228197.5609758</v>
      </c>
    </row>
    <row r="194" spans="1:27">
      <c r="A194" s="7">
        <v>5</v>
      </c>
      <c r="B194" s="8" t="s">
        <v>243</v>
      </c>
      <c r="C194" s="8">
        <v>13</v>
      </c>
      <c r="D194" s="8">
        <v>13</v>
      </c>
      <c r="E194" s="23">
        <v>80.680499999999995</v>
      </c>
      <c r="F194" s="49">
        <v>45</v>
      </c>
      <c r="G194" s="23">
        <v>24.8</v>
      </c>
      <c r="H194" s="49">
        <v>1.3</v>
      </c>
      <c r="I194" s="49">
        <v>5.4</v>
      </c>
      <c r="J194" s="49">
        <v>0.1</v>
      </c>
      <c r="K194" s="49">
        <v>18</v>
      </c>
      <c r="L194" s="49"/>
      <c r="M194" s="49"/>
      <c r="N194" s="49"/>
      <c r="O194" s="49"/>
      <c r="P194" s="49"/>
      <c r="Q194" s="49"/>
      <c r="R194" s="23">
        <v>10.880499999999998</v>
      </c>
      <c r="S194" s="29">
        <v>112145895</v>
      </c>
      <c r="T194" s="29">
        <v>120213945</v>
      </c>
      <c r="U194" s="29">
        <v>8068050</v>
      </c>
      <c r="V194" s="54">
        <v>48408300</v>
      </c>
      <c r="W194" s="123"/>
      <c r="X194" s="144">
        <v>48408300</v>
      </c>
      <c r="Y194" s="152">
        <f t="shared" si="5"/>
        <v>96.816599999999994</v>
      </c>
      <c r="Z194" s="153">
        <f t="shared" si="6"/>
        <v>1442567340</v>
      </c>
      <c r="AA194" s="153">
        <f t="shared" si="4"/>
        <v>1759228463.414634</v>
      </c>
    </row>
    <row r="195" spans="1:27">
      <c r="A195" s="7">
        <v>6</v>
      </c>
      <c r="B195" s="8" t="s">
        <v>244</v>
      </c>
      <c r="C195" s="8">
        <v>25</v>
      </c>
      <c r="D195" s="8">
        <v>25</v>
      </c>
      <c r="E195" s="23">
        <v>150.81885</v>
      </c>
      <c r="F195" s="49">
        <v>78.86</v>
      </c>
      <c r="G195" s="23">
        <v>52.71</v>
      </c>
      <c r="H195" s="49">
        <v>3.05</v>
      </c>
      <c r="I195" s="49">
        <v>1.1000000000000001</v>
      </c>
      <c r="J195" s="49">
        <v>7.6</v>
      </c>
      <c r="K195" s="49">
        <v>40.96</v>
      </c>
      <c r="L195" s="49"/>
      <c r="M195" s="49"/>
      <c r="N195" s="49"/>
      <c r="O195" s="49"/>
      <c r="P195" s="49"/>
      <c r="Q195" s="49"/>
      <c r="R195" s="23">
        <v>19.248849999999997</v>
      </c>
      <c r="S195" s="29">
        <v>209638201.5</v>
      </c>
      <c r="T195" s="29">
        <v>224720086.5</v>
      </c>
      <c r="U195" s="29">
        <v>15081885</v>
      </c>
      <c r="V195" s="54">
        <v>90491310</v>
      </c>
      <c r="W195" s="123">
        <v>14473262</v>
      </c>
      <c r="X195" s="144">
        <v>76018048</v>
      </c>
      <c r="Y195" s="152">
        <f t="shared" si="5"/>
        <v>180.98262</v>
      </c>
      <c r="Z195" s="153">
        <f t="shared" si="6"/>
        <v>2696641038</v>
      </c>
      <c r="AA195" s="153">
        <f t="shared" si="4"/>
        <v>3288586631.7073169</v>
      </c>
    </row>
    <row r="196" spans="1:27">
      <c r="A196" s="7">
        <v>7</v>
      </c>
      <c r="B196" s="8" t="s">
        <v>245</v>
      </c>
      <c r="C196" s="8">
        <v>24</v>
      </c>
      <c r="D196" s="8">
        <v>22</v>
      </c>
      <c r="E196" s="23">
        <v>77.261599999999987</v>
      </c>
      <c r="F196" s="49">
        <v>61.01</v>
      </c>
      <c r="G196" s="23">
        <v>1.55</v>
      </c>
      <c r="H196" s="49">
        <v>1.45</v>
      </c>
      <c r="I196" s="49"/>
      <c r="J196" s="49"/>
      <c r="K196" s="49"/>
      <c r="L196" s="49"/>
      <c r="M196" s="49">
        <v>0.1</v>
      </c>
      <c r="N196" s="49"/>
      <c r="O196" s="49"/>
      <c r="P196" s="49"/>
      <c r="Q196" s="49"/>
      <c r="R196" s="23">
        <v>14.701599999999999</v>
      </c>
      <c r="S196" s="29">
        <v>107393623.99999999</v>
      </c>
      <c r="T196" s="29">
        <v>115119783.99999999</v>
      </c>
      <c r="U196" s="29">
        <v>7726160</v>
      </c>
      <c r="V196" s="54">
        <v>46356960</v>
      </c>
      <c r="W196" s="123">
        <v>3710530</v>
      </c>
      <c r="X196" s="144">
        <v>42646430</v>
      </c>
      <c r="Y196" s="152">
        <f t="shared" si="5"/>
        <v>92.713920000000002</v>
      </c>
      <c r="Z196" s="153">
        <f t="shared" si="6"/>
        <v>1381437407.9999998</v>
      </c>
      <c r="AA196" s="153">
        <f t="shared" si="4"/>
        <v>1684679765.8536582</v>
      </c>
    </row>
    <row r="197" spans="1:27">
      <c r="A197" s="7">
        <v>8</v>
      </c>
      <c r="B197" s="8" t="s">
        <v>37</v>
      </c>
      <c r="C197" s="8">
        <v>162</v>
      </c>
      <c r="D197" s="8">
        <v>161</v>
      </c>
      <c r="E197" s="23">
        <v>854.91800000000001</v>
      </c>
      <c r="F197" s="49">
        <v>444.11</v>
      </c>
      <c r="G197" s="23">
        <v>304.40000000000003</v>
      </c>
      <c r="H197" s="49">
        <v>8.1999999999999993</v>
      </c>
      <c r="I197" s="49">
        <v>64.8</v>
      </c>
      <c r="J197" s="49">
        <v>32.6</v>
      </c>
      <c r="K197" s="49">
        <v>196.58</v>
      </c>
      <c r="L197" s="49">
        <v>0.49</v>
      </c>
      <c r="M197" s="49"/>
      <c r="N197" s="49"/>
      <c r="O197" s="49">
        <v>1.73</v>
      </c>
      <c r="P197" s="49"/>
      <c r="Q197" s="49"/>
      <c r="R197" s="23">
        <v>106.408</v>
      </c>
      <c r="S197" s="29">
        <v>1188336020</v>
      </c>
      <c r="T197" s="29">
        <v>1273827820</v>
      </c>
      <c r="U197" s="29">
        <v>85491800</v>
      </c>
      <c r="V197" s="54">
        <v>512950800</v>
      </c>
      <c r="W197" s="123">
        <v>27934000</v>
      </c>
      <c r="X197" s="144">
        <v>485016800</v>
      </c>
      <c r="Y197" s="152">
        <f t="shared" si="5"/>
        <v>1025.9015999999999</v>
      </c>
      <c r="Z197" s="153">
        <f t="shared" si="6"/>
        <v>15285933840</v>
      </c>
      <c r="AA197" s="153">
        <f t="shared" si="4"/>
        <v>18641382731.707317</v>
      </c>
    </row>
    <row r="198" spans="1:27">
      <c r="A198" s="13" t="s">
        <v>36</v>
      </c>
      <c r="B198" s="14" t="s">
        <v>246</v>
      </c>
      <c r="C198" s="14"/>
      <c r="D198" s="14"/>
      <c r="E198" s="23">
        <v>0</v>
      </c>
      <c r="F198" s="51"/>
      <c r="G198" s="23">
        <v>0</v>
      </c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23">
        <v>0</v>
      </c>
      <c r="S198" s="29">
        <v>0</v>
      </c>
      <c r="T198" s="29">
        <v>0</v>
      </c>
      <c r="U198" s="29">
        <v>0</v>
      </c>
      <c r="V198" s="54">
        <v>0</v>
      </c>
      <c r="W198" s="126"/>
      <c r="X198" s="144">
        <v>0</v>
      </c>
      <c r="Y198" s="152">
        <f t="shared" si="5"/>
        <v>0</v>
      </c>
      <c r="Z198" s="153">
        <f t="shared" si="6"/>
        <v>0</v>
      </c>
    </row>
    <row r="199" spans="1:27">
      <c r="A199" s="7" t="s">
        <v>34</v>
      </c>
      <c r="B199" s="8" t="s">
        <v>14</v>
      </c>
      <c r="C199" s="8"/>
      <c r="D199" s="8"/>
      <c r="E199" s="23">
        <v>0</v>
      </c>
      <c r="F199" s="49"/>
      <c r="G199" s="23">
        <v>0</v>
      </c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23">
        <v>0</v>
      </c>
      <c r="S199" s="29">
        <v>0</v>
      </c>
      <c r="T199" s="29">
        <v>0</v>
      </c>
      <c r="U199" s="29">
        <v>0</v>
      </c>
      <c r="V199" s="54">
        <v>0</v>
      </c>
      <c r="W199" s="123"/>
      <c r="X199" s="144">
        <v>0</v>
      </c>
      <c r="Y199" s="152">
        <f t="shared" si="5"/>
        <v>0</v>
      </c>
      <c r="Z199" s="153">
        <f t="shared" si="6"/>
        <v>0</v>
      </c>
    </row>
    <row r="200" spans="1:27">
      <c r="A200" s="7">
        <v>1</v>
      </c>
      <c r="B200" s="8" t="s">
        <v>247</v>
      </c>
      <c r="C200" s="8"/>
      <c r="D200" s="8"/>
      <c r="E200" s="23">
        <v>0</v>
      </c>
      <c r="F200" s="49"/>
      <c r="G200" s="23">
        <v>0</v>
      </c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23">
        <v>0</v>
      </c>
      <c r="S200" s="29">
        <v>0</v>
      </c>
      <c r="T200" s="29">
        <v>0</v>
      </c>
      <c r="U200" s="29">
        <v>0</v>
      </c>
      <c r="V200" s="54">
        <v>0</v>
      </c>
      <c r="W200" s="123"/>
      <c r="X200" s="144">
        <v>0</v>
      </c>
      <c r="Y200" s="152">
        <f t="shared" si="5"/>
        <v>0</v>
      </c>
      <c r="Z200" s="153">
        <f t="shared" si="6"/>
        <v>0</v>
      </c>
    </row>
    <row r="201" spans="1:27">
      <c r="A201" s="7">
        <v>2</v>
      </c>
      <c r="B201" s="8" t="s">
        <v>248</v>
      </c>
      <c r="C201" s="8"/>
      <c r="D201" s="8"/>
      <c r="E201" s="23">
        <v>0</v>
      </c>
      <c r="F201" s="49"/>
      <c r="G201" s="23">
        <v>0</v>
      </c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23">
        <v>0</v>
      </c>
      <c r="S201" s="29">
        <v>0</v>
      </c>
      <c r="T201" s="29">
        <v>0</v>
      </c>
      <c r="U201" s="29">
        <v>0</v>
      </c>
      <c r="V201" s="54">
        <v>0</v>
      </c>
      <c r="W201" s="123"/>
      <c r="X201" s="144">
        <v>0</v>
      </c>
      <c r="Y201" s="152">
        <f t="shared" si="5"/>
        <v>0</v>
      </c>
      <c r="Z201" s="153">
        <f t="shared" si="6"/>
        <v>0</v>
      </c>
    </row>
    <row r="202" spans="1:27">
      <c r="A202" s="7">
        <v>3</v>
      </c>
      <c r="B202" s="8" t="s">
        <v>249</v>
      </c>
      <c r="C202" s="8"/>
      <c r="D202" s="8"/>
      <c r="E202" s="23">
        <v>0</v>
      </c>
      <c r="F202" s="49"/>
      <c r="G202" s="23">
        <v>0</v>
      </c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23">
        <v>0</v>
      </c>
      <c r="S202" s="29">
        <v>0</v>
      </c>
      <c r="T202" s="29">
        <v>0</v>
      </c>
      <c r="U202" s="29">
        <v>0</v>
      </c>
      <c r="V202" s="54">
        <v>0</v>
      </c>
      <c r="W202" s="123"/>
      <c r="X202" s="144">
        <v>0</v>
      </c>
      <c r="Y202" s="152">
        <f t="shared" si="5"/>
        <v>0</v>
      </c>
      <c r="Z202" s="153">
        <f t="shared" si="6"/>
        <v>0</v>
      </c>
    </row>
    <row r="203" spans="1:27">
      <c r="A203" s="7">
        <v>10</v>
      </c>
      <c r="B203" s="8" t="s">
        <v>42</v>
      </c>
      <c r="C203" s="8"/>
      <c r="D203" s="8"/>
      <c r="E203" s="23">
        <v>0</v>
      </c>
      <c r="F203" s="49"/>
      <c r="G203" s="23">
        <v>0</v>
      </c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23">
        <v>0</v>
      </c>
      <c r="S203" s="29">
        <v>0</v>
      </c>
      <c r="T203" s="29">
        <v>0</v>
      </c>
      <c r="U203" s="29">
        <v>0</v>
      </c>
      <c r="V203" s="54">
        <v>0</v>
      </c>
      <c r="W203" s="123"/>
      <c r="X203" s="144">
        <v>0</v>
      </c>
      <c r="Y203" s="152">
        <f t="shared" ref="Y203:Y266" si="7">V203*2/1000000</f>
        <v>0</v>
      </c>
      <c r="Z203" s="153">
        <f t="shared" ref="Z203:Z266" si="8">T203*12</f>
        <v>0</v>
      </c>
    </row>
    <row r="204" spans="1:27">
      <c r="A204" s="7">
        <v>4</v>
      </c>
      <c r="B204" s="8" t="s">
        <v>41</v>
      </c>
      <c r="C204" s="8"/>
      <c r="D204" s="8"/>
      <c r="E204" s="23">
        <v>0</v>
      </c>
      <c r="F204" s="49"/>
      <c r="G204" s="23">
        <v>0</v>
      </c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23">
        <v>0</v>
      </c>
      <c r="S204" s="29">
        <v>0</v>
      </c>
      <c r="T204" s="29">
        <v>0</v>
      </c>
      <c r="U204" s="29">
        <v>0</v>
      </c>
      <c r="V204" s="54">
        <v>0</v>
      </c>
      <c r="W204" s="123"/>
      <c r="X204" s="144">
        <v>0</v>
      </c>
      <c r="Y204" s="152">
        <f t="shared" si="7"/>
        <v>0</v>
      </c>
      <c r="Z204" s="153">
        <f t="shared" si="8"/>
        <v>0</v>
      </c>
    </row>
    <row r="205" spans="1:27">
      <c r="A205" s="7">
        <v>5</v>
      </c>
      <c r="B205" s="8" t="s">
        <v>250</v>
      </c>
      <c r="C205" s="8">
        <v>273</v>
      </c>
      <c r="D205" s="8">
        <v>269</v>
      </c>
      <c r="E205" s="23">
        <v>1367.5102000000002</v>
      </c>
      <c r="F205" s="49">
        <v>709.32</v>
      </c>
      <c r="G205" s="23">
        <v>486.8</v>
      </c>
      <c r="H205" s="49">
        <v>20</v>
      </c>
      <c r="I205" s="49"/>
      <c r="J205" s="49"/>
      <c r="K205" s="49">
        <v>392</v>
      </c>
      <c r="L205" s="49"/>
      <c r="M205" s="49"/>
      <c r="N205" s="49"/>
      <c r="O205" s="49"/>
      <c r="P205" s="49"/>
      <c r="Q205" s="49">
        <v>74.8</v>
      </c>
      <c r="R205" s="23">
        <v>171.39019999999999</v>
      </c>
      <c r="S205" s="29">
        <v>1900839178.0000002</v>
      </c>
      <c r="T205" s="29">
        <v>2037590198.0000002</v>
      </c>
      <c r="U205" s="29">
        <v>136751020</v>
      </c>
      <c r="V205" s="54">
        <v>820506120</v>
      </c>
      <c r="W205" s="123"/>
      <c r="X205" s="144">
        <v>820506120</v>
      </c>
      <c r="Y205" s="152">
        <f t="shared" si="7"/>
        <v>1641.01224</v>
      </c>
      <c r="Z205" s="153">
        <f t="shared" si="8"/>
        <v>24451082376.000004</v>
      </c>
    </row>
    <row r="206" spans="1:27">
      <c r="A206" s="7">
        <v>6</v>
      </c>
      <c r="B206" s="8" t="s">
        <v>251</v>
      </c>
      <c r="C206" s="8"/>
      <c r="D206" s="8">
        <v>238</v>
      </c>
      <c r="E206" s="23">
        <v>1488.4407499999998</v>
      </c>
      <c r="F206" s="49">
        <v>705.28</v>
      </c>
      <c r="G206" s="23">
        <v>610.32999999999993</v>
      </c>
      <c r="H206" s="49">
        <v>25.5</v>
      </c>
      <c r="I206" s="49">
        <v>47.3</v>
      </c>
      <c r="J206" s="49"/>
      <c r="K206" s="49">
        <v>454.26</v>
      </c>
      <c r="L206" s="49">
        <v>4.67</v>
      </c>
      <c r="M206" s="49"/>
      <c r="N206" s="49"/>
      <c r="O206" s="49"/>
      <c r="P206" s="49"/>
      <c r="Q206" s="49">
        <v>78.599999999999994</v>
      </c>
      <c r="R206" s="23">
        <v>172.83074999999997</v>
      </c>
      <c r="S206" s="29">
        <v>2068932642.4999998</v>
      </c>
      <c r="T206" s="29">
        <v>2217776717.4999995</v>
      </c>
      <c r="U206" s="29">
        <v>148844074.99999976</v>
      </c>
      <c r="V206" s="54">
        <v>893064449.99999857</v>
      </c>
      <c r="W206" s="123"/>
      <c r="X206" s="144">
        <v>893064449.99999857</v>
      </c>
      <c r="Y206" s="152">
        <f t="shared" si="7"/>
        <v>1786.1288999999972</v>
      </c>
      <c r="Z206" s="153">
        <f t="shared" si="8"/>
        <v>26613320609.999992</v>
      </c>
    </row>
    <row r="207" spans="1:27">
      <c r="A207" s="7">
        <v>7</v>
      </c>
      <c r="B207" s="8" t="s">
        <v>252</v>
      </c>
      <c r="C207" s="8">
        <v>147</v>
      </c>
      <c r="D207" s="8">
        <v>128</v>
      </c>
      <c r="E207" s="23">
        <v>690.37160000000006</v>
      </c>
      <c r="F207" s="49">
        <v>410.86</v>
      </c>
      <c r="G207" s="23">
        <v>178.8</v>
      </c>
      <c r="H207" s="49">
        <v>17.7</v>
      </c>
      <c r="I207" s="49"/>
      <c r="J207" s="49"/>
      <c r="K207" s="49">
        <v>158.30000000000001</v>
      </c>
      <c r="L207" s="49"/>
      <c r="M207" s="49"/>
      <c r="N207" s="49"/>
      <c r="O207" s="49"/>
      <c r="P207" s="49"/>
      <c r="Q207" s="49">
        <v>2.8</v>
      </c>
      <c r="R207" s="23">
        <v>100.71159999999999</v>
      </c>
      <c r="S207" s="29">
        <v>959616524.00000012</v>
      </c>
      <c r="T207" s="29">
        <v>1028653684.0000001</v>
      </c>
      <c r="U207" s="29">
        <v>69037160</v>
      </c>
      <c r="V207" s="54">
        <v>414222960</v>
      </c>
      <c r="W207" s="123">
        <v>94224000</v>
      </c>
      <c r="X207" s="144">
        <v>319998960</v>
      </c>
      <c r="Y207" s="152">
        <f t="shared" si="7"/>
        <v>828.44592</v>
      </c>
      <c r="Z207" s="153">
        <f t="shared" si="8"/>
        <v>12343844208.000002</v>
      </c>
    </row>
    <row r="208" spans="1:27">
      <c r="A208" s="7">
        <v>8</v>
      </c>
      <c r="B208" s="8" t="s">
        <v>253</v>
      </c>
      <c r="C208" s="8">
        <v>63</v>
      </c>
      <c r="D208" s="8">
        <v>63</v>
      </c>
      <c r="E208" s="23">
        <v>313.26075000000003</v>
      </c>
      <c r="F208" s="49">
        <v>129.35</v>
      </c>
      <c r="G208" s="23">
        <v>147.85000000000002</v>
      </c>
      <c r="H208" s="49">
        <v>8.6</v>
      </c>
      <c r="I208" s="49"/>
      <c r="J208" s="49"/>
      <c r="K208" s="49">
        <v>104.95</v>
      </c>
      <c r="L208" s="49"/>
      <c r="M208" s="49">
        <v>15.5</v>
      </c>
      <c r="N208" s="49"/>
      <c r="O208" s="49">
        <v>0.3</v>
      </c>
      <c r="P208" s="49"/>
      <c r="Q208" s="49">
        <v>18.5</v>
      </c>
      <c r="R208" s="23">
        <v>36.060749999999999</v>
      </c>
      <c r="S208" s="29">
        <v>435432442.50000006</v>
      </c>
      <c r="T208" s="29">
        <v>466758517.50000006</v>
      </c>
      <c r="U208" s="29">
        <v>31326075</v>
      </c>
      <c r="V208" s="54">
        <v>187956450</v>
      </c>
      <c r="W208" s="123">
        <v>92282430</v>
      </c>
      <c r="X208" s="144">
        <v>95674020</v>
      </c>
      <c r="Y208" s="152">
        <f t="shared" si="7"/>
        <v>375.91289999999998</v>
      </c>
      <c r="Z208" s="153">
        <f t="shared" si="8"/>
        <v>5601102210.000001</v>
      </c>
    </row>
    <row r="209" spans="1:26">
      <c r="A209" s="7">
        <v>9</v>
      </c>
      <c r="B209" s="8" t="s">
        <v>15</v>
      </c>
      <c r="C209" s="8">
        <v>51</v>
      </c>
      <c r="D209" s="8">
        <v>33</v>
      </c>
      <c r="E209" s="23">
        <v>203.99645000000001</v>
      </c>
      <c r="F209" s="49">
        <v>109.37</v>
      </c>
      <c r="G209" s="23">
        <v>67.819999999999993</v>
      </c>
      <c r="H209" s="49">
        <v>4.7</v>
      </c>
      <c r="I209" s="49"/>
      <c r="J209" s="49"/>
      <c r="K209" s="49">
        <v>54.32</v>
      </c>
      <c r="L209" s="49"/>
      <c r="M209" s="49"/>
      <c r="N209" s="49"/>
      <c r="O209" s="49">
        <v>0.3</v>
      </c>
      <c r="P209" s="49"/>
      <c r="Q209" s="49">
        <v>8.5</v>
      </c>
      <c r="R209" s="23">
        <v>26.806450000000002</v>
      </c>
      <c r="S209" s="29">
        <v>283555065.5</v>
      </c>
      <c r="T209" s="29">
        <v>303954710.5</v>
      </c>
      <c r="U209" s="29">
        <v>20399645</v>
      </c>
      <c r="V209" s="54">
        <v>122397870</v>
      </c>
      <c r="W209" s="123">
        <v>122397870</v>
      </c>
      <c r="X209" s="144">
        <v>0</v>
      </c>
      <c r="Y209" s="152">
        <f t="shared" si="7"/>
        <v>244.79574</v>
      </c>
      <c r="Z209" s="153">
        <f t="shared" si="8"/>
        <v>3647456526</v>
      </c>
    </row>
    <row r="210" spans="1:26">
      <c r="A210" s="7">
        <v>11</v>
      </c>
      <c r="B210" s="8" t="s">
        <v>254</v>
      </c>
      <c r="C210" s="8">
        <v>82</v>
      </c>
      <c r="D210" s="8">
        <v>74</v>
      </c>
      <c r="E210" s="23">
        <v>456.13850000000002</v>
      </c>
      <c r="F210" s="49">
        <v>251.31</v>
      </c>
      <c r="G210" s="23">
        <v>142.06</v>
      </c>
      <c r="H210" s="49">
        <v>12.5</v>
      </c>
      <c r="I210" s="49">
        <v>12.1</v>
      </c>
      <c r="J210" s="49"/>
      <c r="K210" s="49">
        <v>113.67</v>
      </c>
      <c r="L210" s="49">
        <v>3.29</v>
      </c>
      <c r="M210" s="49"/>
      <c r="N210" s="49">
        <v>0.2</v>
      </c>
      <c r="O210" s="49">
        <v>0.3</v>
      </c>
      <c r="P210" s="49"/>
      <c r="Q210" s="49"/>
      <c r="R210" s="23">
        <v>62.768500000000003</v>
      </c>
      <c r="S210" s="29">
        <v>634032515</v>
      </c>
      <c r="T210" s="29">
        <v>679646365</v>
      </c>
      <c r="U210" s="29">
        <v>45613850</v>
      </c>
      <c r="V210" s="54">
        <v>273683100</v>
      </c>
      <c r="W210" s="123"/>
      <c r="X210" s="144">
        <v>273683100</v>
      </c>
      <c r="Y210" s="152">
        <f t="shared" si="7"/>
        <v>547.36620000000005</v>
      </c>
      <c r="Z210" s="153">
        <f t="shared" si="8"/>
        <v>8155756380</v>
      </c>
    </row>
    <row r="211" spans="1:26">
      <c r="A211" s="7">
        <v>13</v>
      </c>
      <c r="B211" s="37" t="s">
        <v>255</v>
      </c>
      <c r="C211" s="8">
        <v>103</v>
      </c>
      <c r="D211" s="8">
        <v>63</v>
      </c>
      <c r="E211" s="23">
        <v>317.60654999999997</v>
      </c>
      <c r="F211" s="49">
        <v>187.73</v>
      </c>
      <c r="G211" s="23">
        <v>84.35</v>
      </c>
      <c r="H211" s="49">
        <v>6</v>
      </c>
      <c r="I211" s="49"/>
      <c r="J211" s="49"/>
      <c r="K211" s="49">
        <v>69.84</v>
      </c>
      <c r="L211" s="49"/>
      <c r="M211" s="49"/>
      <c r="N211" s="49"/>
      <c r="O211" s="49">
        <v>2.71</v>
      </c>
      <c r="P211" s="49"/>
      <c r="Q211" s="49">
        <v>5.8</v>
      </c>
      <c r="R211" s="23">
        <v>45.526549999999993</v>
      </c>
      <c r="S211" s="29">
        <v>441473104.49999994</v>
      </c>
      <c r="T211" s="29">
        <v>473233759.49999994</v>
      </c>
      <c r="U211" s="29">
        <v>31760655</v>
      </c>
      <c r="V211" s="54">
        <v>190563930</v>
      </c>
      <c r="W211" s="123">
        <v>2161000</v>
      </c>
      <c r="X211" s="144">
        <v>188402930</v>
      </c>
      <c r="Y211" s="152">
        <f t="shared" si="7"/>
        <v>381.12786</v>
      </c>
      <c r="Z211" s="153">
        <f t="shared" si="8"/>
        <v>5678805113.999999</v>
      </c>
    </row>
    <row r="212" spans="1:26">
      <c r="A212" s="7">
        <v>14</v>
      </c>
      <c r="B212" s="8" t="s">
        <v>256</v>
      </c>
      <c r="C212" s="8">
        <v>15</v>
      </c>
      <c r="D212" s="8">
        <v>11</v>
      </c>
      <c r="E212" s="23">
        <v>55.029499999999999</v>
      </c>
      <c r="F212" s="49">
        <v>34.299999999999997</v>
      </c>
      <c r="G212" s="23">
        <v>11.963999999999999</v>
      </c>
      <c r="H212" s="49">
        <v>2.8</v>
      </c>
      <c r="I212" s="49"/>
      <c r="J212" s="49"/>
      <c r="K212" s="49">
        <v>8.9640000000000004</v>
      </c>
      <c r="L212" s="49"/>
      <c r="M212" s="49"/>
      <c r="N212" s="49"/>
      <c r="O212" s="49"/>
      <c r="P212" s="49">
        <v>0.2</v>
      </c>
      <c r="Q212" s="49"/>
      <c r="R212" s="23">
        <v>8.7654999999999994</v>
      </c>
      <c r="S212" s="29">
        <v>76491005</v>
      </c>
      <c r="T212" s="29">
        <v>81993955</v>
      </c>
      <c r="U212" s="29">
        <v>5502950</v>
      </c>
      <c r="V212" s="54">
        <v>33017700</v>
      </c>
      <c r="W212" s="123">
        <v>1909347</v>
      </c>
      <c r="X212" s="144">
        <v>31108353</v>
      </c>
      <c r="Y212" s="152">
        <f t="shared" si="7"/>
        <v>66.035399999999996</v>
      </c>
      <c r="Z212" s="153">
        <f t="shared" si="8"/>
        <v>983927460</v>
      </c>
    </row>
    <row r="213" spans="1:26">
      <c r="A213" s="7">
        <v>15</v>
      </c>
      <c r="B213" s="8" t="s">
        <v>257</v>
      </c>
      <c r="C213" s="8">
        <v>16</v>
      </c>
      <c r="D213" s="8">
        <v>13</v>
      </c>
      <c r="E213" s="23">
        <v>82.674700000000001</v>
      </c>
      <c r="F213" s="49">
        <v>40.72</v>
      </c>
      <c r="G213" s="23">
        <v>31.61</v>
      </c>
      <c r="H213" s="49">
        <v>2.2000000000000002</v>
      </c>
      <c r="I213" s="49">
        <v>3.4</v>
      </c>
      <c r="J213" s="49"/>
      <c r="K213" s="49">
        <v>24.91</v>
      </c>
      <c r="L213" s="49">
        <v>1.1000000000000001</v>
      </c>
      <c r="M213" s="49"/>
      <c r="N213" s="49"/>
      <c r="O213" s="49"/>
      <c r="P213" s="49"/>
      <c r="Q213" s="49"/>
      <c r="R213" s="23">
        <v>10.3447</v>
      </c>
      <c r="S213" s="29">
        <v>114917833</v>
      </c>
      <c r="T213" s="29">
        <v>123185303</v>
      </c>
      <c r="U213" s="29">
        <v>8267470</v>
      </c>
      <c r="V213" s="54">
        <v>49604820</v>
      </c>
      <c r="W213" s="123"/>
      <c r="X213" s="144">
        <v>49604820</v>
      </c>
      <c r="Y213" s="152">
        <f t="shared" si="7"/>
        <v>99.209639999999993</v>
      </c>
      <c r="Z213" s="153">
        <f t="shared" si="8"/>
        <v>1478223636</v>
      </c>
    </row>
    <row r="214" spans="1:26">
      <c r="A214" s="7">
        <v>16</v>
      </c>
      <c r="B214" s="8" t="s">
        <v>258</v>
      </c>
      <c r="C214" s="8">
        <v>31</v>
      </c>
      <c r="D214" s="8">
        <v>21</v>
      </c>
      <c r="E214" s="23">
        <v>117.9294</v>
      </c>
      <c r="F214" s="49">
        <v>61.81</v>
      </c>
      <c r="G214" s="23">
        <v>38.72</v>
      </c>
      <c r="H214" s="49">
        <v>4</v>
      </c>
      <c r="I214" s="49">
        <v>0.65</v>
      </c>
      <c r="J214" s="49"/>
      <c r="K214" s="49">
        <v>25.84</v>
      </c>
      <c r="L214" s="49">
        <v>6.07</v>
      </c>
      <c r="M214" s="49">
        <v>2.16</v>
      </c>
      <c r="N214" s="49"/>
      <c r="O214" s="49"/>
      <c r="P214" s="49"/>
      <c r="Q214" s="49"/>
      <c r="R214" s="23">
        <v>17.399399999999996</v>
      </c>
      <c r="S214" s="29">
        <v>163921866</v>
      </c>
      <c r="T214" s="29">
        <v>175714806</v>
      </c>
      <c r="U214" s="29">
        <v>11792940</v>
      </c>
      <c r="V214" s="54">
        <v>70757640</v>
      </c>
      <c r="W214" s="123">
        <v>8220000</v>
      </c>
      <c r="X214" s="144">
        <v>62537640</v>
      </c>
      <c r="Y214" s="152">
        <f t="shared" si="7"/>
        <v>141.51527999999999</v>
      </c>
      <c r="Z214" s="153">
        <f t="shared" si="8"/>
        <v>2108577672</v>
      </c>
    </row>
    <row r="215" spans="1:26">
      <c r="A215" s="7">
        <v>17</v>
      </c>
      <c r="B215" s="8" t="s">
        <v>259</v>
      </c>
      <c r="C215" s="8">
        <v>16</v>
      </c>
      <c r="D215" s="8">
        <v>14</v>
      </c>
      <c r="E215" s="23">
        <v>73.698450000000008</v>
      </c>
      <c r="F215" s="49">
        <v>45.47</v>
      </c>
      <c r="G215" s="23">
        <v>17.12</v>
      </c>
      <c r="H215" s="49">
        <v>1.8</v>
      </c>
      <c r="I215" s="49"/>
      <c r="J215" s="49"/>
      <c r="K215" s="49">
        <v>15.02</v>
      </c>
      <c r="L215" s="49"/>
      <c r="M215" s="49"/>
      <c r="N215" s="49"/>
      <c r="O215" s="49"/>
      <c r="P215" s="49"/>
      <c r="Q215" s="49">
        <v>0.3</v>
      </c>
      <c r="R215" s="23">
        <v>11.108449999999998</v>
      </c>
      <c r="S215" s="29">
        <v>102440845.50000001</v>
      </c>
      <c r="T215" s="29">
        <v>109810690.50000001</v>
      </c>
      <c r="U215" s="29">
        <v>7369845</v>
      </c>
      <c r="V215" s="54">
        <v>44219070</v>
      </c>
      <c r="W215" s="123"/>
      <c r="X215" s="144">
        <v>44219070</v>
      </c>
      <c r="Y215" s="152">
        <f t="shared" si="7"/>
        <v>88.438140000000004</v>
      </c>
      <c r="Z215" s="153">
        <f t="shared" si="8"/>
        <v>1317728286.0000002</v>
      </c>
    </row>
    <row r="216" spans="1:26">
      <c r="A216" s="7">
        <v>18</v>
      </c>
      <c r="B216" s="8" t="s">
        <v>260</v>
      </c>
      <c r="C216" s="8">
        <v>31</v>
      </c>
      <c r="D216" s="8">
        <v>30</v>
      </c>
      <c r="E216" s="23">
        <v>188.28934999999998</v>
      </c>
      <c r="F216" s="49">
        <v>101.31</v>
      </c>
      <c r="G216" s="23">
        <v>62.019999999999996</v>
      </c>
      <c r="H216" s="49">
        <v>4.5999999999999996</v>
      </c>
      <c r="I216" s="49">
        <v>1.6</v>
      </c>
      <c r="J216" s="49"/>
      <c r="K216" s="49">
        <v>55.52</v>
      </c>
      <c r="L216" s="49"/>
      <c r="M216" s="49">
        <v>0.3</v>
      </c>
      <c r="N216" s="49"/>
      <c r="O216" s="49"/>
      <c r="P216" s="49"/>
      <c r="Q216" s="49"/>
      <c r="R216" s="23">
        <v>24.959349999999997</v>
      </c>
      <c r="S216" s="29">
        <v>261722196.49999997</v>
      </c>
      <c r="T216" s="29">
        <v>280551131.5</v>
      </c>
      <c r="U216" s="29">
        <v>18828935.00000003</v>
      </c>
      <c r="V216" s="54">
        <v>112973610.00000018</v>
      </c>
      <c r="W216" s="123"/>
      <c r="X216" s="144">
        <v>112973610.00000018</v>
      </c>
      <c r="Y216" s="152">
        <f t="shared" si="7"/>
        <v>225.94722000000036</v>
      </c>
      <c r="Z216" s="153">
        <f t="shared" si="8"/>
        <v>3366613578</v>
      </c>
    </row>
    <row r="217" spans="1:26">
      <c r="A217" s="7">
        <v>19</v>
      </c>
      <c r="B217" s="8" t="s">
        <v>261</v>
      </c>
      <c r="C217" s="78">
        <v>55</v>
      </c>
      <c r="D217" s="78">
        <v>45</v>
      </c>
      <c r="E217" s="28">
        <v>269.58350000000007</v>
      </c>
      <c r="F217" s="79">
        <v>153.96</v>
      </c>
      <c r="G217" s="23">
        <v>80.060000000000016</v>
      </c>
      <c r="H217" s="79">
        <v>4.0999999999999996</v>
      </c>
      <c r="I217" s="79"/>
      <c r="J217" s="79"/>
      <c r="K217" s="79">
        <v>58.56</v>
      </c>
      <c r="L217" s="79"/>
      <c r="M217" s="79"/>
      <c r="N217" s="79">
        <v>14.1</v>
      </c>
      <c r="O217" s="79">
        <v>0.9</v>
      </c>
      <c r="P217" s="79"/>
      <c r="Q217" s="79">
        <v>2.4</v>
      </c>
      <c r="R217" s="28">
        <v>35.563500000000005</v>
      </c>
      <c r="S217" s="29">
        <v>374721065.00000012</v>
      </c>
      <c r="T217" s="29">
        <v>401679415.00000012</v>
      </c>
      <c r="U217" s="29">
        <v>26958350</v>
      </c>
      <c r="V217" s="54">
        <v>161750100</v>
      </c>
      <c r="W217" s="123"/>
      <c r="X217" s="144">
        <v>161750100</v>
      </c>
      <c r="Y217" s="152">
        <f t="shared" si="7"/>
        <v>323.50020000000001</v>
      </c>
      <c r="Z217" s="153">
        <f t="shared" si="8"/>
        <v>4820152980.0000019</v>
      </c>
    </row>
    <row r="218" spans="1:26">
      <c r="A218" s="7">
        <v>20</v>
      </c>
      <c r="B218" s="8" t="s">
        <v>262</v>
      </c>
      <c r="C218" s="78">
        <v>32</v>
      </c>
      <c r="D218" s="78">
        <v>29</v>
      </c>
      <c r="E218" s="28">
        <v>179.43625</v>
      </c>
      <c r="F218" s="79">
        <v>107.95</v>
      </c>
      <c r="G218" s="23">
        <v>45.779999999999994</v>
      </c>
      <c r="H218" s="79">
        <v>6.3</v>
      </c>
      <c r="I218" s="79"/>
      <c r="J218" s="79"/>
      <c r="K218" s="79">
        <v>39.08</v>
      </c>
      <c r="L218" s="79"/>
      <c r="M218" s="79"/>
      <c r="N218" s="79"/>
      <c r="O218" s="79">
        <v>0.1</v>
      </c>
      <c r="P218" s="79"/>
      <c r="Q218" s="79">
        <v>0.3</v>
      </c>
      <c r="R218" s="28">
        <v>25.706250000000001</v>
      </c>
      <c r="S218" s="29">
        <v>249416387.5</v>
      </c>
      <c r="T218" s="29">
        <v>267360012.5</v>
      </c>
      <c r="U218" s="29">
        <v>17943625</v>
      </c>
      <c r="V218" s="54">
        <v>107661750</v>
      </c>
      <c r="W218" s="123"/>
      <c r="X218" s="144">
        <v>107661750</v>
      </c>
      <c r="Y218" s="152">
        <f t="shared" si="7"/>
        <v>215.3235</v>
      </c>
      <c r="Z218" s="153">
        <f t="shared" si="8"/>
        <v>3208320150</v>
      </c>
    </row>
    <row r="219" spans="1:26">
      <c r="A219" s="13" t="s">
        <v>35</v>
      </c>
      <c r="B219" s="14" t="s">
        <v>263</v>
      </c>
      <c r="C219" s="14"/>
      <c r="D219" s="14"/>
      <c r="E219" s="23">
        <v>0</v>
      </c>
      <c r="F219" s="51"/>
      <c r="G219" s="23">
        <v>0</v>
      </c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23">
        <v>0</v>
      </c>
      <c r="S219" s="29">
        <v>0</v>
      </c>
      <c r="T219" s="29">
        <v>0</v>
      </c>
      <c r="U219" s="29">
        <v>0</v>
      </c>
      <c r="V219" s="54">
        <v>0</v>
      </c>
      <c r="W219" s="126"/>
      <c r="X219" s="144">
        <v>0</v>
      </c>
      <c r="Y219" s="152">
        <f t="shared" si="7"/>
        <v>0</v>
      </c>
      <c r="Z219" s="153">
        <f t="shared" si="8"/>
        <v>0</v>
      </c>
    </row>
    <row r="220" spans="1:26">
      <c r="A220" s="7">
        <v>1</v>
      </c>
      <c r="B220" s="6" t="s">
        <v>264</v>
      </c>
      <c r="C220" s="8">
        <v>203</v>
      </c>
      <c r="D220" s="8">
        <v>197</v>
      </c>
      <c r="E220" s="23">
        <v>1055.4325000000001</v>
      </c>
      <c r="F220" s="49">
        <v>611.44000000000005</v>
      </c>
      <c r="G220" s="23">
        <v>293.24</v>
      </c>
      <c r="H220" s="49">
        <v>22.3</v>
      </c>
      <c r="I220" s="49"/>
      <c r="J220" s="49"/>
      <c r="K220" s="49">
        <v>252.88</v>
      </c>
      <c r="L220" s="49">
        <v>3.36</v>
      </c>
      <c r="M220" s="49">
        <v>4.4000000000000004</v>
      </c>
      <c r="N220" s="49">
        <v>8.1999999999999993</v>
      </c>
      <c r="O220" s="49">
        <v>1.8</v>
      </c>
      <c r="P220" s="49"/>
      <c r="Q220" s="49">
        <v>0.3</v>
      </c>
      <c r="R220" s="23">
        <v>150.7525</v>
      </c>
      <c r="S220" s="29">
        <v>1467051175.0000002</v>
      </c>
      <c r="T220" s="29">
        <v>1572594425.0000002</v>
      </c>
      <c r="U220" s="29">
        <v>105543250</v>
      </c>
      <c r="V220" s="54">
        <v>633259500</v>
      </c>
      <c r="W220" s="123"/>
      <c r="X220" s="144">
        <v>633259500</v>
      </c>
      <c r="Y220" s="152">
        <f t="shared" si="7"/>
        <v>1266.519</v>
      </c>
      <c r="Z220" s="153">
        <f t="shared" si="8"/>
        <v>18871133100.000004</v>
      </c>
    </row>
    <row r="221" spans="1:26">
      <c r="A221" s="7">
        <v>2</v>
      </c>
      <c r="B221" s="8" t="s">
        <v>265</v>
      </c>
      <c r="C221" s="8">
        <v>293</v>
      </c>
      <c r="D221" s="8">
        <v>243</v>
      </c>
      <c r="E221" s="23">
        <v>1233.1413499999999</v>
      </c>
      <c r="F221" s="49">
        <v>711.21</v>
      </c>
      <c r="G221" s="23">
        <v>349.58000000000004</v>
      </c>
      <c r="H221" s="49">
        <v>22.2</v>
      </c>
      <c r="I221" s="49">
        <v>14.9</v>
      </c>
      <c r="J221" s="49"/>
      <c r="K221" s="49">
        <v>309.68</v>
      </c>
      <c r="L221" s="49"/>
      <c r="M221" s="49"/>
      <c r="N221" s="49">
        <v>2.8</v>
      </c>
      <c r="O221" s="49"/>
      <c r="P221" s="49"/>
      <c r="Q221" s="49"/>
      <c r="R221" s="23">
        <v>172.35135</v>
      </c>
      <c r="S221" s="29">
        <v>1714066476.4999998</v>
      </c>
      <c r="T221" s="29">
        <v>1837380611.4999998</v>
      </c>
      <c r="U221" s="29">
        <v>123314135</v>
      </c>
      <c r="V221" s="54">
        <v>739884810</v>
      </c>
      <c r="W221" s="123"/>
      <c r="X221" s="144">
        <v>739884810</v>
      </c>
      <c r="Y221" s="152">
        <f t="shared" si="7"/>
        <v>1479.76962</v>
      </c>
      <c r="Z221" s="153">
        <f t="shared" si="8"/>
        <v>22048567337.999996</v>
      </c>
    </row>
    <row r="222" spans="1:26">
      <c r="A222" s="7">
        <v>3</v>
      </c>
      <c r="B222" s="8" t="s">
        <v>29</v>
      </c>
      <c r="C222" s="8">
        <v>58</v>
      </c>
      <c r="D222" s="8">
        <v>47</v>
      </c>
      <c r="E222" s="23">
        <v>279.3741</v>
      </c>
      <c r="F222" s="49">
        <v>143.46</v>
      </c>
      <c r="G222" s="23">
        <v>98.299999999999983</v>
      </c>
      <c r="H222" s="49">
        <v>5.5</v>
      </c>
      <c r="I222" s="49">
        <v>14.1</v>
      </c>
      <c r="J222" s="49"/>
      <c r="K222" s="49">
        <v>67</v>
      </c>
      <c r="L222" s="49">
        <v>8.8000000000000007</v>
      </c>
      <c r="M222" s="49">
        <v>2.2999999999999998</v>
      </c>
      <c r="N222" s="49"/>
      <c r="O222" s="49">
        <v>0.6</v>
      </c>
      <c r="P222" s="49"/>
      <c r="Q222" s="49"/>
      <c r="R222" s="23">
        <v>37.614100000000008</v>
      </c>
      <c r="S222" s="29">
        <v>388329999</v>
      </c>
      <c r="T222" s="29">
        <v>416267409</v>
      </c>
      <c r="U222" s="29">
        <v>27937410</v>
      </c>
      <c r="V222" s="54">
        <v>167624460</v>
      </c>
      <c r="W222" s="130"/>
      <c r="X222" s="144">
        <v>167624460</v>
      </c>
      <c r="Y222" s="152">
        <f t="shared" si="7"/>
        <v>335.24892</v>
      </c>
      <c r="Z222" s="153">
        <f t="shared" si="8"/>
        <v>4995208908</v>
      </c>
    </row>
    <row r="223" spans="1:26">
      <c r="A223" s="7">
        <v>4</v>
      </c>
      <c r="B223" s="8" t="s">
        <v>266</v>
      </c>
      <c r="C223" s="8"/>
      <c r="D223" s="8">
        <v>237</v>
      </c>
      <c r="E223" s="23">
        <v>1118.2743</v>
      </c>
      <c r="F223" s="49">
        <v>635.48</v>
      </c>
      <c r="G223" s="23">
        <v>328.30999999999995</v>
      </c>
      <c r="H223" s="49">
        <v>21.9</v>
      </c>
      <c r="I223" s="49"/>
      <c r="J223" s="49"/>
      <c r="K223" s="49">
        <v>280.25</v>
      </c>
      <c r="L223" s="49"/>
      <c r="M223" s="49"/>
      <c r="N223" s="49"/>
      <c r="O223" s="49">
        <v>2.4</v>
      </c>
      <c r="P223" s="49"/>
      <c r="Q223" s="49">
        <v>23.76</v>
      </c>
      <c r="R223" s="23">
        <v>154.48429999999999</v>
      </c>
      <c r="S223" s="29">
        <v>1554401277</v>
      </c>
      <c r="T223" s="29">
        <v>1666228707</v>
      </c>
      <c r="U223" s="29">
        <v>111827430</v>
      </c>
      <c r="V223" s="54">
        <v>670964580</v>
      </c>
      <c r="W223" s="131">
        <v>670964580</v>
      </c>
      <c r="X223" s="144">
        <v>0</v>
      </c>
      <c r="Y223" s="152">
        <f t="shared" si="7"/>
        <v>1341.9291599999999</v>
      </c>
      <c r="Z223" s="153">
        <f t="shared" si="8"/>
        <v>19994744484</v>
      </c>
    </row>
    <row r="224" spans="1:26">
      <c r="A224" s="7">
        <v>5</v>
      </c>
      <c r="B224" s="8" t="s">
        <v>267</v>
      </c>
      <c r="C224" s="8">
        <v>504</v>
      </c>
      <c r="D224" s="8">
        <v>491</v>
      </c>
      <c r="E224" s="23">
        <v>2169.1423500000001</v>
      </c>
      <c r="F224" s="49">
        <v>1283.31</v>
      </c>
      <c r="G224" s="23">
        <v>577.51</v>
      </c>
      <c r="H224" s="49">
        <v>28.7</v>
      </c>
      <c r="I224" s="49"/>
      <c r="J224" s="49"/>
      <c r="K224" s="49">
        <v>511.21</v>
      </c>
      <c r="L224" s="49"/>
      <c r="M224" s="49"/>
      <c r="N224" s="49"/>
      <c r="O224" s="49">
        <v>2.4</v>
      </c>
      <c r="P224" s="49"/>
      <c r="Q224" s="49">
        <v>35.200000000000003</v>
      </c>
      <c r="R224" s="23">
        <v>308.32234999999997</v>
      </c>
      <c r="S224" s="29">
        <v>3015107866.5</v>
      </c>
      <c r="T224" s="29">
        <v>3232022101.5</v>
      </c>
      <c r="U224" s="29">
        <v>216914235</v>
      </c>
      <c r="V224" s="54">
        <v>1301485410</v>
      </c>
      <c r="W224" s="123">
        <v>3875256000</v>
      </c>
      <c r="X224" s="144"/>
      <c r="Y224" s="152">
        <f t="shared" si="7"/>
        <v>2602.97082</v>
      </c>
      <c r="Z224" s="153">
        <f t="shared" si="8"/>
        <v>38784265218</v>
      </c>
    </row>
    <row r="225" spans="1:26">
      <c r="A225" s="7">
        <v>6</v>
      </c>
      <c r="B225" s="8" t="s">
        <v>268</v>
      </c>
      <c r="C225" s="8">
        <v>68</v>
      </c>
      <c r="D225" s="8">
        <v>64</v>
      </c>
      <c r="E225" s="23">
        <v>319.34875</v>
      </c>
      <c r="F225" s="49">
        <v>184.35</v>
      </c>
      <c r="G225" s="23">
        <v>89.820000000000007</v>
      </c>
      <c r="H225" s="49">
        <v>7.9</v>
      </c>
      <c r="I225" s="49">
        <v>5.7</v>
      </c>
      <c r="J225" s="49">
        <v>73.12</v>
      </c>
      <c r="K225" s="49"/>
      <c r="L225" s="49"/>
      <c r="M225" s="49"/>
      <c r="N225" s="49">
        <v>2.2000000000000002</v>
      </c>
      <c r="O225" s="49">
        <v>0.9</v>
      </c>
      <c r="P225" s="49"/>
      <c r="Q225" s="49"/>
      <c r="R225" s="23">
        <v>45.178750000000001</v>
      </c>
      <c r="S225" s="29">
        <v>443894762.5</v>
      </c>
      <c r="T225" s="29">
        <v>475829637.5</v>
      </c>
      <c r="U225" s="29">
        <v>31934875</v>
      </c>
      <c r="V225" s="54">
        <v>191609250</v>
      </c>
      <c r="W225" s="123">
        <v>84986000</v>
      </c>
      <c r="X225" s="144">
        <v>106623250</v>
      </c>
      <c r="Y225" s="152">
        <f t="shared" si="7"/>
        <v>383.21850000000001</v>
      </c>
      <c r="Z225" s="153">
        <f t="shared" si="8"/>
        <v>5709955650</v>
      </c>
    </row>
    <row r="226" spans="1:26">
      <c r="A226" s="7">
        <v>7</v>
      </c>
      <c r="B226" s="8" t="s">
        <v>269</v>
      </c>
      <c r="C226" s="8">
        <v>25</v>
      </c>
      <c r="D226" s="8">
        <v>24</v>
      </c>
      <c r="E226" s="23">
        <v>152.30540000000002</v>
      </c>
      <c r="F226" s="49">
        <v>84.09</v>
      </c>
      <c r="G226" s="23">
        <v>47.62</v>
      </c>
      <c r="H226" s="49">
        <v>3.5</v>
      </c>
      <c r="I226" s="49">
        <v>3.7</v>
      </c>
      <c r="J226" s="49"/>
      <c r="K226" s="49">
        <v>39.47</v>
      </c>
      <c r="L226" s="49">
        <v>0.05</v>
      </c>
      <c r="M226" s="49"/>
      <c r="N226" s="49"/>
      <c r="O226" s="49">
        <v>0.9</v>
      </c>
      <c r="P226" s="49"/>
      <c r="Q226" s="49"/>
      <c r="R226" s="23">
        <v>20.595399999999998</v>
      </c>
      <c r="S226" s="29">
        <v>211704506.00000003</v>
      </c>
      <c r="T226" s="29">
        <v>226935046.00000003</v>
      </c>
      <c r="U226" s="29">
        <v>15230540</v>
      </c>
      <c r="V226" s="54">
        <v>91383240</v>
      </c>
      <c r="W226" s="123">
        <v>13093000</v>
      </c>
      <c r="X226" s="144">
        <v>78290240</v>
      </c>
      <c r="Y226" s="152">
        <f t="shared" si="7"/>
        <v>182.76648</v>
      </c>
      <c r="Z226" s="153">
        <f t="shared" si="8"/>
        <v>2723220552.0000005</v>
      </c>
    </row>
    <row r="227" spans="1:26">
      <c r="A227" s="7">
        <v>8</v>
      </c>
      <c r="B227" s="8" t="s">
        <v>270</v>
      </c>
      <c r="C227" s="8">
        <v>212</v>
      </c>
      <c r="D227" s="8">
        <v>183</v>
      </c>
      <c r="E227" s="23">
        <v>918.09384999999997</v>
      </c>
      <c r="F227" s="49">
        <v>536.01</v>
      </c>
      <c r="G227" s="23">
        <v>250.74</v>
      </c>
      <c r="H227" s="49">
        <v>13.4</v>
      </c>
      <c r="I227" s="49"/>
      <c r="J227" s="49"/>
      <c r="K227" s="49">
        <v>223.5</v>
      </c>
      <c r="L227" s="49">
        <v>3.4</v>
      </c>
      <c r="M227" s="49">
        <v>6.1</v>
      </c>
      <c r="N227" s="49">
        <v>4</v>
      </c>
      <c r="O227" s="49"/>
      <c r="P227" s="49"/>
      <c r="Q227" s="49">
        <v>0.34</v>
      </c>
      <c r="R227" s="23">
        <v>131.34384999999997</v>
      </c>
      <c r="S227" s="29">
        <v>1276150451.5</v>
      </c>
      <c r="T227" s="29">
        <v>1367959836.5</v>
      </c>
      <c r="U227" s="29">
        <v>91809385</v>
      </c>
      <c r="V227" s="54">
        <v>550856310</v>
      </c>
      <c r="W227" s="123"/>
      <c r="X227" s="144">
        <v>550856310</v>
      </c>
      <c r="Y227" s="152">
        <f t="shared" si="7"/>
        <v>1101.71262</v>
      </c>
      <c r="Z227" s="153">
        <f t="shared" si="8"/>
        <v>16415518038</v>
      </c>
    </row>
    <row r="228" spans="1:26">
      <c r="A228" s="7">
        <v>9</v>
      </c>
      <c r="B228" s="8" t="s">
        <v>271</v>
      </c>
      <c r="C228" s="8">
        <v>32</v>
      </c>
      <c r="D228" s="8">
        <v>32</v>
      </c>
      <c r="E228" s="23">
        <v>185.28500000000003</v>
      </c>
      <c r="F228" s="49">
        <v>102.4</v>
      </c>
      <c r="G228" s="23">
        <v>56.800000000000004</v>
      </c>
      <c r="H228" s="49">
        <v>4.9000000000000004</v>
      </c>
      <c r="I228" s="49"/>
      <c r="J228" s="49"/>
      <c r="K228" s="49">
        <v>47.2</v>
      </c>
      <c r="L228" s="49"/>
      <c r="M228" s="49">
        <v>3.7</v>
      </c>
      <c r="N228" s="49"/>
      <c r="O228" s="49">
        <v>1</v>
      </c>
      <c r="P228" s="49"/>
      <c r="Q228" s="49"/>
      <c r="R228" s="23">
        <v>26.085000000000001</v>
      </c>
      <c r="S228" s="29">
        <v>257546150.00000003</v>
      </c>
      <c r="T228" s="29">
        <v>276074650.00000006</v>
      </c>
      <c r="U228" s="29">
        <v>18528500.00000003</v>
      </c>
      <c r="V228" s="54">
        <v>111171000.00000018</v>
      </c>
      <c r="W228" s="123">
        <v>5400000</v>
      </c>
      <c r="X228" s="144">
        <v>105771000.00000018</v>
      </c>
      <c r="Y228" s="152">
        <f t="shared" si="7"/>
        <v>222.34200000000035</v>
      </c>
      <c r="Z228" s="153">
        <f t="shared" si="8"/>
        <v>3312895800.000001</v>
      </c>
    </row>
    <row r="229" spans="1:26">
      <c r="A229" s="7">
        <v>10</v>
      </c>
      <c r="B229" s="8" t="s">
        <v>272</v>
      </c>
      <c r="C229" s="8">
        <v>108</v>
      </c>
      <c r="D229" s="8">
        <v>108</v>
      </c>
      <c r="E229" s="23">
        <v>549.17719999999997</v>
      </c>
      <c r="F229" s="49">
        <v>336.12</v>
      </c>
      <c r="G229" s="23">
        <v>133.73999999999998</v>
      </c>
      <c r="H229" s="49">
        <v>1.4</v>
      </c>
      <c r="I229" s="49"/>
      <c r="J229" s="49"/>
      <c r="K229" s="49">
        <v>126.74</v>
      </c>
      <c r="L229" s="49"/>
      <c r="M229" s="49"/>
      <c r="N229" s="49"/>
      <c r="O229" s="49">
        <v>2.1</v>
      </c>
      <c r="P229" s="49"/>
      <c r="Q229" s="49">
        <v>3.5</v>
      </c>
      <c r="R229" s="23">
        <v>79.317199999999985</v>
      </c>
      <c r="S229" s="29">
        <v>763356308</v>
      </c>
      <c r="T229" s="29">
        <v>818274028</v>
      </c>
      <c r="U229" s="29">
        <v>54917720</v>
      </c>
      <c r="V229" s="54">
        <v>329506320</v>
      </c>
      <c r="W229" s="123"/>
      <c r="X229" s="144">
        <v>329506320</v>
      </c>
      <c r="Y229" s="152">
        <f t="shared" si="7"/>
        <v>659.01264000000003</v>
      </c>
      <c r="Z229" s="153">
        <f t="shared" si="8"/>
        <v>9819288336</v>
      </c>
    </row>
    <row r="230" spans="1:26">
      <c r="A230" s="7">
        <v>11</v>
      </c>
      <c r="B230" s="8" t="s">
        <v>273</v>
      </c>
      <c r="C230" s="8">
        <v>22</v>
      </c>
      <c r="D230" s="8">
        <v>22</v>
      </c>
      <c r="E230" s="23">
        <v>118.36619999999999</v>
      </c>
      <c r="F230" s="49">
        <v>66.52</v>
      </c>
      <c r="G230" s="23">
        <v>35.65</v>
      </c>
      <c r="H230" s="49">
        <v>2.4</v>
      </c>
      <c r="I230" s="49"/>
      <c r="J230" s="49"/>
      <c r="K230" s="49">
        <v>29.75</v>
      </c>
      <c r="L230" s="49"/>
      <c r="M230" s="49"/>
      <c r="N230" s="49">
        <v>0.1</v>
      </c>
      <c r="O230" s="49"/>
      <c r="P230" s="49"/>
      <c r="Q230" s="49">
        <v>3.4</v>
      </c>
      <c r="R230" s="23">
        <v>16.196200000000001</v>
      </c>
      <c r="S230" s="29">
        <v>164529018</v>
      </c>
      <c r="T230" s="29">
        <v>176365638</v>
      </c>
      <c r="U230" s="29">
        <v>11836620</v>
      </c>
      <c r="V230" s="54">
        <v>71019720</v>
      </c>
      <c r="W230" s="123"/>
      <c r="X230" s="144">
        <v>71019720</v>
      </c>
      <c r="Y230" s="152">
        <f t="shared" si="7"/>
        <v>142.03944000000001</v>
      </c>
      <c r="Z230" s="153">
        <f t="shared" si="8"/>
        <v>2116387656</v>
      </c>
    </row>
    <row r="231" spans="1:26">
      <c r="A231" s="7">
        <v>12</v>
      </c>
      <c r="B231" s="8" t="s">
        <v>274</v>
      </c>
      <c r="C231" s="8"/>
      <c r="D231" s="8">
        <v>50</v>
      </c>
      <c r="E231" s="23">
        <v>291.20325000000003</v>
      </c>
      <c r="F231" s="49">
        <v>166.62</v>
      </c>
      <c r="G231" s="23">
        <v>83.940000000000012</v>
      </c>
      <c r="H231" s="49">
        <v>5.0999999999999996</v>
      </c>
      <c r="I231" s="49"/>
      <c r="J231" s="49"/>
      <c r="K231" s="49">
        <v>74.510000000000005</v>
      </c>
      <c r="L231" s="49">
        <v>1.23</v>
      </c>
      <c r="M231" s="49"/>
      <c r="N231" s="49"/>
      <c r="O231" s="49">
        <v>1.2</v>
      </c>
      <c r="P231" s="49"/>
      <c r="Q231" s="49">
        <v>1.9</v>
      </c>
      <c r="R231" s="23">
        <v>40.643249999999995</v>
      </c>
      <c r="S231" s="29">
        <v>404772517.50000006</v>
      </c>
      <c r="T231" s="29">
        <v>433892842.50000006</v>
      </c>
      <c r="U231" s="29">
        <v>29120325</v>
      </c>
      <c r="V231" s="54">
        <v>174721950</v>
      </c>
      <c r="W231" s="123">
        <v>93916000</v>
      </c>
      <c r="X231" s="144">
        <v>80805950</v>
      </c>
      <c r="Y231" s="152">
        <f t="shared" si="7"/>
        <v>349.44389999999999</v>
      </c>
      <c r="Z231" s="153">
        <f t="shared" si="8"/>
        <v>5206714110.000001</v>
      </c>
    </row>
    <row r="232" spans="1:26">
      <c r="A232" s="7">
        <v>13</v>
      </c>
      <c r="B232" s="8" t="s">
        <v>275</v>
      </c>
      <c r="C232" s="8"/>
      <c r="D232" s="8">
        <v>25</v>
      </c>
      <c r="E232" s="23">
        <v>170.95699999999999</v>
      </c>
      <c r="F232" s="49">
        <v>101.5</v>
      </c>
      <c r="G232" s="23">
        <v>45.44</v>
      </c>
      <c r="H232" s="49">
        <v>0.3</v>
      </c>
      <c r="I232" s="49"/>
      <c r="J232" s="49"/>
      <c r="K232" s="49">
        <v>43.04</v>
      </c>
      <c r="L232" s="49">
        <v>0.4</v>
      </c>
      <c r="M232" s="49"/>
      <c r="N232" s="49"/>
      <c r="O232" s="49"/>
      <c r="P232" s="49"/>
      <c r="Q232" s="49">
        <v>1.7</v>
      </c>
      <c r="R232" s="23">
        <v>24.016999999999999</v>
      </c>
      <c r="S232" s="29">
        <v>237630230</v>
      </c>
      <c r="T232" s="29">
        <v>254725930</v>
      </c>
      <c r="U232" s="29">
        <v>17095700</v>
      </c>
      <c r="V232" s="54">
        <v>102574200</v>
      </c>
      <c r="W232" s="123"/>
      <c r="X232" s="144">
        <v>102574200</v>
      </c>
      <c r="Y232" s="152">
        <f t="shared" si="7"/>
        <v>205.14840000000001</v>
      </c>
      <c r="Z232" s="153">
        <f t="shared" si="8"/>
        <v>3056711160</v>
      </c>
    </row>
    <row r="233" spans="1:26">
      <c r="A233" s="7">
        <v>14</v>
      </c>
      <c r="B233" s="8" t="s">
        <v>276</v>
      </c>
      <c r="C233" s="8">
        <v>79</v>
      </c>
      <c r="D233" s="8">
        <v>34</v>
      </c>
      <c r="E233" s="23">
        <v>166.75295</v>
      </c>
      <c r="F233" s="49">
        <v>102.47</v>
      </c>
      <c r="G233" s="23">
        <v>39.380000000000003</v>
      </c>
      <c r="H233" s="49">
        <v>3.5</v>
      </c>
      <c r="I233" s="49"/>
      <c r="J233" s="49"/>
      <c r="K233" s="49">
        <v>34.28</v>
      </c>
      <c r="L233" s="49"/>
      <c r="M233" s="49"/>
      <c r="N233" s="49"/>
      <c r="O233" s="49"/>
      <c r="P233" s="49"/>
      <c r="Q233" s="49">
        <v>1.6</v>
      </c>
      <c r="R233" s="23">
        <v>24.902949999999997</v>
      </c>
      <c r="S233" s="29">
        <v>231786600.5</v>
      </c>
      <c r="T233" s="29">
        <v>248461895.5</v>
      </c>
      <c r="U233" s="29">
        <v>16675295</v>
      </c>
      <c r="V233" s="54">
        <v>100051770</v>
      </c>
      <c r="W233" s="123"/>
      <c r="X233" s="144">
        <v>100051770</v>
      </c>
      <c r="Y233" s="152">
        <f t="shared" si="7"/>
        <v>200.10354000000001</v>
      </c>
      <c r="Z233" s="153">
        <f t="shared" si="8"/>
        <v>2981542746</v>
      </c>
    </row>
    <row r="234" spans="1:26">
      <c r="A234" s="7">
        <v>15</v>
      </c>
      <c r="B234" s="8" t="s">
        <v>277</v>
      </c>
      <c r="C234" s="8">
        <v>25</v>
      </c>
      <c r="D234" s="8">
        <v>19</v>
      </c>
      <c r="E234" s="23">
        <v>137.73845</v>
      </c>
      <c r="F234" s="49">
        <v>68.87</v>
      </c>
      <c r="G234" s="23">
        <v>51.65</v>
      </c>
      <c r="H234" s="49">
        <v>4.4000000000000004</v>
      </c>
      <c r="I234" s="49"/>
      <c r="J234" s="49"/>
      <c r="K234" s="49">
        <v>46.15</v>
      </c>
      <c r="L234" s="49"/>
      <c r="M234" s="49"/>
      <c r="N234" s="49"/>
      <c r="O234" s="49"/>
      <c r="P234" s="49"/>
      <c r="Q234" s="49">
        <v>1.1000000000000001</v>
      </c>
      <c r="R234" s="23">
        <v>17.218450000000001</v>
      </c>
      <c r="S234" s="29">
        <v>191456445.5</v>
      </c>
      <c r="T234" s="29">
        <v>205230290.5</v>
      </c>
      <c r="U234" s="29">
        <v>13773845</v>
      </c>
      <c r="V234" s="54">
        <v>82643070</v>
      </c>
      <c r="W234" s="123"/>
      <c r="X234" s="144">
        <v>82643070</v>
      </c>
      <c r="Y234" s="152">
        <f t="shared" si="7"/>
        <v>165.28613999999999</v>
      </c>
      <c r="Z234" s="153">
        <f t="shared" si="8"/>
        <v>2462763486</v>
      </c>
    </row>
    <row r="235" spans="1:26">
      <c r="A235" s="7">
        <v>16</v>
      </c>
      <c r="B235" s="8" t="s">
        <v>278</v>
      </c>
      <c r="C235" s="8">
        <v>102</v>
      </c>
      <c r="D235" s="8">
        <v>89</v>
      </c>
      <c r="E235" s="23">
        <v>552.91899999999998</v>
      </c>
      <c r="F235" s="49">
        <v>322.7</v>
      </c>
      <c r="G235" s="23">
        <v>151.39999999999998</v>
      </c>
      <c r="H235" s="49">
        <v>11.6</v>
      </c>
      <c r="I235" s="49"/>
      <c r="J235" s="49"/>
      <c r="K235" s="49">
        <v>131.06</v>
      </c>
      <c r="L235" s="49">
        <v>1.1000000000000001</v>
      </c>
      <c r="M235" s="49"/>
      <c r="N235" s="49"/>
      <c r="O235" s="49"/>
      <c r="P235" s="49"/>
      <c r="Q235" s="49">
        <v>7.64</v>
      </c>
      <c r="R235" s="23">
        <v>78.819000000000003</v>
      </c>
      <c r="S235" s="29">
        <v>768557410</v>
      </c>
      <c r="T235" s="29">
        <v>823849310</v>
      </c>
      <c r="U235" s="29">
        <v>55291900</v>
      </c>
      <c r="V235" s="54">
        <v>331751400</v>
      </c>
      <c r="W235" s="123">
        <v>935725000</v>
      </c>
      <c r="X235" s="144">
        <v>0</v>
      </c>
      <c r="Y235" s="152">
        <f t="shared" si="7"/>
        <v>663.50279999999998</v>
      </c>
      <c r="Z235" s="153">
        <f t="shared" si="8"/>
        <v>9886191720</v>
      </c>
    </row>
    <row r="236" spans="1:26">
      <c r="A236" s="7">
        <v>17</v>
      </c>
      <c r="B236" s="8" t="s">
        <v>279</v>
      </c>
      <c r="C236" s="8">
        <v>36</v>
      </c>
      <c r="D236" s="8">
        <v>34</v>
      </c>
      <c r="E236" s="23">
        <v>194.69630000000001</v>
      </c>
      <c r="F236" s="49">
        <v>112.68</v>
      </c>
      <c r="G236" s="23">
        <v>54.62</v>
      </c>
      <c r="H236" s="49">
        <v>3.9</v>
      </c>
      <c r="I236" s="49"/>
      <c r="J236" s="49"/>
      <c r="K236" s="49">
        <v>49.82</v>
      </c>
      <c r="L236" s="49"/>
      <c r="M236" s="49"/>
      <c r="N236" s="49"/>
      <c r="O236" s="49">
        <v>0.9</v>
      </c>
      <c r="P236" s="49"/>
      <c r="Q236" s="49"/>
      <c r="R236" s="23">
        <v>27.3963</v>
      </c>
      <c r="S236" s="29">
        <v>270627857</v>
      </c>
      <c r="T236" s="29">
        <v>290097487</v>
      </c>
      <c r="U236" s="29">
        <v>19469630</v>
      </c>
      <c r="V236" s="54">
        <v>116817780</v>
      </c>
      <c r="W236" s="123">
        <v>2715000</v>
      </c>
      <c r="X236" s="144">
        <v>114102780</v>
      </c>
      <c r="Y236" s="152">
        <f t="shared" si="7"/>
        <v>233.63556</v>
      </c>
      <c r="Z236" s="153">
        <f t="shared" si="8"/>
        <v>3481169844</v>
      </c>
    </row>
    <row r="237" spans="1:26">
      <c r="A237" s="7">
        <v>18</v>
      </c>
      <c r="B237" s="8" t="s">
        <v>280</v>
      </c>
      <c r="C237" s="8">
        <v>200</v>
      </c>
      <c r="D237" s="8">
        <v>184</v>
      </c>
      <c r="E237" s="23">
        <v>1060.1193500000002</v>
      </c>
      <c r="F237" s="49">
        <v>550.82000000000005</v>
      </c>
      <c r="G237" s="23">
        <v>375.3</v>
      </c>
      <c r="H237" s="49">
        <v>13.2</v>
      </c>
      <c r="I237" s="49"/>
      <c r="J237" s="49"/>
      <c r="K237" s="49">
        <v>339.65</v>
      </c>
      <c r="L237" s="49">
        <v>6.19</v>
      </c>
      <c r="M237" s="49"/>
      <c r="N237" s="49"/>
      <c r="O237" s="49">
        <v>2.1</v>
      </c>
      <c r="P237" s="49"/>
      <c r="Q237" s="49">
        <v>14.16</v>
      </c>
      <c r="R237" s="23">
        <v>133.99935000000002</v>
      </c>
      <c r="S237" s="29">
        <v>1473565896.5000002</v>
      </c>
      <c r="T237" s="29">
        <v>1579577831.5000002</v>
      </c>
      <c r="U237" s="29">
        <v>106011935</v>
      </c>
      <c r="V237" s="54">
        <v>636071610</v>
      </c>
      <c r="W237" s="123"/>
      <c r="X237" s="144">
        <v>636071610</v>
      </c>
      <c r="Y237" s="152">
        <f t="shared" si="7"/>
        <v>1272.1432199999999</v>
      </c>
      <c r="Z237" s="153">
        <f t="shared" si="8"/>
        <v>18954933978.000004</v>
      </c>
    </row>
    <row r="238" spans="1:26">
      <c r="A238" s="7">
        <v>19</v>
      </c>
      <c r="B238" s="8" t="s">
        <v>281</v>
      </c>
      <c r="C238" s="8">
        <v>36</v>
      </c>
      <c r="D238" s="8">
        <v>22</v>
      </c>
      <c r="E238" s="23">
        <v>129.48079999999999</v>
      </c>
      <c r="F238" s="49">
        <v>70.86</v>
      </c>
      <c r="G238" s="23">
        <v>40.929999999999993</v>
      </c>
      <c r="H238" s="49">
        <v>3.8</v>
      </c>
      <c r="I238" s="49"/>
      <c r="J238" s="49"/>
      <c r="K238" s="49">
        <v>33.11</v>
      </c>
      <c r="L238" s="49">
        <v>0.62</v>
      </c>
      <c r="M238" s="49"/>
      <c r="N238" s="49"/>
      <c r="O238" s="49">
        <v>0.6</v>
      </c>
      <c r="P238" s="49"/>
      <c r="Q238" s="49">
        <v>2.8</v>
      </c>
      <c r="R238" s="23">
        <v>17.690799999999999</v>
      </c>
      <c r="S238" s="29">
        <v>179978311.99999997</v>
      </c>
      <c r="T238" s="29">
        <v>192926391.99999997</v>
      </c>
      <c r="U238" s="29">
        <v>12948080</v>
      </c>
      <c r="V238" s="54">
        <v>77688480</v>
      </c>
      <c r="W238" s="123">
        <v>13616000</v>
      </c>
      <c r="X238" s="144">
        <v>64072480</v>
      </c>
      <c r="Y238" s="152">
        <f t="shared" si="7"/>
        <v>155.37696</v>
      </c>
      <c r="Z238" s="153">
        <f t="shared" si="8"/>
        <v>2315116703.9999995</v>
      </c>
    </row>
    <row r="239" spans="1:26">
      <c r="A239" s="7">
        <v>20</v>
      </c>
      <c r="B239" s="8" t="s">
        <v>282</v>
      </c>
      <c r="C239" s="8"/>
      <c r="D239" s="8">
        <v>176</v>
      </c>
      <c r="E239" s="23">
        <v>883.58999999999992</v>
      </c>
      <c r="F239" s="49">
        <v>509.7</v>
      </c>
      <c r="G239" s="23">
        <v>250.74999999999997</v>
      </c>
      <c r="H239" s="49">
        <v>12.8</v>
      </c>
      <c r="I239" s="49">
        <v>8.8000000000000007</v>
      </c>
      <c r="J239" s="49"/>
      <c r="K239" s="49">
        <v>219.25</v>
      </c>
      <c r="L239" s="49">
        <v>1.5</v>
      </c>
      <c r="M239" s="49"/>
      <c r="N239" s="49">
        <v>5.7</v>
      </c>
      <c r="O239" s="49">
        <v>2.7</v>
      </c>
      <c r="P239" s="49"/>
      <c r="Q239" s="49"/>
      <c r="R239" s="23">
        <v>123.13999999999999</v>
      </c>
      <c r="S239" s="29">
        <v>1228190100</v>
      </c>
      <c r="T239" s="29">
        <v>1316549099.9999998</v>
      </c>
      <c r="U239" s="29">
        <v>88358999.999999762</v>
      </c>
      <c r="V239" s="54">
        <v>530153999.99999857</v>
      </c>
      <c r="W239" s="123"/>
      <c r="X239" s="144">
        <v>530153999.99999857</v>
      </c>
      <c r="Y239" s="152">
        <f t="shared" si="7"/>
        <v>1060.307999999997</v>
      </c>
      <c r="Z239" s="153">
        <f t="shared" si="8"/>
        <v>15798589199.999996</v>
      </c>
    </row>
    <row r="240" spans="1:26">
      <c r="A240" s="7">
        <v>21</v>
      </c>
      <c r="B240" s="8" t="s">
        <v>283</v>
      </c>
      <c r="C240" s="8"/>
      <c r="D240" s="8">
        <v>18</v>
      </c>
      <c r="E240" s="23">
        <v>104.66720000000001</v>
      </c>
      <c r="F240" s="76">
        <v>54.52</v>
      </c>
      <c r="G240" s="23">
        <v>36.630000000000003</v>
      </c>
      <c r="H240" s="49">
        <v>3</v>
      </c>
      <c r="I240" s="49">
        <v>4.4000000000000004</v>
      </c>
      <c r="J240" s="49"/>
      <c r="K240" s="49">
        <v>28.63</v>
      </c>
      <c r="L240" s="49"/>
      <c r="M240" s="49"/>
      <c r="N240" s="49"/>
      <c r="O240" s="49">
        <v>0.6</v>
      </c>
      <c r="P240" s="49"/>
      <c r="Q240" s="49"/>
      <c r="R240" s="23">
        <v>13.517200000000001</v>
      </c>
      <c r="S240" s="29">
        <v>145487408</v>
      </c>
      <c r="T240" s="29">
        <v>155954128</v>
      </c>
      <c r="U240" s="29">
        <v>10466720</v>
      </c>
      <c r="V240" s="54">
        <v>62800320</v>
      </c>
      <c r="W240" s="123"/>
      <c r="X240" s="144">
        <v>62800320</v>
      </c>
      <c r="Y240" s="152">
        <f t="shared" si="7"/>
        <v>125.60064</v>
      </c>
      <c r="Z240" s="153">
        <f t="shared" si="8"/>
        <v>1871449536</v>
      </c>
    </row>
    <row r="241" spans="1:26">
      <c r="A241" s="7">
        <v>22</v>
      </c>
      <c r="B241" s="8" t="s">
        <v>284</v>
      </c>
      <c r="C241" s="8">
        <v>68</v>
      </c>
      <c r="D241" s="8">
        <v>62</v>
      </c>
      <c r="E241" s="23">
        <v>341.56819999999999</v>
      </c>
      <c r="F241" s="76">
        <v>172.23</v>
      </c>
      <c r="G241" s="23">
        <v>125.13000000000001</v>
      </c>
      <c r="H241" s="49">
        <v>7.1</v>
      </c>
      <c r="I241" s="49">
        <v>24.8</v>
      </c>
      <c r="J241" s="49"/>
      <c r="K241" s="49">
        <v>80.95</v>
      </c>
      <c r="L241" s="49">
        <v>1.39</v>
      </c>
      <c r="M241" s="49">
        <v>7.4</v>
      </c>
      <c r="N241" s="49"/>
      <c r="O241" s="49">
        <v>0.9</v>
      </c>
      <c r="P241" s="49"/>
      <c r="Q241" s="49">
        <v>2.59</v>
      </c>
      <c r="R241" s="23">
        <v>44.208199999999991</v>
      </c>
      <c r="S241" s="29">
        <v>474779798</v>
      </c>
      <c r="T241" s="29">
        <v>508936618</v>
      </c>
      <c r="U241" s="29">
        <v>34156820</v>
      </c>
      <c r="V241" s="54">
        <v>204940920</v>
      </c>
      <c r="W241" s="123">
        <v>274511000</v>
      </c>
      <c r="X241" s="144">
        <v>0</v>
      </c>
      <c r="Y241" s="152">
        <f t="shared" si="7"/>
        <v>409.88184000000001</v>
      </c>
      <c r="Z241" s="153">
        <f t="shared" si="8"/>
        <v>6107239416</v>
      </c>
    </row>
    <row r="242" spans="1:26">
      <c r="A242" s="7">
        <v>23</v>
      </c>
      <c r="B242" s="8" t="s">
        <v>285</v>
      </c>
      <c r="C242" s="8">
        <v>37</v>
      </c>
      <c r="D242" s="8">
        <v>32</v>
      </c>
      <c r="E242" s="23">
        <v>172.62875</v>
      </c>
      <c r="F242" s="76">
        <v>87.68</v>
      </c>
      <c r="G242" s="23">
        <v>62.33</v>
      </c>
      <c r="H242" s="49">
        <v>2.8</v>
      </c>
      <c r="I242" s="49">
        <v>12.8</v>
      </c>
      <c r="J242" s="49"/>
      <c r="K242" s="49">
        <v>40.270000000000003</v>
      </c>
      <c r="L242" s="49">
        <v>0.97</v>
      </c>
      <c r="M242" s="49">
        <v>4.8</v>
      </c>
      <c r="N242" s="49"/>
      <c r="O242" s="49">
        <v>0.3</v>
      </c>
      <c r="P242" s="49"/>
      <c r="Q242" s="49">
        <v>0.39</v>
      </c>
      <c r="R242" s="23">
        <v>22.618749999999999</v>
      </c>
      <c r="S242" s="29">
        <v>239953962.5</v>
      </c>
      <c r="T242" s="29">
        <v>257216837.5</v>
      </c>
      <c r="U242" s="29">
        <v>17262875</v>
      </c>
      <c r="V242" s="54">
        <v>103577250</v>
      </c>
      <c r="W242" s="123">
        <v>15440000</v>
      </c>
      <c r="X242" s="144">
        <v>88137250</v>
      </c>
      <c r="Y242" s="152">
        <f t="shared" si="7"/>
        <v>207.15450000000001</v>
      </c>
      <c r="Z242" s="153">
        <f t="shared" si="8"/>
        <v>3086602050</v>
      </c>
    </row>
    <row r="243" spans="1:26">
      <c r="A243" s="7">
        <v>24</v>
      </c>
      <c r="B243" s="8" t="s">
        <v>286</v>
      </c>
      <c r="C243" s="8"/>
      <c r="D243" s="8">
        <v>57</v>
      </c>
      <c r="E243" s="23">
        <v>362.97979999999995</v>
      </c>
      <c r="F243" s="23">
        <v>200.38</v>
      </c>
      <c r="G243" s="23">
        <v>114.03</v>
      </c>
      <c r="H243" s="49">
        <v>6.3</v>
      </c>
      <c r="I243" s="49"/>
      <c r="J243" s="49"/>
      <c r="K243" s="49">
        <v>97.23</v>
      </c>
      <c r="L243" s="49"/>
      <c r="M243" s="49"/>
      <c r="N243" s="49"/>
      <c r="O243" s="49"/>
      <c r="P243" s="49"/>
      <c r="Q243" s="49">
        <v>10.5</v>
      </c>
      <c r="R243" s="23">
        <v>48.569800000000001</v>
      </c>
      <c r="S243" s="29">
        <v>504541921.99999994</v>
      </c>
      <c r="T243" s="29">
        <v>540839901.99999988</v>
      </c>
      <c r="U243" s="29">
        <v>36297979.99999994</v>
      </c>
      <c r="V243" s="54">
        <v>217787879.99999964</v>
      </c>
      <c r="W243" s="123"/>
      <c r="X243" s="144">
        <v>217787879.99999964</v>
      </c>
      <c r="Y243" s="152">
        <f t="shared" si="7"/>
        <v>435.57575999999926</v>
      </c>
      <c r="Z243" s="153">
        <f t="shared" si="8"/>
        <v>6490078823.9999981</v>
      </c>
    </row>
    <row r="244" spans="1:26">
      <c r="A244" s="7">
        <v>25</v>
      </c>
      <c r="B244" s="8" t="s">
        <v>287</v>
      </c>
      <c r="C244" s="8">
        <v>31</v>
      </c>
      <c r="D244" s="8">
        <v>31</v>
      </c>
      <c r="E244" s="23">
        <v>158.96485000000001</v>
      </c>
      <c r="F244" s="49">
        <v>92.97</v>
      </c>
      <c r="G244" s="23">
        <v>43.080000000000005</v>
      </c>
      <c r="H244" s="49">
        <v>3.3</v>
      </c>
      <c r="I244" s="49">
        <v>3.8</v>
      </c>
      <c r="J244" s="49"/>
      <c r="K244" s="49">
        <v>33.64</v>
      </c>
      <c r="L244" s="49">
        <v>1.24</v>
      </c>
      <c r="M244" s="49"/>
      <c r="N244" s="49">
        <v>0.2</v>
      </c>
      <c r="O244" s="49">
        <v>0.9</v>
      </c>
      <c r="P244" s="49"/>
      <c r="Q244" s="49"/>
      <c r="R244" s="23">
        <v>22.914849999999998</v>
      </c>
      <c r="S244" s="29">
        <v>220961141.50000003</v>
      </c>
      <c r="T244" s="29">
        <v>236857626.50000003</v>
      </c>
      <c r="U244" s="29">
        <v>15896485</v>
      </c>
      <c r="V244" s="54">
        <v>95378910</v>
      </c>
      <c r="W244" s="123">
        <v>10505000</v>
      </c>
      <c r="X244" s="144">
        <v>84873910</v>
      </c>
      <c r="Y244" s="152">
        <f t="shared" si="7"/>
        <v>190.75782000000001</v>
      </c>
      <c r="Z244" s="153">
        <f t="shared" si="8"/>
        <v>2842291518.0000005</v>
      </c>
    </row>
    <row r="245" spans="1:26">
      <c r="A245" s="7">
        <v>26</v>
      </c>
      <c r="B245" s="8" t="s">
        <v>288</v>
      </c>
      <c r="C245" s="8"/>
      <c r="D245" s="8">
        <v>22</v>
      </c>
      <c r="E245" s="23">
        <v>237.90900000000002</v>
      </c>
      <c r="F245" s="49">
        <v>55.2</v>
      </c>
      <c r="G245" s="23">
        <v>169.22</v>
      </c>
      <c r="H245" s="49">
        <v>2.2000000000000002</v>
      </c>
      <c r="I245" s="49">
        <v>15.4</v>
      </c>
      <c r="J245" s="49"/>
      <c r="K245" s="49">
        <v>22.29</v>
      </c>
      <c r="L245" s="49"/>
      <c r="M245" s="49"/>
      <c r="N245" s="49"/>
      <c r="O245" s="49">
        <v>0.6</v>
      </c>
      <c r="P245" s="49"/>
      <c r="Q245" s="49">
        <v>128.72999999999999</v>
      </c>
      <c r="R245" s="23">
        <v>13.489000000000001</v>
      </c>
      <c r="S245" s="29">
        <v>330693510</v>
      </c>
      <c r="T245" s="29">
        <v>354484410.00000006</v>
      </c>
      <c r="U245" s="29">
        <v>23790900.00000006</v>
      </c>
      <c r="V245" s="54">
        <v>142745400.00000036</v>
      </c>
      <c r="W245" s="123"/>
      <c r="X245" s="144">
        <v>142745400.00000036</v>
      </c>
      <c r="Y245" s="152">
        <f t="shared" si="7"/>
        <v>285.49080000000072</v>
      </c>
      <c r="Z245" s="153">
        <f t="shared" si="8"/>
        <v>4253812920.000001</v>
      </c>
    </row>
    <row r="246" spans="1:26">
      <c r="A246" s="13"/>
      <c r="B246" s="10" t="s">
        <v>289</v>
      </c>
      <c r="C246" s="14"/>
      <c r="D246" s="14"/>
      <c r="E246" s="23">
        <v>0</v>
      </c>
      <c r="F246" s="51"/>
      <c r="G246" s="19">
        <v>0</v>
      </c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19">
        <v>0</v>
      </c>
      <c r="S246" s="58">
        <v>0</v>
      </c>
      <c r="T246" s="58">
        <v>0</v>
      </c>
      <c r="U246" s="58">
        <v>0</v>
      </c>
      <c r="V246" s="55">
        <v>0</v>
      </c>
      <c r="W246" s="126"/>
      <c r="X246" s="144">
        <v>0</v>
      </c>
      <c r="Y246" s="152">
        <f t="shared" si="7"/>
        <v>0</v>
      </c>
      <c r="Z246" s="153">
        <f t="shared" si="8"/>
        <v>0</v>
      </c>
    </row>
    <row r="247" spans="1:26">
      <c r="A247" s="7">
        <v>1</v>
      </c>
      <c r="B247" s="6" t="s">
        <v>290</v>
      </c>
      <c r="C247" s="8">
        <v>36</v>
      </c>
      <c r="D247" s="8">
        <v>34</v>
      </c>
      <c r="E247" s="23">
        <v>174.66369999999998</v>
      </c>
      <c r="F247" s="49">
        <v>97.42</v>
      </c>
      <c r="G247" s="23">
        <v>53.41</v>
      </c>
      <c r="H247" s="49">
        <v>4</v>
      </c>
      <c r="I247" s="49">
        <v>6.4</v>
      </c>
      <c r="J247" s="49"/>
      <c r="K247" s="49">
        <v>42.71</v>
      </c>
      <c r="L247" s="49"/>
      <c r="M247" s="49"/>
      <c r="N247" s="49">
        <v>0.3</v>
      </c>
      <c r="O247" s="49"/>
      <c r="P247" s="49"/>
      <c r="Q247" s="49"/>
      <c r="R247" s="23">
        <v>23.8337</v>
      </c>
      <c r="S247" s="29">
        <v>242782542.99999997</v>
      </c>
      <c r="T247" s="29">
        <v>260248912.99999997</v>
      </c>
      <c r="U247" s="29">
        <v>17466370</v>
      </c>
      <c r="V247" s="54">
        <v>104798220</v>
      </c>
      <c r="W247" s="123">
        <v>1544000</v>
      </c>
      <c r="X247" s="144">
        <v>103254220</v>
      </c>
      <c r="Y247" s="152">
        <f t="shared" si="7"/>
        <v>209.59644</v>
      </c>
      <c r="Z247" s="153">
        <f t="shared" si="8"/>
        <v>3122986955.9999995</v>
      </c>
    </row>
    <row r="248" spans="1:26">
      <c r="A248" s="7">
        <v>2</v>
      </c>
      <c r="B248" s="8" t="s">
        <v>291</v>
      </c>
      <c r="C248" s="8">
        <v>36</v>
      </c>
      <c r="D248" s="8">
        <v>34</v>
      </c>
      <c r="E248" s="23">
        <v>185.49295833333335</v>
      </c>
      <c r="F248" s="49">
        <v>103.2938888888889</v>
      </c>
      <c r="G248" s="23">
        <v>56.31055555555556</v>
      </c>
      <c r="H248" s="49">
        <v>5.9</v>
      </c>
      <c r="I248" s="49">
        <v>5</v>
      </c>
      <c r="J248" s="49"/>
      <c r="K248" s="49">
        <v>43.340555555555561</v>
      </c>
      <c r="L248" s="49">
        <v>0.97</v>
      </c>
      <c r="M248" s="49"/>
      <c r="N248" s="49">
        <v>0.2</v>
      </c>
      <c r="O248" s="49">
        <v>0.9</v>
      </c>
      <c r="P248" s="49"/>
      <c r="Q248" s="49"/>
      <c r="R248" s="23">
        <v>25.888513888888891</v>
      </c>
      <c r="S248" s="29">
        <v>257835212.08333334</v>
      </c>
      <c r="T248" s="29">
        <v>276384507.91666669</v>
      </c>
      <c r="U248" s="29">
        <v>18549295.833333343</v>
      </c>
      <c r="V248" s="54">
        <v>111295775.00000006</v>
      </c>
      <c r="W248" s="123">
        <v>2103000</v>
      </c>
      <c r="X248" s="144">
        <v>109192775.00000006</v>
      </c>
      <c r="Y248" s="152">
        <f t="shared" si="7"/>
        <v>222.59155000000013</v>
      </c>
      <c r="Z248" s="153">
        <f t="shared" si="8"/>
        <v>3316614095</v>
      </c>
    </row>
    <row r="249" spans="1:26">
      <c r="A249" s="7">
        <v>3</v>
      </c>
      <c r="B249" s="8" t="s">
        <v>292</v>
      </c>
      <c r="C249" s="8">
        <v>41</v>
      </c>
      <c r="D249" s="8">
        <v>37</v>
      </c>
      <c r="E249" s="23">
        <v>220.43083289473685</v>
      </c>
      <c r="F249" s="49">
        <v>116.91026315789473</v>
      </c>
      <c r="G249" s="23">
        <v>74.143157894736859</v>
      </c>
      <c r="H249" s="49">
        <v>5.7</v>
      </c>
      <c r="I249" s="49">
        <v>6.2</v>
      </c>
      <c r="J249" s="49"/>
      <c r="K249" s="49">
        <v>58.343157894736848</v>
      </c>
      <c r="L249" s="49">
        <v>1.9</v>
      </c>
      <c r="M249" s="49">
        <v>0.5</v>
      </c>
      <c r="N249" s="49"/>
      <c r="O249" s="49">
        <v>1.5</v>
      </c>
      <c r="P249" s="49"/>
      <c r="Q249" s="49"/>
      <c r="R249" s="23">
        <v>29.377411842105264</v>
      </c>
      <c r="S249" s="29">
        <v>306398857.72368425</v>
      </c>
      <c r="T249" s="29">
        <v>328441941.0131579</v>
      </c>
      <c r="U249" s="29">
        <v>22043083.289473653</v>
      </c>
      <c r="V249" s="54">
        <v>132258499.73684192</v>
      </c>
      <c r="W249" s="123"/>
      <c r="X249" s="144">
        <v>132258499.73684192</v>
      </c>
      <c r="Y249" s="152">
        <f t="shared" si="7"/>
        <v>264.51699947368382</v>
      </c>
      <c r="Z249" s="153">
        <f t="shared" si="8"/>
        <v>3941303292.1578951</v>
      </c>
    </row>
    <row r="250" spans="1:26">
      <c r="A250" s="7">
        <v>4</v>
      </c>
      <c r="B250" s="8" t="s">
        <v>293</v>
      </c>
      <c r="C250" s="8">
        <v>112</v>
      </c>
      <c r="D250" s="8">
        <v>106</v>
      </c>
      <c r="E250" s="23">
        <v>612.11545000000001</v>
      </c>
      <c r="F250" s="49">
        <v>351.67</v>
      </c>
      <c r="G250" s="23">
        <v>174.56</v>
      </c>
      <c r="H250" s="49">
        <v>8.6999999999999993</v>
      </c>
      <c r="I250" s="49"/>
      <c r="J250" s="49"/>
      <c r="K250" s="49">
        <v>158.96</v>
      </c>
      <c r="L250" s="49"/>
      <c r="M250" s="49"/>
      <c r="N250" s="49"/>
      <c r="O250" s="49">
        <v>1.8</v>
      </c>
      <c r="P250" s="49">
        <v>5.0999999999999996</v>
      </c>
      <c r="Q250" s="49"/>
      <c r="R250" s="23">
        <v>85.885450000000006</v>
      </c>
      <c r="S250" s="29">
        <v>850840475.5</v>
      </c>
      <c r="T250" s="29">
        <v>912052020.5</v>
      </c>
      <c r="U250" s="29">
        <v>61211545</v>
      </c>
      <c r="V250" s="54">
        <v>367269270</v>
      </c>
      <c r="W250" s="123"/>
      <c r="X250" s="144">
        <v>367269270</v>
      </c>
      <c r="Y250" s="152">
        <f t="shared" si="7"/>
        <v>734.53854000000001</v>
      </c>
      <c r="Z250" s="153">
        <f t="shared" si="8"/>
        <v>10944624246</v>
      </c>
    </row>
    <row r="251" spans="1:26">
      <c r="A251" s="7">
        <v>5</v>
      </c>
      <c r="B251" s="8" t="s">
        <v>294</v>
      </c>
      <c r="C251" s="8">
        <v>31</v>
      </c>
      <c r="D251" s="8">
        <v>29</v>
      </c>
      <c r="E251" s="23">
        <v>191.73751166666665</v>
      </c>
      <c r="F251" s="49">
        <v>104.29366666666667</v>
      </c>
      <c r="G251" s="23">
        <v>61.501333333333328</v>
      </c>
      <c r="H251" s="49">
        <v>5.7</v>
      </c>
      <c r="I251" s="49">
        <v>4.2</v>
      </c>
      <c r="J251" s="49">
        <v>47.521333333333331</v>
      </c>
      <c r="K251" s="49">
        <v>1.28</v>
      </c>
      <c r="L251" s="49">
        <v>0.4</v>
      </c>
      <c r="M251" s="49"/>
      <c r="N251" s="49">
        <v>0.3</v>
      </c>
      <c r="O251" s="49">
        <v>2.1</v>
      </c>
      <c r="P251" s="49"/>
      <c r="Q251" s="49"/>
      <c r="R251" s="23">
        <v>25.942511666666668</v>
      </c>
      <c r="S251" s="29">
        <v>266515141.21666664</v>
      </c>
      <c r="T251" s="29">
        <v>285688892.38333333</v>
      </c>
      <c r="U251" s="29">
        <v>19173751.166666687</v>
      </c>
      <c r="V251" s="54">
        <v>115042507.00000012</v>
      </c>
      <c r="W251" s="123">
        <v>7217000</v>
      </c>
      <c r="X251" s="144">
        <v>107825507.00000012</v>
      </c>
      <c r="Y251" s="152">
        <f t="shared" si="7"/>
        <v>230.08501400000023</v>
      </c>
      <c r="Z251" s="153">
        <f t="shared" si="8"/>
        <v>3428266708.5999999</v>
      </c>
    </row>
    <row r="252" spans="1:26">
      <c r="A252" s="13"/>
      <c r="B252" s="10" t="s">
        <v>16</v>
      </c>
      <c r="C252" s="14"/>
      <c r="D252" s="14"/>
      <c r="E252" s="23">
        <v>0</v>
      </c>
      <c r="F252" s="51"/>
      <c r="G252" s="23">
        <v>0</v>
      </c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23">
        <v>0</v>
      </c>
      <c r="S252" s="29">
        <v>0</v>
      </c>
      <c r="T252" s="29">
        <v>0</v>
      </c>
      <c r="U252" s="29">
        <v>0</v>
      </c>
      <c r="V252" s="54">
        <v>0</v>
      </c>
      <c r="W252" s="126"/>
      <c r="X252" s="144">
        <v>0</v>
      </c>
      <c r="Y252" s="152">
        <f t="shared" si="7"/>
        <v>0</v>
      </c>
      <c r="Z252" s="153">
        <f t="shared" si="8"/>
        <v>0</v>
      </c>
    </row>
    <row r="253" spans="1:26">
      <c r="A253" s="7">
        <v>1</v>
      </c>
      <c r="B253" s="6" t="s">
        <v>190</v>
      </c>
      <c r="C253" s="8">
        <v>67</v>
      </c>
      <c r="D253" s="8">
        <v>64</v>
      </c>
      <c r="E253" s="23">
        <v>343.04160000000002</v>
      </c>
      <c r="F253" s="49">
        <v>199.56</v>
      </c>
      <c r="G253" s="23">
        <v>95.88</v>
      </c>
      <c r="H253" s="49">
        <v>3</v>
      </c>
      <c r="I253" s="49">
        <v>1.3</v>
      </c>
      <c r="J253" s="49"/>
      <c r="K253" s="49">
        <v>91.58</v>
      </c>
      <c r="L253" s="49"/>
      <c r="M253" s="49"/>
      <c r="N253" s="49"/>
      <c r="O253" s="49"/>
      <c r="P253" s="49"/>
      <c r="Q253" s="49"/>
      <c r="R253" s="23">
        <v>47.601599999999998</v>
      </c>
      <c r="S253" s="29">
        <v>476827824</v>
      </c>
      <c r="T253" s="29">
        <v>511131984</v>
      </c>
      <c r="U253" s="29">
        <v>34304160</v>
      </c>
      <c r="V253" s="54">
        <v>205824960</v>
      </c>
      <c r="W253" s="123">
        <v>1619000</v>
      </c>
      <c r="X253" s="144">
        <v>204205960</v>
      </c>
      <c r="Y253" s="152">
        <f t="shared" si="7"/>
        <v>411.64992000000001</v>
      </c>
      <c r="Z253" s="153">
        <f t="shared" si="8"/>
        <v>6133583808</v>
      </c>
    </row>
    <row r="254" spans="1:26">
      <c r="A254" s="7">
        <v>2</v>
      </c>
      <c r="B254" s="8" t="s">
        <v>193</v>
      </c>
      <c r="C254" s="8">
        <v>34</v>
      </c>
      <c r="D254" s="8">
        <v>34</v>
      </c>
      <c r="E254" s="23">
        <v>209.80694999999997</v>
      </c>
      <c r="F254" s="49">
        <v>122.57</v>
      </c>
      <c r="G254" s="23">
        <v>58.01</v>
      </c>
      <c r="H254" s="49">
        <v>1.8</v>
      </c>
      <c r="I254" s="49"/>
      <c r="J254" s="49"/>
      <c r="K254" s="49">
        <v>55.21</v>
      </c>
      <c r="L254" s="49"/>
      <c r="M254" s="49"/>
      <c r="N254" s="49">
        <v>0.7</v>
      </c>
      <c r="O254" s="49">
        <v>0.3</v>
      </c>
      <c r="P254" s="49"/>
      <c r="Q254" s="49"/>
      <c r="R254" s="23">
        <v>29.226949999999995</v>
      </c>
      <c r="S254" s="29">
        <v>291631660.49999994</v>
      </c>
      <c r="T254" s="29">
        <v>312612355.49999994</v>
      </c>
      <c r="U254" s="29">
        <v>20980695</v>
      </c>
      <c r="V254" s="54">
        <v>125884170</v>
      </c>
      <c r="W254" s="123">
        <v>2689000</v>
      </c>
      <c r="X254" s="144">
        <v>123195170</v>
      </c>
      <c r="Y254" s="152">
        <f t="shared" si="7"/>
        <v>251.76833999999999</v>
      </c>
      <c r="Z254" s="153">
        <f t="shared" si="8"/>
        <v>3751348265.999999</v>
      </c>
    </row>
    <row r="255" spans="1:26">
      <c r="A255" s="7">
        <v>3</v>
      </c>
      <c r="B255" s="8" t="s">
        <v>208</v>
      </c>
      <c r="C255" s="8">
        <v>136</v>
      </c>
      <c r="D255" s="8">
        <v>136</v>
      </c>
      <c r="E255" s="23">
        <v>713.41559999999993</v>
      </c>
      <c r="F255" s="49">
        <v>406.28</v>
      </c>
      <c r="G255" s="23">
        <v>208.67999999999998</v>
      </c>
      <c r="H255" s="49">
        <v>6.45</v>
      </c>
      <c r="I255" s="49">
        <v>6</v>
      </c>
      <c r="J255" s="49"/>
      <c r="K255" s="49">
        <v>187</v>
      </c>
      <c r="L255" s="49">
        <v>6.23</v>
      </c>
      <c r="M255" s="49"/>
      <c r="N255" s="49">
        <v>3</v>
      </c>
      <c r="O255" s="49"/>
      <c r="P255" s="49"/>
      <c r="Q255" s="49"/>
      <c r="R255" s="23">
        <v>98.45559999999999</v>
      </c>
      <c r="S255" s="29">
        <v>991647683.99999988</v>
      </c>
      <c r="T255" s="29">
        <v>1062989243.9999999</v>
      </c>
      <c r="U255" s="29">
        <v>71341560</v>
      </c>
      <c r="V255" s="54">
        <v>428049360</v>
      </c>
      <c r="W255" s="123">
        <v>451000</v>
      </c>
      <c r="X255" s="144">
        <v>427598360</v>
      </c>
      <c r="Y255" s="152">
        <f t="shared" si="7"/>
        <v>856.09871999999996</v>
      </c>
      <c r="Z255" s="153">
        <f t="shared" si="8"/>
        <v>12755870927.999998</v>
      </c>
    </row>
    <row r="256" spans="1:26">
      <c r="A256" s="7">
        <v>4</v>
      </c>
      <c r="B256" s="8" t="s">
        <v>204</v>
      </c>
      <c r="C256" s="8">
        <v>104</v>
      </c>
      <c r="D256" s="8">
        <v>104</v>
      </c>
      <c r="E256" s="23">
        <v>559.61659999999995</v>
      </c>
      <c r="F256" s="49">
        <v>322.36</v>
      </c>
      <c r="G256" s="23">
        <v>159.33999999999997</v>
      </c>
      <c r="H256" s="49">
        <v>4.5999999999999996</v>
      </c>
      <c r="I256" s="49"/>
      <c r="J256" s="49"/>
      <c r="K256" s="49">
        <v>150.13999999999999</v>
      </c>
      <c r="L256" s="49"/>
      <c r="M256" s="49">
        <v>4.5999999999999996</v>
      </c>
      <c r="N256" s="49"/>
      <c r="O256" s="49"/>
      <c r="P256" s="49"/>
      <c r="Q256" s="49"/>
      <c r="R256" s="23">
        <v>77.916600000000003</v>
      </c>
      <c r="S256" s="29">
        <v>777867073.99999988</v>
      </c>
      <c r="T256" s="29">
        <v>833828733.99999988</v>
      </c>
      <c r="U256" s="29">
        <v>55961660</v>
      </c>
      <c r="V256" s="54">
        <v>335769960</v>
      </c>
      <c r="W256" s="123">
        <v>26486000</v>
      </c>
      <c r="X256" s="144">
        <v>309283960</v>
      </c>
      <c r="Y256" s="152">
        <f t="shared" si="7"/>
        <v>671.53992000000005</v>
      </c>
      <c r="Z256" s="153">
        <f t="shared" si="8"/>
        <v>10005944807.999998</v>
      </c>
    </row>
    <row r="257" spans="1:26">
      <c r="A257" s="7">
        <v>5</v>
      </c>
      <c r="B257" s="8" t="s">
        <v>295</v>
      </c>
      <c r="C257" s="8">
        <v>191</v>
      </c>
      <c r="D257" s="8">
        <v>187</v>
      </c>
      <c r="E257" s="23">
        <v>1030.8883499999999</v>
      </c>
      <c r="F257" s="49">
        <v>591.02</v>
      </c>
      <c r="G257" s="23">
        <v>296.13999999999993</v>
      </c>
      <c r="H257" s="49">
        <v>12.3</v>
      </c>
      <c r="I257" s="49">
        <v>7.4</v>
      </c>
      <c r="J257" s="49"/>
      <c r="K257" s="49">
        <v>268.14999999999998</v>
      </c>
      <c r="L257" s="49">
        <v>4.59</v>
      </c>
      <c r="M257" s="49">
        <v>3.7</v>
      </c>
      <c r="N257" s="49"/>
      <c r="O257" s="49"/>
      <c r="P257" s="49"/>
      <c r="Q257" s="49"/>
      <c r="R257" s="23">
        <v>143.72835000000001</v>
      </c>
      <c r="S257" s="29">
        <v>1432934806.5</v>
      </c>
      <c r="T257" s="29">
        <v>1536023641.5</v>
      </c>
      <c r="U257" s="29">
        <v>103088835</v>
      </c>
      <c r="V257" s="54">
        <v>618533010</v>
      </c>
      <c r="W257" s="123"/>
      <c r="X257" s="144">
        <v>618533010</v>
      </c>
      <c r="Y257" s="152">
        <f t="shared" si="7"/>
        <v>1237.06602</v>
      </c>
      <c r="Z257" s="153">
        <f t="shared" si="8"/>
        <v>18432283698</v>
      </c>
    </row>
    <row r="258" spans="1:26">
      <c r="A258" s="7">
        <v>6</v>
      </c>
      <c r="B258" s="8" t="s">
        <v>189</v>
      </c>
      <c r="C258" s="8">
        <v>53</v>
      </c>
      <c r="D258" s="8">
        <v>56</v>
      </c>
      <c r="E258" s="23">
        <v>254.58082142857143</v>
      </c>
      <c r="F258" s="49">
        <v>150.29285714285714</v>
      </c>
      <c r="G258" s="23">
        <v>68.45214285714286</v>
      </c>
      <c r="H258" s="49">
        <v>2.2000000000000002</v>
      </c>
      <c r="I258" s="49"/>
      <c r="J258" s="49"/>
      <c r="K258" s="49">
        <v>65.152142857142863</v>
      </c>
      <c r="L258" s="49"/>
      <c r="M258" s="49"/>
      <c r="N258" s="49"/>
      <c r="O258" s="49"/>
      <c r="P258" s="49"/>
      <c r="Q258" s="49">
        <v>1.1000000000000001</v>
      </c>
      <c r="R258" s="23">
        <v>35.835821428571421</v>
      </c>
      <c r="S258" s="29">
        <v>353867341.78571427</v>
      </c>
      <c r="T258" s="29">
        <v>379325423.9285714</v>
      </c>
      <c r="U258" s="29">
        <v>25458082.142857134</v>
      </c>
      <c r="V258" s="54">
        <v>152748492.85714281</v>
      </c>
      <c r="W258" s="123"/>
      <c r="X258" s="144">
        <v>152748492.85714281</v>
      </c>
      <c r="Y258" s="152">
        <f t="shared" si="7"/>
        <v>305.49698571428559</v>
      </c>
      <c r="Z258" s="153">
        <f t="shared" si="8"/>
        <v>4551905087.1428566</v>
      </c>
    </row>
    <row r="259" spans="1:26">
      <c r="A259" s="7">
        <v>7</v>
      </c>
      <c r="B259" s="8" t="s">
        <v>195</v>
      </c>
      <c r="C259" s="8">
        <v>48</v>
      </c>
      <c r="D259" s="8">
        <v>46</v>
      </c>
      <c r="E259" s="23">
        <v>296.67149999999998</v>
      </c>
      <c r="F259" s="49">
        <v>152.16</v>
      </c>
      <c r="G259" s="23">
        <v>108.10999999999999</v>
      </c>
      <c r="H259" s="49">
        <v>2.1</v>
      </c>
      <c r="I259" s="49"/>
      <c r="J259" s="49"/>
      <c r="K259" s="49">
        <v>68.37</v>
      </c>
      <c r="L259" s="49">
        <v>0.64</v>
      </c>
      <c r="M259" s="49"/>
      <c r="N259" s="49"/>
      <c r="O259" s="49">
        <v>0.6</v>
      </c>
      <c r="P259" s="49"/>
      <c r="Q259" s="49">
        <v>36.4</v>
      </c>
      <c r="R259" s="23">
        <v>36.401499999999992</v>
      </c>
      <c r="S259" s="29">
        <v>412373385</v>
      </c>
      <c r="T259" s="29">
        <v>442040535</v>
      </c>
      <c r="U259" s="29">
        <v>29667150</v>
      </c>
      <c r="V259" s="54">
        <v>178002900</v>
      </c>
      <c r="W259" s="123"/>
      <c r="X259" s="144">
        <v>178002900</v>
      </c>
      <c r="Y259" s="152">
        <f t="shared" si="7"/>
        <v>356.00580000000002</v>
      </c>
      <c r="Z259" s="153">
        <f t="shared" si="8"/>
        <v>5304486420</v>
      </c>
    </row>
    <row r="260" spans="1:26">
      <c r="A260" s="7">
        <v>8</v>
      </c>
      <c r="B260" s="8" t="s">
        <v>192</v>
      </c>
      <c r="C260" s="8">
        <v>76</v>
      </c>
      <c r="D260" s="8">
        <v>75</v>
      </c>
      <c r="E260" s="23">
        <v>420.23194999999998</v>
      </c>
      <c r="F260" s="49">
        <v>244.57</v>
      </c>
      <c r="G260" s="23">
        <v>117.06</v>
      </c>
      <c r="H260" s="49">
        <v>4.8</v>
      </c>
      <c r="I260" s="49"/>
      <c r="J260" s="49"/>
      <c r="K260" s="49">
        <v>111.36</v>
      </c>
      <c r="L260" s="49"/>
      <c r="M260" s="49"/>
      <c r="N260" s="49"/>
      <c r="O260" s="49">
        <v>0.9</v>
      </c>
      <c r="P260" s="49"/>
      <c r="Q260" s="49"/>
      <c r="R260" s="23">
        <v>58.601949999999995</v>
      </c>
      <c r="S260" s="29">
        <v>584122410.5</v>
      </c>
      <c r="T260" s="29">
        <v>626145605.5</v>
      </c>
      <c r="U260" s="29">
        <v>42023195</v>
      </c>
      <c r="V260" s="54">
        <v>252139170</v>
      </c>
      <c r="W260" s="123">
        <v>6298000</v>
      </c>
      <c r="X260" s="144">
        <v>245841170</v>
      </c>
      <c r="Y260" s="152">
        <f t="shared" si="7"/>
        <v>504.27834000000001</v>
      </c>
      <c r="Z260" s="153">
        <f t="shared" si="8"/>
        <v>7513747266</v>
      </c>
    </row>
    <row r="261" spans="1:26">
      <c r="A261" s="7">
        <v>9</v>
      </c>
      <c r="B261" s="8" t="s">
        <v>213</v>
      </c>
      <c r="C261" s="8">
        <v>93</v>
      </c>
      <c r="D261" s="8">
        <v>91</v>
      </c>
      <c r="E261" s="23">
        <v>490.57915000000003</v>
      </c>
      <c r="F261" s="49">
        <v>285.01</v>
      </c>
      <c r="G261" s="23">
        <v>136.73999999999998</v>
      </c>
      <c r="H261" s="49">
        <v>4.4000000000000004</v>
      </c>
      <c r="I261" s="49"/>
      <c r="J261" s="49"/>
      <c r="K261" s="49">
        <v>125.86</v>
      </c>
      <c r="L261" s="49">
        <v>3.48</v>
      </c>
      <c r="M261" s="49"/>
      <c r="N261" s="49"/>
      <c r="O261" s="49"/>
      <c r="P261" s="49"/>
      <c r="Q261" s="49">
        <v>3</v>
      </c>
      <c r="R261" s="23">
        <v>68.829149999999998</v>
      </c>
      <c r="S261" s="29">
        <v>681905018.5</v>
      </c>
      <c r="T261" s="29">
        <v>730962933.5</v>
      </c>
      <c r="U261" s="29">
        <v>49057915</v>
      </c>
      <c r="V261" s="54">
        <v>294347490</v>
      </c>
      <c r="W261" s="123">
        <v>20322000</v>
      </c>
      <c r="X261" s="144">
        <v>274025490</v>
      </c>
      <c r="Y261" s="152">
        <f t="shared" si="7"/>
        <v>588.69497999999999</v>
      </c>
      <c r="Z261" s="153">
        <f t="shared" si="8"/>
        <v>8771555202</v>
      </c>
    </row>
    <row r="262" spans="1:26">
      <c r="A262" s="7">
        <v>10</v>
      </c>
      <c r="B262" s="8" t="s">
        <v>296</v>
      </c>
      <c r="C262" s="8">
        <v>30</v>
      </c>
      <c r="D262" s="8">
        <v>29</v>
      </c>
      <c r="E262" s="23">
        <v>158.18314999999998</v>
      </c>
      <c r="F262" s="49">
        <v>91.19</v>
      </c>
      <c r="G262" s="23">
        <v>45.07</v>
      </c>
      <c r="H262" s="49">
        <v>1.5</v>
      </c>
      <c r="I262" s="49"/>
      <c r="J262" s="49"/>
      <c r="K262" s="49">
        <v>42.37</v>
      </c>
      <c r="L262" s="49">
        <v>0.6</v>
      </c>
      <c r="M262" s="49"/>
      <c r="N262" s="49"/>
      <c r="O262" s="49"/>
      <c r="P262" s="49"/>
      <c r="Q262" s="49">
        <v>0.6</v>
      </c>
      <c r="R262" s="23">
        <v>21.923149999999996</v>
      </c>
      <c r="S262" s="29">
        <v>219874578.49999997</v>
      </c>
      <c r="T262" s="29">
        <v>235692893.49999997</v>
      </c>
      <c r="U262" s="29">
        <v>15818315</v>
      </c>
      <c r="V262" s="54">
        <v>94909890</v>
      </c>
      <c r="W262" s="123"/>
      <c r="X262" s="144">
        <v>94909890</v>
      </c>
      <c r="Y262" s="152">
        <f t="shared" si="7"/>
        <v>189.81978000000001</v>
      </c>
      <c r="Z262" s="153">
        <f t="shared" si="8"/>
        <v>2828314721.9999995</v>
      </c>
    </row>
    <row r="263" spans="1:26">
      <c r="A263" s="7">
        <v>11</v>
      </c>
      <c r="B263" s="8" t="s">
        <v>198</v>
      </c>
      <c r="C263" s="8">
        <v>94</v>
      </c>
      <c r="D263" s="8">
        <v>88</v>
      </c>
      <c r="E263" s="23">
        <v>506.76274999999998</v>
      </c>
      <c r="F263" s="49">
        <v>290.63</v>
      </c>
      <c r="G263" s="23">
        <v>145.48000000000002</v>
      </c>
      <c r="H263" s="49">
        <v>5.3</v>
      </c>
      <c r="I263" s="49">
        <v>1.5</v>
      </c>
      <c r="J263" s="49"/>
      <c r="K263" s="49">
        <v>132.36000000000001</v>
      </c>
      <c r="L263" s="49">
        <v>4.72</v>
      </c>
      <c r="M263" s="49"/>
      <c r="N263" s="49">
        <v>1.6</v>
      </c>
      <c r="O263" s="49"/>
      <c r="P263" s="49"/>
      <c r="Q263" s="49"/>
      <c r="R263" s="23">
        <v>70.652749999999997</v>
      </c>
      <c r="S263" s="29">
        <v>704400222.5</v>
      </c>
      <c r="T263" s="29">
        <v>755076497.5</v>
      </c>
      <c r="U263" s="29">
        <v>50676275</v>
      </c>
      <c r="V263" s="54">
        <v>304057650</v>
      </c>
      <c r="W263" s="123"/>
      <c r="X263" s="144">
        <v>304057650</v>
      </c>
      <c r="Y263" s="152">
        <f t="shared" si="7"/>
        <v>608.11530000000005</v>
      </c>
      <c r="Z263" s="153">
        <f t="shared" si="8"/>
        <v>9060917970</v>
      </c>
    </row>
    <row r="264" spans="1:26">
      <c r="A264" s="7">
        <v>12</v>
      </c>
      <c r="B264" s="8" t="s">
        <v>201</v>
      </c>
      <c r="C264" s="8">
        <v>82</v>
      </c>
      <c r="D264" s="8">
        <v>82</v>
      </c>
      <c r="E264" s="23">
        <v>431.76294999999999</v>
      </c>
      <c r="F264" s="49">
        <v>252.27</v>
      </c>
      <c r="G264" s="23">
        <v>119.34</v>
      </c>
      <c r="H264" s="49">
        <v>3.7</v>
      </c>
      <c r="I264" s="49">
        <v>1.7</v>
      </c>
      <c r="J264" s="49"/>
      <c r="K264" s="49">
        <v>112.24</v>
      </c>
      <c r="L264" s="49"/>
      <c r="M264" s="49"/>
      <c r="N264" s="49">
        <v>1.7</v>
      </c>
      <c r="O264" s="49"/>
      <c r="P264" s="49"/>
      <c r="Q264" s="49"/>
      <c r="R264" s="23">
        <v>60.152949999999997</v>
      </c>
      <c r="S264" s="29">
        <v>600150500.5</v>
      </c>
      <c r="T264" s="29">
        <v>643326795.5</v>
      </c>
      <c r="U264" s="29">
        <v>43176295</v>
      </c>
      <c r="V264" s="54">
        <v>259057770</v>
      </c>
      <c r="W264" s="123">
        <v>1899000</v>
      </c>
      <c r="X264" s="144">
        <v>257158770</v>
      </c>
      <c r="Y264" s="152">
        <f t="shared" si="7"/>
        <v>518.11554000000001</v>
      </c>
      <c r="Z264" s="153">
        <f t="shared" si="8"/>
        <v>7719921546</v>
      </c>
    </row>
    <row r="265" spans="1:26">
      <c r="A265" s="7">
        <v>13</v>
      </c>
      <c r="B265" s="8" t="s">
        <v>187</v>
      </c>
      <c r="C265" s="8">
        <v>39</v>
      </c>
      <c r="D265" s="8">
        <v>41</v>
      </c>
      <c r="E265" s="23">
        <v>192.85462926829268</v>
      </c>
      <c r="F265" s="49">
        <v>113.27121951219512</v>
      </c>
      <c r="G265" s="23">
        <v>52.457073170731697</v>
      </c>
      <c r="H265" s="49">
        <v>1.75</v>
      </c>
      <c r="I265" s="49">
        <v>0.8</v>
      </c>
      <c r="J265" s="49"/>
      <c r="K265" s="49">
        <v>49.197073170731706</v>
      </c>
      <c r="L265" s="49">
        <v>0.41</v>
      </c>
      <c r="M265" s="49"/>
      <c r="N265" s="49">
        <v>0.3</v>
      </c>
      <c r="O265" s="49"/>
      <c r="P265" s="49"/>
      <c r="Q265" s="49"/>
      <c r="R265" s="23">
        <v>27.126336585365848</v>
      </c>
      <c r="S265" s="29">
        <v>268067934.68292683</v>
      </c>
      <c r="T265" s="29">
        <v>287353397.60975611</v>
      </c>
      <c r="U265" s="29">
        <v>19285462.926829278</v>
      </c>
      <c r="V265" s="54">
        <v>115712777.56097567</v>
      </c>
      <c r="W265" s="123">
        <v>24679000</v>
      </c>
      <c r="X265" s="144">
        <v>91033777.560975671</v>
      </c>
      <c r="Y265" s="152">
        <f t="shared" si="7"/>
        <v>231.42555512195133</v>
      </c>
      <c r="Z265" s="153">
        <f t="shared" si="8"/>
        <v>3448240771.3170733</v>
      </c>
    </row>
    <row r="266" spans="1:26">
      <c r="A266" s="7">
        <v>14</v>
      </c>
      <c r="B266" s="8" t="s">
        <v>222</v>
      </c>
      <c r="C266" s="8">
        <v>65</v>
      </c>
      <c r="D266" s="8">
        <v>60</v>
      </c>
      <c r="E266" s="23">
        <v>323.32119999999998</v>
      </c>
      <c r="F266" s="49">
        <v>181.55</v>
      </c>
      <c r="G266" s="23">
        <v>98.079999999999984</v>
      </c>
      <c r="H266" s="49">
        <v>2.6</v>
      </c>
      <c r="I266" s="49">
        <v>21.5</v>
      </c>
      <c r="J266" s="49"/>
      <c r="K266" s="49">
        <v>70.91</v>
      </c>
      <c r="L266" s="49">
        <v>0.56999999999999995</v>
      </c>
      <c r="M266" s="49">
        <v>1.2</v>
      </c>
      <c r="N266" s="49"/>
      <c r="O266" s="49"/>
      <c r="P266" s="49"/>
      <c r="Q266" s="49">
        <v>1.3</v>
      </c>
      <c r="R266" s="23">
        <v>43.691199999999995</v>
      </c>
      <c r="S266" s="29">
        <v>449416467.99999994</v>
      </c>
      <c r="T266" s="29">
        <v>481748587.99999994</v>
      </c>
      <c r="U266" s="29">
        <v>32332120</v>
      </c>
      <c r="V266" s="54">
        <v>193992720</v>
      </c>
      <c r="W266" s="123">
        <v>22626000</v>
      </c>
      <c r="X266" s="144">
        <v>171366720</v>
      </c>
      <c r="Y266" s="152">
        <f t="shared" si="7"/>
        <v>387.98543999999998</v>
      </c>
      <c r="Z266" s="153">
        <f t="shared" si="8"/>
        <v>5780983055.999999</v>
      </c>
    </row>
    <row r="267" spans="1:26">
      <c r="A267" s="13" t="s">
        <v>39</v>
      </c>
      <c r="B267" s="14" t="s">
        <v>297</v>
      </c>
      <c r="C267" s="14"/>
      <c r="D267" s="14"/>
      <c r="E267" s="23">
        <v>0</v>
      </c>
      <c r="F267" s="51"/>
      <c r="G267" s="23">
        <v>0</v>
      </c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23">
        <v>0</v>
      </c>
      <c r="S267" s="29">
        <v>0</v>
      </c>
      <c r="T267" s="29">
        <v>0</v>
      </c>
      <c r="U267" s="29">
        <v>0</v>
      </c>
      <c r="V267" s="54">
        <v>0</v>
      </c>
      <c r="W267" s="126"/>
      <c r="X267" s="144">
        <v>0</v>
      </c>
      <c r="Y267" s="152">
        <f t="shared" ref="Y267:Y278" si="9">V267*2/1000000</f>
        <v>0</v>
      </c>
      <c r="Z267" s="153">
        <f t="shared" ref="Z267:Z278" si="10">T267*12</f>
        <v>0</v>
      </c>
    </row>
    <row r="268" spans="1:26">
      <c r="A268" s="7">
        <v>1</v>
      </c>
      <c r="B268" s="8" t="s">
        <v>298</v>
      </c>
      <c r="C268" s="8">
        <v>10</v>
      </c>
      <c r="D268" s="8">
        <v>8</v>
      </c>
      <c r="E268" s="23">
        <v>36.821899999999999</v>
      </c>
      <c r="F268" s="49">
        <v>28.74</v>
      </c>
      <c r="G268" s="23">
        <v>1.1400000000000001</v>
      </c>
      <c r="H268" s="49">
        <v>0.8</v>
      </c>
      <c r="I268" s="49"/>
      <c r="J268" s="49"/>
      <c r="K268" s="49"/>
      <c r="L268" s="49"/>
      <c r="M268" s="49"/>
      <c r="N268" s="49"/>
      <c r="O268" s="49"/>
      <c r="P268" s="49"/>
      <c r="Q268" s="49">
        <v>0.34</v>
      </c>
      <c r="R268" s="23">
        <v>6.9418999999999995</v>
      </c>
      <c r="S268" s="29">
        <v>51182441</v>
      </c>
      <c r="T268" s="29">
        <v>54864631</v>
      </c>
      <c r="U268" s="29">
        <v>3682190</v>
      </c>
      <c r="V268" s="54">
        <v>22093140</v>
      </c>
      <c r="W268" s="123">
        <v>4224840</v>
      </c>
      <c r="X268" s="144">
        <v>17868300</v>
      </c>
      <c r="Y268" s="152">
        <f t="shared" si="9"/>
        <v>44.186279999999996</v>
      </c>
      <c r="Z268" s="153">
        <f t="shared" si="10"/>
        <v>658375572</v>
      </c>
    </row>
    <row r="269" spans="1:26" ht="26.4">
      <c r="A269" s="7">
        <v>2</v>
      </c>
      <c r="B269" s="78" t="s">
        <v>299</v>
      </c>
      <c r="C269" s="8">
        <v>20</v>
      </c>
      <c r="D269" s="8">
        <v>19</v>
      </c>
      <c r="E269" s="23">
        <v>91.525849999999991</v>
      </c>
      <c r="F269" s="49">
        <v>71.709999999999994</v>
      </c>
      <c r="G269" s="23">
        <v>2.4</v>
      </c>
      <c r="H269" s="49">
        <v>2.4</v>
      </c>
      <c r="I269" s="49"/>
      <c r="J269" s="49"/>
      <c r="K269" s="49"/>
      <c r="L269" s="49"/>
      <c r="M269" s="49"/>
      <c r="N269" s="49"/>
      <c r="O269" s="49"/>
      <c r="P269" s="49"/>
      <c r="Q269" s="49"/>
      <c r="R269" s="23">
        <v>17.415849999999999</v>
      </c>
      <c r="S269" s="29">
        <v>127220931.49999999</v>
      </c>
      <c r="T269" s="29">
        <v>136373516.5</v>
      </c>
      <c r="U269" s="29">
        <v>9152585.0000000149</v>
      </c>
      <c r="V269" s="54">
        <v>54915510.000000089</v>
      </c>
      <c r="W269" s="123"/>
      <c r="X269" s="144">
        <v>54915510.000000089</v>
      </c>
      <c r="Y269" s="152">
        <f t="shared" si="9"/>
        <v>109.83102000000018</v>
      </c>
      <c r="Z269" s="153">
        <f t="shared" si="10"/>
        <v>1636482198</v>
      </c>
    </row>
    <row r="270" spans="1:26">
      <c r="A270" s="7">
        <v>3</v>
      </c>
      <c r="B270" s="8" t="s">
        <v>300</v>
      </c>
      <c r="C270" s="8">
        <v>85</v>
      </c>
      <c r="D270" s="8">
        <v>73</v>
      </c>
      <c r="E270" s="23">
        <v>417.04649999999992</v>
      </c>
      <c r="F270" s="49">
        <v>295.39999999999998</v>
      </c>
      <c r="G270" s="23">
        <v>51.64</v>
      </c>
      <c r="H270" s="49">
        <v>2.5</v>
      </c>
      <c r="I270" s="49"/>
      <c r="J270" s="49"/>
      <c r="K270" s="49">
        <v>43.84</v>
      </c>
      <c r="L270" s="49"/>
      <c r="M270" s="49"/>
      <c r="N270" s="49"/>
      <c r="O270" s="49">
        <v>0.3</v>
      </c>
      <c r="P270" s="49"/>
      <c r="Q270" s="49">
        <v>5</v>
      </c>
      <c r="R270" s="23">
        <v>70.006499999999988</v>
      </c>
      <c r="S270" s="29">
        <v>579694634.99999988</v>
      </c>
      <c r="T270" s="29">
        <v>621399284.99999988</v>
      </c>
      <c r="U270" s="29">
        <v>41704650</v>
      </c>
      <c r="V270" s="54">
        <v>250227900</v>
      </c>
      <c r="W270" s="123">
        <v>41960000</v>
      </c>
      <c r="X270" s="144">
        <v>208267900</v>
      </c>
      <c r="Y270" s="152">
        <f t="shared" si="9"/>
        <v>500.45580000000001</v>
      </c>
      <c r="Z270" s="153">
        <f t="shared" si="10"/>
        <v>7456791419.9999981</v>
      </c>
    </row>
    <row r="271" spans="1:26">
      <c r="A271" s="13" t="s">
        <v>301</v>
      </c>
      <c r="B271" s="14" t="s">
        <v>302</v>
      </c>
      <c r="C271" s="14"/>
      <c r="D271" s="14"/>
      <c r="E271" s="23">
        <v>0</v>
      </c>
      <c r="F271" s="51"/>
      <c r="G271" s="23">
        <v>0</v>
      </c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23">
        <v>0</v>
      </c>
      <c r="S271" s="29">
        <v>0</v>
      </c>
      <c r="T271" s="29">
        <v>0</v>
      </c>
      <c r="U271" s="29">
        <v>0</v>
      </c>
      <c r="V271" s="54">
        <v>0</v>
      </c>
      <c r="W271" s="126"/>
      <c r="X271" s="144">
        <v>0</v>
      </c>
      <c r="Y271" s="152">
        <f t="shared" si="9"/>
        <v>0</v>
      </c>
      <c r="Z271" s="153">
        <f t="shared" si="10"/>
        <v>0</v>
      </c>
    </row>
    <row r="272" spans="1:26">
      <c r="A272" s="7">
        <v>1</v>
      </c>
      <c r="B272" s="8" t="s">
        <v>303</v>
      </c>
      <c r="C272" s="8">
        <v>32</v>
      </c>
      <c r="D272" s="8">
        <v>28</v>
      </c>
      <c r="E272" s="23">
        <v>129.53245000000001</v>
      </c>
      <c r="F272" s="49">
        <v>99.37</v>
      </c>
      <c r="G272" s="23">
        <v>5.8</v>
      </c>
      <c r="H272" s="49">
        <v>3.8</v>
      </c>
      <c r="I272" s="49"/>
      <c r="J272" s="49"/>
      <c r="K272" s="49"/>
      <c r="L272" s="49"/>
      <c r="M272" s="49"/>
      <c r="N272" s="49"/>
      <c r="O272" s="49">
        <v>1.5</v>
      </c>
      <c r="P272" s="49">
        <v>0.5</v>
      </c>
      <c r="Q272" s="49"/>
      <c r="R272" s="23">
        <v>24.362449999999999</v>
      </c>
      <c r="S272" s="29">
        <v>180050105.50000003</v>
      </c>
      <c r="T272" s="29">
        <v>193003350.50000003</v>
      </c>
      <c r="U272" s="29">
        <v>12953245</v>
      </c>
      <c r="V272" s="54">
        <v>77719470</v>
      </c>
      <c r="W272" s="123"/>
      <c r="X272" s="144">
        <v>77719470</v>
      </c>
      <c r="Y272" s="152">
        <f t="shared" si="9"/>
        <v>155.43894</v>
      </c>
      <c r="Z272" s="153">
        <f t="shared" si="10"/>
        <v>2316040206.0000005</v>
      </c>
    </row>
    <row r="273" spans="1:26">
      <c r="A273" s="86">
        <v>2</v>
      </c>
      <c r="B273" s="105" t="s">
        <v>304</v>
      </c>
      <c r="C273" s="87"/>
      <c r="D273" s="87"/>
      <c r="E273" s="89">
        <v>0</v>
      </c>
      <c r="F273" s="106"/>
      <c r="G273" s="89">
        <v>0</v>
      </c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89">
        <v>0</v>
      </c>
      <c r="S273" s="91">
        <v>0</v>
      </c>
      <c r="T273" s="91">
        <v>0</v>
      </c>
      <c r="U273" s="91">
        <v>0</v>
      </c>
      <c r="V273" s="92">
        <v>0</v>
      </c>
      <c r="W273" s="124"/>
      <c r="X273" s="145">
        <v>0</v>
      </c>
      <c r="Y273" s="152">
        <f t="shared" si="9"/>
        <v>0</v>
      </c>
      <c r="Z273" s="153">
        <f t="shared" si="10"/>
        <v>0</v>
      </c>
    </row>
    <row r="274" spans="1:26">
      <c r="A274" s="7">
        <v>3</v>
      </c>
      <c r="B274" s="50" t="s">
        <v>305</v>
      </c>
      <c r="C274" s="8">
        <v>10</v>
      </c>
      <c r="D274" s="8">
        <v>9</v>
      </c>
      <c r="E274" s="23">
        <v>34.752549999999999</v>
      </c>
      <c r="F274" s="49">
        <v>27.03</v>
      </c>
      <c r="G274" s="23">
        <v>1.3</v>
      </c>
      <c r="H274" s="49">
        <v>0.3</v>
      </c>
      <c r="I274" s="49">
        <v>1</v>
      </c>
      <c r="J274" s="49"/>
      <c r="K274" s="49"/>
      <c r="L274" s="49"/>
      <c r="M274" s="49"/>
      <c r="N274" s="49"/>
      <c r="O274" s="49"/>
      <c r="P274" s="49"/>
      <c r="Q274" s="49"/>
      <c r="R274" s="23">
        <v>6.4225500000000002</v>
      </c>
      <c r="S274" s="29">
        <v>48306044.5</v>
      </c>
      <c r="T274" s="29">
        <v>51781299.5</v>
      </c>
      <c r="U274" s="29">
        <v>3475255</v>
      </c>
      <c r="V274" s="54">
        <v>20851530</v>
      </c>
      <c r="W274" s="123"/>
      <c r="X274" s="144">
        <v>20851530</v>
      </c>
      <c r="Y274" s="152">
        <f t="shared" si="9"/>
        <v>41.703060000000001</v>
      </c>
      <c r="Z274" s="153">
        <f t="shared" si="10"/>
        <v>621375594</v>
      </c>
    </row>
    <row r="275" spans="1:26">
      <c r="A275" s="7">
        <v>4</v>
      </c>
      <c r="B275" s="50" t="s">
        <v>306</v>
      </c>
      <c r="C275" s="8">
        <v>23</v>
      </c>
      <c r="D275" s="8">
        <v>20</v>
      </c>
      <c r="E275" s="23">
        <v>110.077</v>
      </c>
      <c r="F275" s="49">
        <v>69.95</v>
      </c>
      <c r="G275" s="23">
        <v>22.69</v>
      </c>
      <c r="H275" s="49">
        <v>4</v>
      </c>
      <c r="I275" s="49"/>
      <c r="J275" s="49"/>
      <c r="K275" s="49">
        <v>17.940000000000001</v>
      </c>
      <c r="L275" s="49">
        <v>0.25</v>
      </c>
      <c r="M275" s="49"/>
      <c r="N275" s="49"/>
      <c r="O275" s="49">
        <v>0.3</v>
      </c>
      <c r="P275" s="49"/>
      <c r="Q275" s="49">
        <v>0.2</v>
      </c>
      <c r="R275" s="23">
        <v>17.437000000000001</v>
      </c>
      <c r="S275" s="29">
        <v>153007030</v>
      </c>
      <c r="T275" s="29">
        <v>164014730</v>
      </c>
      <c r="U275" s="29">
        <v>11007700</v>
      </c>
      <c r="V275" s="54">
        <v>66046200</v>
      </c>
      <c r="W275" s="123">
        <v>1957600</v>
      </c>
      <c r="X275" s="144">
        <v>64088600</v>
      </c>
      <c r="Y275" s="152">
        <f t="shared" si="9"/>
        <v>132.0924</v>
      </c>
      <c r="Z275" s="153">
        <f t="shared" si="10"/>
        <v>1968176760</v>
      </c>
    </row>
    <row r="276" spans="1:26">
      <c r="A276" s="9">
        <v>5</v>
      </c>
      <c r="B276" s="34" t="s">
        <v>307</v>
      </c>
      <c r="C276" s="117">
        <v>27</v>
      </c>
      <c r="D276" s="117">
        <v>27</v>
      </c>
      <c r="E276" s="61">
        <v>113.61750000000001</v>
      </c>
      <c r="F276" s="120">
        <v>88.7</v>
      </c>
      <c r="G276" s="61">
        <v>4.33</v>
      </c>
      <c r="H276" s="62">
        <v>2.8</v>
      </c>
      <c r="I276" s="62"/>
      <c r="J276" s="62">
        <v>0.2</v>
      </c>
      <c r="K276" s="62"/>
      <c r="L276" s="62"/>
      <c r="M276" s="62"/>
      <c r="N276" s="62"/>
      <c r="O276" s="62"/>
      <c r="P276" s="62"/>
      <c r="Q276" s="62">
        <v>1.33</v>
      </c>
      <c r="R276" s="61">
        <v>20.587500000000002</v>
      </c>
      <c r="S276" s="63">
        <v>157928325</v>
      </c>
      <c r="T276" s="63">
        <v>169290075</v>
      </c>
      <c r="U276" s="63">
        <v>11361750</v>
      </c>
      <c r="V276" s="64">
        <v>68170500</v>
      </c>
      <c r="W276" s="127"/>
      <c r="X276" s="148">
        <v>68170500</v>
      </c>
      <c r="Y276" s="152">
        <f t="shared" si="9"/>
        <v>136.34100000000001</v>
      </c>
      <c r="Z276" s="153">
        <f t="shared" si="10"/>
        <v>2031480900</v>
      </c>
    </row>
    <row r="277" spans="1:26">
      <c r="A277" s="52">
        <v>6</v>
      </c>
      <c r="B277" s="118" t="s">
        <v>18</v>
      </c>
      <c r="C277" s="119">
        <v>10</v>
      </c>
      <c r="D277" s="119">
        <v>10</v>
      </c>
      <c r="E277" s="61">
        <v>2.5085550000000003</v>
      </c>
      <c r="F277" s="48"/>
      <c r="G277" s="28">
        <v>2.0478000000000001</v>
      </c>
      <c r="H277" s="48">
        <v>1.5</v>
      </c>
      <c r="I277" s="48"/>
      <c r="J277" s="48"/>
      <c r="K277" s="48"/>
      <c r="L277" s="48">
        <v>0.54779999999999995</v>
      </c>
      <c r="M277" s="48"/>
      <c r="N277" s="48"/>
      <c r="O277" s="48"/>
      <c r="P277" s="48"/>
      <c r="Q277" s="48"/>
      <c r="R277" s="28">
        <v>0.46075500000000003</v>
      </c>
      <c r="S277" s="29">
        <v>3486891.4500000007</v>
      </c>
      <c r="T277" s="29">
        <v>3737746.9500000007</v>
      </c>
      <c r="U277" s="29">
        <v>250855.5</v>
      </c>
      <c r="V277" s="54">
        <v>1505133</v>
      </c>
      <c r="W277" s="123"/>
      <c r="X277" s="144">
        <v>1505133</v>
      </c>
      <c r="Y277" s="152">
        <f t="shared" si="9"/>
        <v>3.0102660000000001</v>
      </c>
      <c r="Z277" s="153">
        <f t="shared" si="10"/>
        <v>44852963.400000006</v>
      </c>
    </row>
    <row r="278" spans="1:26">
      <c r="A278" s="135">
        <v>7</v>
      </c>
      <c r="B278" s="136" t="s">
        <v>17</v>
      </c>
      <c r="C278" s="137">
        <v>90</v>
      </c>
      <c r="D278" s="137">
        <v>87</v>
      </c>
      <c r="E278" s="138">
        <v>706.80127500000003</v>
      </c>
      <c r="F278" s="62">
        <v>336.09000000000003</v>
      </c>
      <c r="G278" s="138">
        <v>276.02700000000004</v>
      </c>
      <c r="H278" s="62">
        <v>9.85</v>
      </c>
      <c r="I278" s="62">
        <v>48</v>
      </c>
      <c r="J278" s="62">
        <v>0.1</v>
      </c>
      <c r="K278" s="62">
        <v>141.05799999999999</v>
      </c>
      <c r="L278" s="62">
        <v>20.076999999999998</v>
      </c>
      <c r="M278" s="62">
        <v>54.802</v>
      </c>
      <c r="N278" s="62"/>
      <c r="O278" s="62">
        <v>2.1</v>
      </c>
      <c r="P278" s="62"/>
      <c r="Q278" s="62">
        <v>0.04</v>
      </c>
      <c r="R278" s="138">
        <v>94.684275000000014</v>
      </c>
      <c r="S278" s="63">
        <v>982453772.25</v>
      </c>
      <c r="T278" s="63">
        <v>1053133899.75</v>
      </c>
      <c r="U278" s="63">
        <v>70680127.5</v>
      </c>
      <c r="V278" s="64">
        <v>426474265</v>
      </c>
      <c r="W278" s="127">
        <v>426474265</v>
      </c>
      <c r="X278" s="148">
        <v>0</v>
      </c>
      <c r="Y278" s="152">
        <f t="shared" si="9"/>
        <v>852.94853000000001</v>
      </c>
      <c r="Z278" s="153">
        <f t="shared" si="10"/>
        <v>12637606797</v>
      </c>
    </row>
    <row r="279" spans="1:26">
      <c r="A279" s="139"/>
      <c r="B279" s="139" t="s">
        <v>24</v>
      </c>
      <c r="C279" s="139"/>
      <c r="D279" s="139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51">
        <v>97687308173.292297</v>
      </c>
      <c r="T279" s="151">
        <v>104715172070.65149</v>
      </c>
      <c r="U279" s="151">
        <v>7027863897.3591604</v>
      </c>
      <c r="V279" s="151">
        <v>42169576884.154953</v>
      </c>
      <c r="W279" s="151">
        <v>10131396674</v>
      </c>
      <c r="X279" s="151">
        <v>35285494480.154961</v>
      </c>
      <c r="Y279" s="2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91"/>
      <c r="N280" s="291"/>
      <c r="O280" s="291"/>
      <c r="P280" s="291"/>
      <c r="Q280" s="291"/>
      <c r="R280" s="291"/>
      <c r="S280" s="291"/>
      <c r="T280" s="1"/>
      <c r="U280" s="1"/>
      <c r="V280" s="1"/>
      <c r="W280" s="1"/>
      <c r="X280" s="1"/>
      <c r="Y280" s="1"/>
    </row>
    <row r="281" spans="1:26" ht="14.4">
      <c r="A281" s="1"/>
      <c r="B281" s="1"/>
      <c r="C281" s="1"/>
      <c r="D281" s="1"/>
      <c r="E281" s="305"/>
      <c r="F281" s="305"/>
      <c r="G281" s="305"/>
      <c r="H281" s="305"/>
      <c r="I281" s="1"/>
      <c r="J281" s="1"/>
      <c r="K281" s="1"/>
      <c r="L281" s="1"/>
      <c r="M281" s="305"/>
      <c r="N281" s="305"/>
      <c r="O281" s="305"/>
      <c r="P281" s="305"/>
      <c r="Q281" s="305"/>
      <c r="R281" s="305"/>
      <c r="S281" s="305"/>
      <c r="T281" s="1"/>
      <c r="U281" s="1"/>
      <c r="V281" s="1"/>
      <c r="W281" s="1"/>
      <c r="X281" s="1"/>
      <c r="Y281" s="1"/>
    </row>
  </sheetData>
  <mergeCells count="23">
    <mergeCell ref="B5:B7"/>
    <mergeCell ref="C5:C7"/>
    <mergeCell ref="M281:S281"/>
    <mergeCell ref="E281:H281"/>
    <mergeCell ref="T5:T7"/>
    <mergeCell ref="D5:D7"/>
    <mergeCell ref="E5:R5"/>
    <mergeCell ref="U5:U7"/>
    <mergeCell ref="R6:R7"/>
    <mergeCell ref="X5:X7"/>
    <mergeCell ref="M280:S280"/>
    <mergeCell ref="A1:B1"/>
    <mergeCell ref="E6:E7"/>
    <mergeCell ref="F6:F7"/>
    <mergeCell ref="G6:G7"/>
    <mergeCell ref="V5:V7"/>
    <mergeCell ref="W5:W7"/>
    <mergeCell ref="S5:S7"/>
    <mergeCell ref="A2:X2"/>
    <mergeCell ref="A3:X3"/>
    <mergeCell ref="H6:Q6"/>
    <mergeCell ref="W4:X4"/>
    <mergeCell ref="A5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THCS Tien Thang - tt</vt:lpstr>
      <vt:lpstr>04.Chi tiết ĐV (2)</vt:lpstr>
      <vt:lpstr>lương NĐ 38</vt:lpstr>
      <vt:lpstr>'04.Chi tiết ĐV (2)'!Print_Titles</vt:lpstr>
      <vt:lpstr>'THCS Tien Thang - 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NLC</cp:lastModifiedBy>
  <cp:lastPrinted>2025-05-28T03:21:58Z</cp:lastPrinted>
  <dcterms:created xsi:type="dcterms:W3CDTF">2012-11-20T09:02:38Z</dcterms:created>
  <dcterms:modified xsi:type="dcterms:W3CDTF">2025-05-28T03:22:41Z</dcterms:modified>
</cp:coreProperties>
</file>