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NĂM HỌC 2025-2026\CÁC KẾ HOẠCH\KH CHỦ ĐỀ\"/>
    </mc:Choice>
  </mc:AlternateContent>
  <bookViews>
    <workbookView xWindow="-120" yWindow="-120" windowWidth="20730" windowHeight="11160" tabRatio="770" firstSheet="1" activeTab="1"/>
  </bookViews>
  <sheets>
    <sheet name="SGV" sheetId="41" state="veryHidden" r:id="rId1"/>
    <sheet name="KẾ HOẠCH NĂM" sheetId="45" r:id="rId2"/>
  </sheets>
  <definedNames>
    <definedName name="_xlnm._FilterDatabase" localSheetId="1" hidden="1">'KẾ HOẠCH NĂM'!$A$6:$WQM$139</definedName>
    <definedName name="_xlnm.Print_Area" localSheetId="1">'KẾ HOẠCH NĂM'!$B$2:$N$139</definedName>
    <definedName name="_xlnm.Print_Titles" localSheetId="1">'KẾ HOẠCH NĂM'!$3:$6</definedName>
  </definedNames>
  <calcPr calcId="162913"/>
  <fileRecoveryPr repairLoad="1"/>
</workbook>
</file>

<file path=xl/calcChain.xml><?xml version="1.0" encoding="utf-8"?>
<calcChain xmlns="http://schemas.openxmlformats.org/spreadsheetml/2006/main">
  <c r="L115" i="45" l="1"/>
  <c r="L116" i="45"/>
  <c r="L117" i="45"/>
  <c r="L118" i="45"/>
  <c r="L119" i="45"/>
  <c r="L121" i="45"/>
  <c r="L122" i="45"/>
  <c r="L123" i="45"/>
  <c r="L124" i="45"/>
  <c r="L125" i="45"/>
  <c r="L126" i="45"/>
  <c r="L127" i="45"/>
  <c r="L128" i="45"/>
  <c r="L129" i="45"/>
  <c r="L130" i="45"/>
  <c r="L131" i="45"/>
  <c r="L132" i="45"/>
  <c r="L133" i="45"/>
  <c r="L134" i="45"/>
  <c r="L135" i="45"/>
  <c r="L114" i="45" l="1"/>
  <c r="L120" i="45"/>
  <c r="M115" i="45"/>
  <c r="M116" i="45"/>
  <c r="M117" i="45"/>
  <c r="M118" i="45"/>
  <c r="M119" i="45"/>
  <c r="M121" i="45"/>
  <c r="M122" i="45"/>
  <c r="M123" i="45"/>
  <c r="M124" i="45"/>
  <c r="M125" i="45"/>
  <c r="M126" i="45"/>
  <c r="M127" i="45"/>
  <c r="M128" i="45"/>
  <c r="M129" i="45"/>
  <c r="M130" i="45"/>
  <c r="M131" i="45"/>
  <c r="M132" i="45"/>
  <c r="M133" i="45"/>
  <c r="M134" i="45"/>
  <c r="M135" i="45"/>
  <c r="K135" i="45"/>
  <c r="K134" i="45"/>
  <c r="K133" i="45"/>
  <c r="K132" i="45"/>
  <c r="K131" i="45"/>
  <c r="K130" i="45"/>
  <c r="K129" i="45"/>
  <c r="K128" i="45"/>
  <c r="K127" i="45"/>
  <c r="K126" i="45"/>
  <c r="K125" i="45"/>
  <c r="K124" i="45"/>
  <c r="K123" i="45"/>
  <c r="K122" i="45"/>
  <c r="K121" i="45"/>
  <c r="K119" i="45"/>
  <c r="K118" i="45"/>
  <c r="K117" i="45"/>
  <c r="K116" i="45"/>
  <c r="K115" i="45"/>
  <c r="E111" i="45"/>
  <c r="E29" i="45"/>
  <c r="E26" i="45"/>
  <c r="E70" i="45"/>
  <c r="E94" i="45"/>
  <c r="E91" i="45"/>
  <c r="E87" i="45"/>
  <c r="E79" i="45"/>
  <c r="E63" i="45"/>
  <c r="E52" i="45"/>
  <c r="E43" i="45"/>
  <c r="E35" i="45"/>
  <c r="E32" i="45"/>
  <c r="E19" i="45"/>
  <c r="E12" i="45"/>
  <c r="E9" i="45"/>
  <c r="E62" i="45" l="1"/>
  <c r="E8" i="45"/>
  <c r="E90" i="45"/>
  <c r="E25" i="45"/>
  <c r="M114" i="45"/>
  <c r="K114" i="45"/>
  <c r="K120" i="45"/>
  <c r="M120" i="45"/>
  <c r="E7" i="45" l="1"/>
</calcChain>
</file>

<file path=xl/sharedStrings.xml><?xml version="1.0" encoding="utf-8"?>
<sst xmlns="http://schemas.openxmlformats.org/spreadsheetml/2006/main" count="659" uniqueCount="289">
  <si>
    <t>KQMĐ</t>
  </si>
  <si>
    <t>TLHD</t>
  </si>
  <si>
    <t>NDCT</t>
  </si>
  <si>
    <t>ĐP</t>
  </si>
  <si>
    <t>1. Các bộ phận cơ thể con người</t>
  </si>
  <si>
    <t>Đặc điểm nổi bật, công dụng, cách sử dụng đồ dùng, đồ chơi</t>
  </si>
  <si>
    <t>* Phương tiện giao thông</t>
  </si>
  <si>
    <t>3. Động vật và thực vật</t>
  </si>
  <si>
    <t>* Ngày và đêm, mặt trời, mặt trăng</t>
  </si>
  <si>
    <t>*Nước</t>
  </si>
  <si>
    <t>B. Làm quen với một số khái niệm sơ đẳng về toán</t>
  </si>
  <si>
    <t>I. LĨNH VỰC GIÁO DỤC PHÁT TRIỂN THỂ CHẤT</t>
  </si>
  <si>
    <t>A. Khám phá khoa học</t>
  </si>
  <si>
    <t>II. LĨNH VỰC GIÁO DỤC PHÁT TRIỂN NHẬN THỨC</t>
  </si>
  <si>
    <t>III. LĨNH VỰC GIÁO DỤC PHÁT TRIỂN NGÔN NGỮ</t>
  </si>
  <si>
    <t>V. LĨNH VỰC GIÁO DỤC PHÁT TRIỂN THẨM MỸ</t>
  </si>
  <si>
    <t>Làm quen một số cách bảo quản thực phẩm/ thức ăn đơn giản.</t>
  </si>
  <si>
    <t>x</t>
  </si>
  <si>
    <t>Biết một số đặc điểm nổi bật và cách sử dụng đồ dùng, đồ chơi quen thuộc</t>
  </si>
  <si>
    <t>Thích thú, ngắm nhìn và biết sử dụng các từ gợi cảm nói lên cảm xúc của mình trước vẻ đẹp nổi bật (về màu sắc, hình dáng, bố cục…) của tác phẩm tạo hình</t>
  </si>
  <si>
    <t>A. Phát triển vận động</t>
  </si>
  <si>
    <t>3. Thực hiện và phối hợp được các cử động của bàn tay, ngón tay, phối hợp tay - mắt</t>
  </si>
  <si>
    <t>B. Giáo dục dinh dưỡng và sức khỏe</t>
  </si>
  <si>
    <t>2. Tập làm một số việc tự phục vụ trong sinh hoạt</t>
  </si>
  <si>
    <t>4. Nhận biết một số nguy cơ không an toàn và phòng tránh</t>
  </si>
  <si>
    <t>A. Nghe hiểu lời nói</t>
  </si>
  <si>
    <t>B. Sử dụng lời nói trong cuộc sống hằng ngày</t>
  </si>
  <si>
    <t>C. Làm quen với việc đọc - viết</t>
  </si>
  <si>
    <t>IV. LĨNH VỰC TÌNH CẢM - KỸ NĂNG XÃ HỘI</t>
  </si>
  <si>
    <t>A. Phát triển tình cảm</t>
  </si>
  <si>
    <t>B. Phát triển kỹ năng xã hội</t>
  </si>
  <si>
    <t>1. Hành vi và quy tắc ứng xử xã hội</t>
  </si>
  <si>
    <t>A. Cảm nhận và thể hiện cảm xúc trước vẻ đẹp của thiên nhiên, cuộc sống và các tác phẩm nghệ thuật</t>
  </si>
  <si>
    <t>B. Một số kĩ năng trong hoạt động âm nhạc và hoạt động tạo hình</t>
  </si>
  <si>
    <t>* Vận động: tung, ném, bắt</t>
  </si>
  <si>
    <t>Nguồn</t>
  </si>
  <si>
    <t>Biết sử dụng đúng cách một số văn phòng phẩm thông thường</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</si>
  <si>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</si>
  <si>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</si>
  <si>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 Đồ dùng, đồ chơi</t>
  </si>
  <si>
    <t>* Thời tiết, mùa</t>
  </si>
  <si>
    <t>C. Thể hiện sự sáng tạo khi tham gia các hoạt động nghệ thuật (âm nhạc, tạo hình)</t>
  </si>
  <si>
    <t>Ghi chú về các điều chỉnh khác trong năm học (nếu có)</t>
  </si>
  <si>
    <t>CỘNG TỔNG SỐ NỘI DUNG TRONG NĂM HỌC PHÂN BỔ THEO ĐỘ TUỔI</t>
  </si>
  <si>
    <t>Có khả năng đọc thuộc bài thơ, ca dao, đồng dao phù hợp độ tuổi và chủ đề thực hiện. Có khả năng đọc biểu cảm bài thơ, ca dao, đồng dao phù hợp độ tuổi</t>
  </si>
  <si>
    <t>2. Đồ vật</t>
  </si>
  <si>
    <t>Trẻ được chăm sóc sức khỏe, dinh dưỡng theo khoa học</t>
  </si>
  <si>
    <t>Biết đội mũ bảo hiểm khi ngồi trên xe máy, ngồi yên trên ô tô, không thò đầu ra ngoài</t>
  </si>
  <si>
    <t>Tài nguyên học liệu</t>
  </si>
  <si>
    <t>Đọc bài thơ, ca dao, đồng dao phù hợp độ tuổi và chủ đề "Giao thông"</t>
  </si>
  <si>
    <t>Làm đồ chơi chủ đề giao thông</t>
  </si>
  <si>
    <t>* Trò chơi vận động.</t>
  </si>
  <si>
    <t>Thích chơi các trò chơi vận động. Biết luật chơi, cách chơi. Phối hợp với bạn trọng khi chơi.</t>
  </si>
  <si>
    <t>Chơi trò chơi vận động</t>
  </si>
  <si>
    <t>ATGT</t>
  </si>
  <si>
    <t>Phân biệt hành vi đúng sai khi tham gia giao thông</t>
  </si>
  <si>
    <t>Trong đó: - Lĩnh vực thể chất</t>
  </si>
  <si>
    <t>Nhận ra một số sắc thái biểu cảm của lời nói (vui, buồn, sợ hãi)</t>
  </si>
  <si>
    <t>Nói cảm nhận về vẻ đẹp nổi bật của tác phẩm tạo hình</t>
  </si>
  <si>
    <t>TTHP</t>
  </si>
  <si>
    <t>TTKL</t>
  </si>
  <si>
    <t>Thực hiện đủ các bước của động tác hô hấp trong bài tập thể dục theo hướng dẫn</t>
  </si>
  <si>
    <t>Tập kết hợp 5 động tác cơ bản trong bài tập thể dục kết hợp với nhạc bài háttheo chủ đề "Giao thông"</t>
  </si>
  <si>
    <t>Ném được trúng đích ngang ở khoảng cách xa 2m bằng 1 tay</t>
  </si>
  <si>
    <t>Ném trúng đích thẳng đứng (khoảng cách 0.8-1m cao 0.6-0.7m)</t>
  </si>
  <si>
    <t>Ném xa bằng 1 tay về phía trước theo khả năng</t>
  </si>
  <si>
    <t xml:space="preserve">Ném xa bằng 1 tay </t>
  </si>
  <si>
    <t>Ném xa bằng 2 tay về phía trước theo khả năng</t>
  </si>
  <si>
    <t xml:space="preserve">Ném xa bằng 2 tay </t>
  </si>
  <si>
    <t>Thực hiện được vận động gập, đan ngón tay vào nhau</t>
  </si>
  <si>
    <t>Vẽ được hình tròn theo mẫu</t>
  </si>
  <si>
    <t>Xếp chồng được 8-10 khối không đổ</t>
  </si>
  <si>
    <t>Bước đầu biết sử dụng bút tô vẽ nguệch ngoạc một số hình đơn giản hoặc theo ý thích</t>
  </si>
  <si>
    <t>Biết được tên một số món ăn quen thuộc hàng ngày, sẵn có tại địa phương</t>
  </si>
  <si>
    <t>Biết tháo tất, cởi quần áo với sự giúp đỡ của người lớn</t>
  </si>
  <si>
    <t>Nhận diện đúng đồ dùng cá nhân</t>
  </si>
  <si>
    <t>Ký hiệu cá nhân</t>
  </si>
  <si>
    <t>Có một số hành vi tốt trong ăn uống khi được nhắc nhở</t>
  </si>
  <si>
    <t>Biết và thực hiện được một số quy tắc an toàn đơn giản</t>
  </si>
  <si>
    <t>Một số quy tắc an toàn đơn giản (quy tắc đi lên xuống cầu thang, chờ người lớn đưa sang đường,…)</t>
  </si>
  <si>
    <t>Biết tên, đặc điểm, công dụng của một số PTGT quen thuộc</t>
  </si>
  <si>
    <t>Biết được mối liên hệ đơn giản giữa cây quen thuộc với môi trường sống. Cách chăm sóc bảo vệ chúng</t>
  </si>
  <si>
    <t>Biết một số hiện tượng nắng mưa, nóng, lạnh và ảnh hưởng của nó đến sức khỏe, sinh hoạt của trẻ</t>
  </si>
  <si>
    <t xml:space="preserve"> Hiện tượng nắng mưa, nóng, lạnh và ảnh hưởng của nó đến sức khỏe, sinh hoạt của trẻ</t>
  </si>
  <si>
    <t>Biết một số nguồn nước trong sinh hoạt hàng ngày. Ích lợi của nước với đời sống con người, con vật, cây</t>
  </si>
  <si>
    <t>Ích lợi của nước với đời sống con người, con vật, cây</t>
  </si>
  <si>
    <t>Nhận biết và gọi tên được các hình: hình vuông, hình tròn và nhận dạng các hình đó trong thực tế</t>
  </si>
  <si>
    <t>Có khả năng nghe hiểu, sử dụng các câu đơn, câu mở rộng trong giao tiếp</t>
  </si>
  <si>
    <t>Nghe hiểu, sử dụng các câu đơn, câu mở rộng trong giao tiếp</t>
  </si>
  <si>
    <t>Nghe hiểu nội dung truyện kể, truyện đọc phù hợp với độ tuổi và chủ đề giao thông</t>
  </si>
  <si>
    <t>Nghe các bài hát, bài thơ, ca dao, đồng dao, tục ngữ, câu đố, hò, vè về chủ đề giao thông</t>
  </si>
  <si>
    <t>Biết lắng nghe và trả lời được câu hỏi của người đối thoại</t>
  </si>
  <si>
    <t>Lắng nghe và trả lời câu hỏi của người đối thoại</t>
  </si>
  <si>
    <t>Sử dụng các từ thông dụng chỉ sự vật, hoạt động, đặc điểm.</t>
  </si>
  <si>
    <t>Biết bày tỏ tình cảm, nhu cầu và hiểu biết của bản thân bằng các câu đơn, câu đơn mở rộng</t>
  </si>
  <si>
    <t>Sử dụng câu đơn, câu mở rộng để bày tỏ tình cảm, nhu cầu và hiểu biết của bản thân.</t>
  </si>
  <si>
    <t>Kể lại được chuyện đơn giản đã được nghe với sự giúp đỡ của người lớn</t>
  </si>
  <si>
    <t>Kể lại một vài tình tiết của chuyện đã được nghe chủ đề "Giao thông"</t>
  </si>
  <si>
    <t>Có khả năng bắt chước giọng nói của nhân vật trong truyện</t>
  </si>
  <si>
    <t>Tập đóng vai theo lời dẫn chuyện của giáo viên chủ đề "Giao thông"</t>
  </si>
  <si>
    <t>Biết nói đủ nghe, không nói lí nhí</t>
  </si>
  <si>
    <t>Nói đủ nghe, không nói lí nhí</t>
  </si>
  <si>
    <t xml:space="preserve">Biết đề nghị người khác đọc sách cho nghe, tự giở sách xem tranh. </t>
  </si>
  <si>
    <t>Tiếp xúc với chữ, sách, truyện</t>
  </si>
  <si>
    <t xml:space="preserve">Biết nhìn vào tranh minh họa và gọi tên nhân vật trong tranh. Biết cầm sách đúng chiều và mở sách, xem tranh và "đọc" truyện. </t>
  </si>
  <si>
    <t xml:space="preserve">Xem và nghe đọc các loại sách khác nhau. Cầm sách đúng chiều và mở sách, xem tranh và "đọc" truyện. </t>
  </si>
  <si>
    <t>Thích tiếp xúc với chữ, sách truyện. Thích vẽ nguệch ngoạc.</t>
  </si>
  <si>
    <t>Thích vẽ, "viết" nguệch ngoạc</t>
  </si>
  <si>
    <t>Có khả năng nhận biết hành vi " đúng" - " sai", " tốt" - " xấu"</t>
  </si>
  <si>
    <t>Thích nghe các bài hát, bản nhạc (nhạc thiếu nhi, dân ca) theo chủ đề, phù hợp với độ tuổi</t>
  </si>
  <si>
    <t>Biết hát tự nhiên, hát được theo giai điệu bài hát quen thuộc</t>
  </si>
  <si>
    <t>Có khả năng vận động theo nhịp điệu bài hát, bản nhạc (vỗ tay theo phách, nhịp, vận động minh họa)</t>
  </si>
  <si>
    <t>Vận động đơn giản theo nhịp điệu của các bài hát, bản nhạc / Sử dụng các dụng cụ gõ đệm theo phách chủ đề giao thông</t>
  </si>
  <si>
    <t>Biết sử dụng các nguyên vật liệu tạo hình để tạo ra sản phẩm theo sự gợi ý</t>
  </si>
  <si>
    <t>Sử dụng các nguyên vật liệu tạo hình để tạo ra các sản phẩm chủ đề giao thông</t>
  </si>
  <si>
    <t>Biết tô màu trong hình rỗng không chờm ra ngoài</t>
  </si>
  <si>
    <t>Tô màu hình vẽ chủ đề giao thông</t>
  </si>
  <si>
    <t>Biết vẽ các nét thẳng, xiên, ngang để tạo thành bức tranh đơn giản</t>
  </si>
  <si>
    <t>Biết xé theo dải, xé vụn và dán thành sản phẩm đơn giản</t>
  </si>
  <si>
    <t>Xé theo dải, xé vụn và dán thành sản phẩm đơn giản chủ đề giao thông</t>
  </si>
  <si>
    <t>Biết lăn dọc, xoay tròn, ấn dẹt đất nặn để tạo thành các sản phẩm có 1 khối hoặc 2 khối</t>
  </si>
  <si>
    <t xml:space="preserve"> Lăn dọc, xoay tròn, ấn dẹt đất nặn để tạo thành các sản phẩm có 1 khối hoặc 2 khối chủ đề giao thông</t>
  </si>
  <si>
    <t>Biết xếp chồng, xếp cạnh, xếp cách tạo thành các sản phẩm có cấu trúc đơn giản</t>
  </si>
  <si>
    <t>Xếp những sản phẩm có cấu trúc đơn giản chủ đề giao thông</t>
  </si>
  <si>
    <t>Biết nhận xét các sản phẩm tạo hình</t>
  </si>
  <si>
    <t>Nhận xét sản phẩm tạo hình</t>
  </si>
  <si>
    <t>Có khả năng vận động theo ý thích các bài hát, bản nhạc quen thuộc</t>
  </si>
  <si>
    <t>Vận động theo ý thích khi hát / nghe các bài hát, bản nhạc quen thuộc chủ đề giao thông</t>
  </si>
  <si>
    <t>Có khả năng tạo ra các sản phẩm tạo hình theo ý thích</t>
  </si>
  <si>
    <t>1. Thực hiện các động tác phát triển các nhóm cơ và hô hấp</t>
  </si>
  <si>
    <t>Sử dụng một số kỹ năng vẽ nét thẳng, xiên, ngang để tạo thành bức tranh đơn giản chủ đề gt.</t>
  </si>
  <si>
    <t>https://drive.google.com/file/d/1hFqwd39u35l4ZBSbbhxQX24mMacXVucf/view?usp=sharing</t>
  </si>
  <si>
    <t>https://drive.google.com/file/d/1l_PrL2dhHmIMTx-DvOYbW5T2_LUvqFLw/view?usp=sharing</t>
  </si>
  <si>
    <t>https://drive.google.com/file/d/1exrbO9xj2gSQG9T0toIxzPEiCLUmHRov/view?usp=sharing</t>
  </si>
  <si>
    <t>LINH TINH\nhạc, video\nhạc chủ điểm PTGT.mp3</t>
  </si>
  <si>
    <t>Hô hấp: Còi ù
- Tay: Hai cánh tay đánh xoay trước ngực, đưa lên cao. 
- Lưng, bụng, lườn: Đứng cúi về phía trước
 - Chân: Bật tách- chụm chân tại chỗ.</t>
  </si>
  <si>
    <t>Mục tiêu</t>
  </si>
  <si>
    <t xml:space="preserve">         - Lĩnh vực nhận thức </t>
  </si>
  <si>
    <t xml:space="preserve">         - Lĩnh vực ngôn ngữ</t>
  </si>
  <si>
    <t xml:space="preserve">         - Lĩnh vực tình cảm kỹ năng xã hội</t>
  </si>
  <si>
    <t xml:space="preserve">         - Lĩnh vực thẩm mỹ</t>
  </si>
  <si>
    <t>Trò chuyện với trẻ về những hành vi văn minh khi đi cùng người lớn trên các ptgt công cộng (không nói to,không vứt rác trên các ptgt)
Chọn hành vi đúng sai khi tham giao thông đường hàng không.</t>
  </si>
  <si>
    <t>Hoạt động chủ đề</t>
  </si>
  <si>
    <t>PTTC</t>
  </si>
  <si>
    <t>HIỆU PHÓ CM DUYỆT</t>
  </si>
  <si>
    <t>Lưu Thị Thắm</t>
  </si>
  <si>
    <t xml:space="preserve"> HĐNT: Khu trải nghiệm nghề dịch vụ: Tiệm sapa; Tiệm nail; Cửa hàng may đo quần áo.                                          </t>
  </si>
  <si>
    <t>Sử dụng được các từ thông dụng chỉ sự vật, hoạt động, đặc điểm chủ đề PTGT</t>
  </si>
  <si>
    <t>Nội dung chủ đề</t>
  </si>
  <si>
    <t>Phạm vi thực hiện</t>
  </si>
  <si>
    <t>Địa điểm tổ chức</t>
  </si>
  <si>
    <t>Lớp</t>
  </si>
  <si>
    <t>Sân chơi</t>
  </si>
  <si>
    <t>Thực hiện được một số vận động khéo léo của đôi bàn tay.</t>
  </si>
  <si>
    <t>Tập phối hợp cử động các ngón tay, bàn tay.</t>
  </si>
  <si>
    <t>Thực hiện vận động khéo léo của bàn tay, ngón tay.</t>
  </si>
  <si>
    <t>Tập phối hợp cử động các ngón tay, bàn tay, tập sử dụng bút.</t>
  </si>
  <si>
    <t>HĐNT: Vẽ tự do trên sân trường</t>
  </si>
  <si>
    <t>Tập phối hợp cử động các ngón tay, bàn tay, tập sử dụng bút, kéo, hồ dan.</t>
  </si>
  <si>
    <t>VSĂN: Nhận biết một số thực phẩm và thức ăn quen thuộc.</t>
  </si>
  <si>
    <t>Các món ăn quen thuộc và tác dụng của việc ăn uống đối với cơ thể.</t>
  </si>
  <si>
    <t xml:space="preserve">
Một số chế độ ăn khi trẻ bị bệnh (táo bón, tiêu chảy, sốt, suy dinh dưỡng, thừa cân béo phì,…)
</t>
  </si>
  <si>
    <t>ĐTT: Trò chuyện về những thực phẩm nên và không nên cho trẻ ăn khi trẻ bị táo bón; khi trẻ bị tiêu chảy;  khi trẻ bị ho sốt; khi trẻ bị suy dinh dưỡng; khi trẻ bị béo phì.</t>
  </si>
  <si>
    <t>Tập vận động khéo léo của bàn tay, ngón tay: tháo tất, cới mặc quần áo.</t>
  </si>
  <si>
    <t>SHHN: Trò chuyện về cách sử dụng một số đồ dùng cá nhân mang kí hiệu bát, thìa, cốc</t>
  </si>
  <si>
    <t>ĐTT: Cởi - mặc quần áo</t>
  </si>
  <si>
    <t xml:space="preserve"> VSĂN: Giao dục trẻ Ăn từ tốn, không đùa nghịch làm đổ vãi thức ăn, không vừa nhai vừa nói </t>
  </si>
  <si>
    <t>VSĂN: Phân biệt thực phẩm/ thức ăn sạch an toàn.</t>
  </si>
  <si>
    <t>Luyện tập các thói quen trong ăn uống: không đùa nghịch làm đổ vãi thức ăn.</t>
  </si>
  <si>
    <t>Cách sử dụng, bảo quản thực phẩm, thức ăn đơn giản.</t>
  </si>
  <si>
    <t>HĐC: Trò chuyện với trẻ một số quy tắc khi tham gia giao thông, nhận biết một số biển báo nguy hiểm.</t>
  </si>
  <si>
    <t>Tên, đặc điểm, công dụng của một số PTGT quen thuộc, đèn tín hiệu giao thông.</t>
  </si>
  <si>
    <t>HĐG: Phân biệt hành vi đúng sai khi ngồi trên xe ô tô; xe máy; tín hiệu  giao thông.</t>
  </si>
  <si>
    <t>Những hành vi đúng sai khi tham gia giao thông đường sắt</t>
  </si>
  <si>
    <t>Những hành vi đúng sai khi tham gia giao thông đường bộ</t>
  </si>
  <si>
    <t>HĐG: Phân biệt hành vi đúng sai khi ngồi trên tàu hỏa.</t>
  </si>
  <si>
    <t>HĐG: Chọn hành vi đúng sai khi ngồi trên thuyền buồm; tàu thủy…</t>
  </si>
  <si>
    <t>Những hành vi đúng sai khi tham gia giao thông đường thuỷ</t>
  </si>
  <si>
    <t>Những hành vi đúng sai khi tham gia giao thông đường hàng không</t>
  </si>
  <si>
    <t>Những tình huống nguy hiểm khi ngồi trên xe và phòng tránh.</t>
  </si>
  <si>
    <t>Đội mũ bảo hiểm khi ngồi trên xe máy</t>
  </si>
  <si>
    <t>HĐH: Dạy trẻ đội mũ bảo hiểm đúng cách.</t>
  </si>
  <si>
    <t>Điều kiện sống của cây, hoa, rau, quả quen thuộc.</t>
  </si>
  <si>
    <t xml:space="preserve">HĐNT: Quan sát, theo dõi sự lớn lên của cây: nảy mầm, ra lá và lớn lên.
Sự chuyển màu của: hoa, lá, thân cây….. 
Cách chăm sóc cây, hoa...    </t>
  </si>
  <si>
    <t>HĐNT: Quan sát: Đám mây; Ông mặt trời; Sự thay đổi của thời tiết; Trời mưa, …</t>
  </si>
  <si>
    <t>HĐNT: Trò chơi: Hành vi đúng sai đối với nguồn nước
Quan sát: Vật gì nổi vật gì chìm? Mưa to mưa nhỏ; Thổi bong bóng xà phòng; Sự bốc hơi của nước; Nước đi đường nào; Hoa nở trong nước; Nước giúp hoa tươi tốt.</t>
  </si>
  <si>
    <t>HĐH (5E):
 - PB hình tròn - hình vuông.</t>
  </si>
  <si>
    <t>HĐG: Chơi
 Bán hàng.
 Nấu ăn
 Bác sĩ…..</t>
  </si>
  <si>
    <t>Những trạng thái cảm xúc vui buồn, sợ hãi.</t>
  </si>
  <si>
    <t>ĐTT: Trò chuyện về những trạng thái cảm xúc vui buồn, sợ hãi.</t>
  </si>
  <si>
    <t xml:space="preserve"> HĐNT: Cho trẻ quan sát, kể tên một số phương tiện giao thông mà trẻ biết, ích lợi và đặc điểm nổi bật của chúng.</t>
  </si>
  <si>
    <t xml:space="preserve"> SHHN: Khuyến khích trẻ bày tỏ tình cảm và hiểu biết về bản thân qua giao tiếp với cô, với bạn, bố mẹ và những người thân xung quanh…</t>
  </si>
  <si>
    <t>SHHN: Giáo dục trẻ, rèn kỹ năng cho trẻ nói to, rõ ràng khi trả lời câu hỏi của cô</t>
  </si>
  <si>
    <t>HĐG: Xem sách, tranh truyện, tranh ảnh, xem album về chủ đề.</t>
  </si>
  <si>
    <t>HĐG: Hướng dẫn cách giở vở trong giờ học
 Chơi, hoạt động ở các góc: Xem sách tranh</t>
  </si>
  <si>
    <t>Tiếp xúc với chữ, sách truyện</t>
  </si>
  <si>
    <t>HĐG: Xem album về chủ đề và tô, vẽ theo ý thích về chủ đề.</t>
  </si>
  <si>
    <t>Vẽ, tô màu chủ đề.</t>
  </si>
  <si>
    <t>HĐG: Vẽ tô màu tranh rỗng về chủ đề</t>
  </si>
  <si>
    <t>Nhận biết hành vi "đúng" - "sai", "tốt" - "xấu"</t>
  </si>
  <si>
    <t xml:space="preserve"> ĐTT: Thể hiện tình cảm vui vẻ và cảm xúc khi nghe những bài hát vui nhộn về chủ đề </t>
  </si>
  <si>
    <t>Nghe âm thanh, các bài hát, bản nhạc gần gũi về chủ đề "Phương tiện giao thông"</t>
  </si>
  <si>
    <t xml:space="preserve">SHHN: Thích được ngắn nhìn vẻ đẹp của các sản phẩm tạo hình </t>
  </si>
  <si>
    <t>Nghe các bài hát, bản nhạc (nhạc thiếu nhi, dân ca) chủ đề phương tiện giao thông</t>
  </si>
  <si>
    <t>Hát đúng giai điệu, lời ca bài hát chủ đề giao thông.</t>
  </si>
  <si>
    <t xml:space="preserve">HĐG: Nói lên cảm nhận của mình trước vẻ đẹp nổi bật về màu sắc hình dáng …của các tác phẩm tạo hình. </t>
  </si>
  <si>
    <t>HĐNT: VĐ sáng tạo theo ý thích bài hát:  Đường em đi; Bạn ơi có biết; Đi đường em nhớ; Em đi qua ngã tư đường phố; Đèn xanh đèn đỏ; Đường em đi; Lời cô dặn; Đèn đỏ đèn xanh.; An toàn giao thông; Em là công an tí hon; Lá thuyền ước mơ.</t>
  </si>
  <si>
    <t>Lớp học</t>
  </si>
  <si>
    <t>Tổ</t>
  </si>
  <si>
    <t>HĐNT: Rồng rắn lên mây; Trồng nụ trồng hoa; Gánh gánh gồng gồng; Đá bóng vào gôn; Nhảy lò cò; Mèo đuổi chuột; Đá cầu; Nhảy dây, Ném vòng cổ chai; Nhảy bao bố; Quạt bóng vào gôn; Chuyển bóng bằng dép; Đập chuột; Xay lúa giã gạo; Đánh bắt cá; Tát nước.</t>
  </si>
  <si>
    <t>HĐNT: Trò chơi vận động: Đôi bàn tay khéo</t>
  </si>
  <si>
    <t>HĐG: Tô vẽ hình theo mẫu</t>
  </si>
  <si>
    <t>HĐG: Góc xây dựng: Xếp hình các phương tiện giao thông, xếp gara ô tô, ga tàu hỏa, xây nhà ga, lắp ráp ô tô, máy bay</t>
  </si>
  <si>
    <t>TỔ TRƯỞNG CM DUYỆT</t>
  </si>
  <si>
    <t>Bùi Thị Mến</t>
  </si>
  <si>
    <t>Nhánh 1</t>
  </si>
  <si>
    <t>Nhánh 2</t>
  </si>
  <si>
    <t>TDS</t>
  </si>
  <si>
    <t>HĐH</t>
  </si>
  <si>
    <t>Cộng tổng số nội dung phân bổ vào chủ đề</t>
  </si>
  <si>
    <t xml:space="preserve">Trong đó: </t>
  </si>
  <si>
    <t xml:space="preserve"> - Đón trả trẻ</t>
  </si>
  <si>
    <t xml:space="preserve"> - Thể dục sáng</t>
  </si>
  <si>
    <t xml:space="preserve"> - Hoạt động góc</t>
  </si>
  <si>
    <t xml:space="preserve"> - Hoạt động ngoài trời</t>
  </si>
  <si>
    <t xml:space="preserve"> - Vệ sinh- ăn ngủ</t>
  </si>
  <si>
    <t xml:space="preserve"> - Hoạt động chiều</t>
  </si>
  <si>
    <t xml:space="preserve"> - Sinh hoạt hàng ngày</t>
  </si>
  <si>
    <t xml:space="preserve"> - Thăm quan dã ngoại</t>
  </si>
  <si>
    <t xml:space="preserve"> - Lễ hội</t>
  </si>
  <si>
    <t xml:space="preserve"> - Hoạt động học</t>
  </si>
  <si>
    <t xml:space="preserve">Chia ra: </t>
  </si>
  <si>
    <t xml:space="preserve"> + Giờ thể chất</t>
  </si>
  <si>
    <t xml:space="preserve"> + Giờ nhận thức</t>
  </si>
  <si>
    <t xml:space="preserve"> + Giờ ngôn ngữ</t>
  </si>
  <si>
    <t xml:space="preserve"> + Giờ TCKNXH</t>
  </si>
  <si>
    <t xml:space="preserve"> + Giờ thẩm mỹ</t>
  </si>
  <si>
    <t>Nguyễn Thị Mai</t>
  </si>
  <si>
    <t>GIÁO VIÊN CHỦ NHIỆM</t>
  </si>
  <si>
    <t>2. Thể hiện kỹ năng vận động cơ bản và các tố chất trong vận động.</t>
  </si>
  <si>
    <t>3. Hành vi và thói quen tốt trong sinh hoạt, giữ gìn sk</t>
  </si>
  <si>
    <t>4. Một số hiện tượng tự nhiên</t>
  </si>
  <si>
    <t>1. Nhận biết một số món ăn, thực phẩm thông thường và ích lợi của chúng đối với sk</t>
  </si>
  <si>
    <t>KẾ HOẠCH CSGD TRẺ CHỦ ĐỀ: GIAO THÔNG
LỚP 3TC2. Thời gian thực hiện 3 tuần( Từ 09/03-27/03/2026)</t>
  </si>
  <si>
    <t>CHỦ ĐỀ
 "GIAO THÔNG"</t>
  </si>
  <si>
    <t>Nhánh 3</t>
  </si>
  <si>
    <t>PTGT đường bộ</t>
  </si>
  <si>
    <t>PTGT đường thuỷ</t>
  </si>
  <si>
    <t>Đèn giao thông</t>
  </si>
  <si>
    <t>HĐNT</t>
  </si>
  <si>
    <t>HĐG</t>
  </si>
  <si>
    <t>VS-AN</t>
  </si>
  <si>
    <t>ĐTT</t>
  </si>
  <si>
    <t>SHHN</t>
  </si>
  <si>
    <t>HĐC</t>
  </si>
  <si>
    <t xml:space="preserve"> HĐH
Truyện "Xe lu    và xe ca"                                     </t>
  </si>
  <si>
    <t>HĐH: Bài thơ "Thuyền giấy"</t>
  </si>
  <si>
    <t>HĐH: Bài thơ "Đèn giao thông"</t>
  </si>
  <si>
    <t xml:space="preserve"> HĐG:
Truyện: Kiến con đi xe ô tô; Qua đường; Vì sao thỏ cụt đuôi; Xe đạp con trên đường phố; Ba ngọn đèn giao thông; Ô tô con học bài.                                             </t>
  </si>
  <si>
    <t>HĐG: Trẻ chọn hành vi đúng - sai khi tham gia giao thông</t>
  </si>
  <si>
    <t>HĐH: Dạy hát "Em tập lái ô tô"</t>
  </si>
  <si>
    <t>HĐH: Dạy hát "Em đi chơi thuyền"</t>
  </si>
  <si>
    <t>HĐH: Dạy hát "Em đi qua ngã tư đường phố"</t>
  </si>
  <si>
    <t xml:space="preserve"> HĐNT: Bài hát: Dạy trẻ hát bài hát: Lái ô tô, Em đi chơi thuyền, Đoàn tàu nhỏ xíu....                     </t>
  </si>
  <si>
    <t>HĐH: Làm cột đèn giao thông (EDP)</t>
  </si>
  <si>
    <t>HĐH: Tô màu cái thuyền</t>
  </si>
  <si>
    <t>HĐG: 
Tô màu ô tô, xe máy, máy bay, tàu hỏa, thuyền buồm….
Tô màu đèn giao thông.</t>
  </si>
  <si>
    <t>HĐG: 
Vẽ ô tô
Vẽ bánh xe
Vẽ thuyền buồm
Vẽ đèn giao thông</t>
  </si>
  <si>
    <t>HĐG: 
Xé, dán trang trí ô tô, xe máy, máy bay, tàu hỏa, thuyền buồm….
Xé, dán đèn giao thông.</t>
  </si>
  <si>
    <t>HĐH: Nặn bánh xe ô tô</t>
  </si>
  <si>
    <t>HĐH: Dạy trẻ kỹ năng an toàn khi ngồi trên xe máy</t>
  </si>
  <si>
    <t xml:space="preserve">Góc nghệ thuật:
- Tô màu, di màu, xé, dán, vẽ, nặn các phương tiện giao thông...; tập sử dụng kéo.                                   </t>
  </si>
  <si>
    <t>HĐG:  Phân biệt hình; Bé đếm giỏi; Gạch bỏ đối tượng không cùng loại; Tìm bóng cho tôi; Xếp hình; Ghép tranh;</t>
  </si>
  <si>
    <t>HĐG: 
Nặn bánh xe</t>
  </si>
  <si>
    <t xml:space="preserve"> HĐNT: Quan sát, khám phá một số phương tiện giao thông (xe đẹp, ô tô, tàu hỏa, máy bay…), đèn tín hiệu giao thông.</t>
  </si>
  <si>
    <t xml:space="preserve"> HĐC/HĐG
Truyện: Kiến con đi xe ô tô; Chiếc thuyền giấy,  Ba ngọn đèn giao thông;                                        </t>
  </si>
  <si>
    <t>HĐC: Nghe hát: Bạn ơi có biết; Đi đường em nhớ; Em đi qua ngã tư đường phố; Đèn xanh đèn đỏ; Đường em đi; Lời cô dặn; An toàn giao thông; Em là công an tí hon; Lá thuyền ước mơ, Chiếc thuyền nan.</t>
  </si>
  <si>
    <t xml:space="preserve">HĐC: Bài thơ: 
 Con thuyền; Đèn giao thông;Đi xe đạp; Đi dường em nhớ;                    </t>
  </si>
  <si>
    <t xml:space="preserve">HĐC:
Bài thơ: Khuyên bạn; Con thuyền, Thuyền buồm,  Đèn giao thông;                      </t>
  </si>
  <si>
    <t>Mục tiêu chủ đề</t>
  </si>
  <si>
    <t>Khám phá đèn giao thông.</t>
  </si>
  <si>
    <t>Các tình huống nguy hiểm và cách phòng tránh (xe đang chuyển hướng, chướng ngại vật trên đường, tầm nhìn bị che khuất, vội vàng đi lên xuống xe,…)</t>
  </si>
  <si>
    <t>ĐTT: Trò chuyện về những tình huống nguy hiểm và cách phòng tránh (xe đang chuyển hướng, chướng ngại vật trên đường, tầm nhìn bị che khuất, vội vàng đi lên xuống xe,…)</t>
  </si>
  <si>
    <t>Biết bộc lộ cảm xúcvà nói lên cảm nhận của mình khi nghe âm thanh gợi cảm, các bài hát, bản nhạc gần gũi và ngắm nhìn vẻ đẹp nổi bật của các svht trong tn, cs và tpnt.</t>
  </si>
  <si>
    <t xml:space="preserve"> HĐC: Bài hát: Dạy trẻ hát bài hát: Lái ô tô, Em đi chơi thuyền, Đoàn tàu nhỏ xíu....
- Hát nghe: Bài học sang đường, Lời cô dạy, Đèn xanh đèn đỏ.
- Hát theo ý thích các bài hát về chủ đề</t>
  </si>
  <si>
    <t>Steam:
 Làm ô tô từ các nguyên vật liệu
Làm cột đèn giao thông</t>
  </si>
  <si>
    <t>HĐG: Xây ga ra ô tô, bến xe;ngã tư đường phố; bến thuyền, lắp ráp tàu, thuyền.</t>
  </si>
  <si>
    <t>HĐG:
 Làm ô tô từ các nguyên vật liệu
Làm cột đèn giao thông</t>
  </si>
  <si>
    <t xml:space="preserve">        - Lĩnh vực nhận thức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</si>
</sst>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164" formatCode="_-* #,##0_-;\-* #,##0_-;_-* &quot;-&quot;_-;_-@_-"/>
    <numFmt numFmtId="165" formatCode="_-* #,##0.00_-;\-* #,##0.00_-;_-* &quot;-&quot;??_-;_-@_-"/>
    <numFmt numFmtId="166" formatCode="0.000%"/>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30">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u/>
      <sz val="11"/>
      <color theme="10"/>
      <name val="Calibri"/>
      <family val="2"/>
      <scheme val="minor"/>
    </font>
    <font>
      <b/>
      <sz val="14"/>
      <color theme="1"/>
      <name val="Times New Roman"/>
      <family val="1"/>
    </font>
    <font>
      <b/>
      <sz val="14"/>
      <name val="Times New Roman"/>
      <family val="1"/>
    </font>
    <font>
      <b/>
      <sz val="12"/>
      <color rgb="FFFF0000"/>
      <name val="Times New Roman"/>
      <family val="1"/>
    </font>
    <font>
      <sz val="12"/>
      <name val="Times New Roman"/>
      <family val="1"/>
    </font>
    <font>
      <sz val="8"/>
      <name val="Calibri"/>
      <family val="2"/>
      <scheme val="minor"/>
    </font>
    <font>
      <sz val="14"/>
      <color rgb="FFFF0000"/>
      <name val="Times New Roman"/>
      <family val="1"/>
    </font>
    <font>
      <sz val="14"/>
      <name val="Times New Roman"/>
      <family val="1"/>
    </font>
    <font>
      <sz val="12"/>
      <color rgb="FFFF0000"/>
      <name val="Times New Roman"/>
      <family val="1"/>
    </font>
    <font>
      <b/>
      <sz val="12"/>
      <name val="Times New Roman"/>
      <family val="1"/>
    </font>
    <font>
      <b/>
      <i/>
      <sz val="12"/>
      <name val="Times New Roman"/>
      <family val="1"/>
    </font>
    <font>
      <b/>
      <sz val="12"/>
      <name val="Times New Roman"/>
      <family val="1"/>
      <charset val="163"/>
    </font>
    <font>
      <b/>
      <sz val="12"/>
      <name val="Calibri"/>
      <family val="2"/>
      <charset val="163"/>
      <scheme val="minor"/>
    </font>
    <font>
      <b/>
      <sz val="11"/>
      <name val="Times New Roman"/>
      <family val="1"/>
    </font>
    <font>
      <b/>
      <sz val="13"/>
      <name val="Times New Roman"/>
      <family val="1"/>
      <charset val="163"/>
    </font>
    <font>
      <b/>
      <sz val="11"/>
      <name val="Times New Roman"/>
      <family val="1"/>
      <charset val="163"/>
    </font>
    <font>
      <b/>
      <sz val="14"/>
      <name val="Times New Roman"/>
      <family val="1"/>
      <charset val="163"/>
    </font>
    <font>
      <u/>
      <sz val="12"/>
      <name val="Calibri"/>
      <family val="2"/>
      <scheme val="minor"/>
    </font>
    <font>
      <i/>
      <sz val="12"/>
      <name val="Times New Roman"/>
      <family val="1"/>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s>
  <borders count="1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4" fontId="7" fillId="0" borderId="0" applyFont="0" applyFill="0" applyBorder="0" applyAlignment="0" applyProtection="0"/>
    <xf numFmtId="165" fontId="7"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1" fillId="0" borderId="0" applyNumberFormat="0" applyFill="0" applyBorder="0" applyAlignment="0" applyProtection="0"/>
  </cellStyleXfs>
  <cellXfs count="127">
    <xf numFmtId="0" fontId="0" fillId="0" borderId="0" xfId="0"/>
    <xf numFmtId="0" fontId="18" fillId="2" borderId="0" xfId="0" applyNumberFormat="1" applyFont="1" applyFill="1" applyAlignment="1">
      <alignment horizontal="center" vertical="center" wrapText="1"/>
    </xf>
    <xf numFmtId="0" fontId="17" fillId="2" borderId="0" xfId="0" applyNumberFormat="1" applyFont="1" applyFill="1" applyAlignment="1">
      <alignment horizontal="center" vertical="center" wrapText="1"/>
    </xf>
    <xf numFmtId="0" fontId="15" fillId="2" borderId="3" xfId="0" applyNumberFormat="1" applyFont="1" applyFill="1" applyBorder="1" applyAlignment="1">
      <alignment horizontal="center" vertical="center" wrapText="1"/>
    </xf>
    <xf numFmtId="1" fontId="15"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49" fontId="15" fillId="2" borderId="3" xfId="0" applyNumberFormat="1" applyFont="1" applyFill="1" applyBorder="1" applyAlignment="1">
      <alignment vertical="center" wrapText="1"/>
    </xf>
    <xf numFmtId="1" fontId="15" fillId="2" borderId="3" xfId="0" applyNumberFormat="1" applyFont="1" applyFill="1" applyBorder="1" applyAlignment="1">
      <alignment vertical="center" wrapText="1"/>
    </xf>
    <xf numFmtId="0" fontId="21" fillId="2" borderId="3" xfId="0" applyFont="1" applyFill="1" applyBorder="1" applyAlignment="1">
      <alignment horizontal="center" vertical="center"/>
    </xf>
    <xf numFmtId="0" fontId="20" fillId="2" borderId="3" xfId="0" applyNumberFormat="1" applyFont="1" applyFill="1" applyBorder="1" applyAlignment="1">
      <alignment horizontal="left" vertical="center" wrapText="1"/>
    </xf>
    <xf numFmtId="1" fontId="21" fillId="2" borderId="3" xfId="0" applyNumberFormat="1" applyFont="1" applyFill="1" applyBorder="1" applyAlignment="1">
      <alignment horizontal="center" vertical="center"/>
    </xf>
    <xf numFmtId="0" fontId="15" fillId="2" borderId="3" xfId="0" applyNumberFormat="1" applyFont="1" applyFill="1" applyBorder="1" applyAlignment="1">
      <alignment vertical="center" wrapText="1"/>
    </xf>
    <xf numFmtId="1" fontId="15" fillId="2" borderId="3" xfId="0" applyNumberFormat="1" applyFont="1" applyFill="1" applyBorder="1" applyAlignment="1">
      <alignment horizontal="left" vertical="center" wrapText="1"/>
    </xf>
    <xf numFmtId="0" fontId="15" fillId="2" borderId="3" xfId="0" applyFont="1" applyFill="1" applyBorder="1" applyAlignment="1">
      <alignment vertical="center" wrapText="1"/>
    </xf>
    <xf numFmtId="49" fontId="15" fillId="2" borderId="3" xfId="0" applyNumberFormat="1" applyFont="1" applyFill="1" applyBorder="1" applyAlignment="1">
      <alignment horizontal="left" vertical="center" wrapText="1"/>
    </xf>
    <xf numFmtId="49" fontId="21" fillId="2" borderId="3" xfId="0" applyNumberFormat="1" applyFont="1" applyFill="1" applyBorder="1" applyAlignment="1">
      <alignment vertical="center" wrapText="1"/>
    </xf>
    <xf numFmtId="49" fontId="21" fillId="2" borderId="3" xfId="0" applyNumberFormat="1" applyFont="1" applyFill="1" applyBorder="1" applyAlignment="1">
      <alignment horizontal="left" vertical="center" wrapText="1"/>
    </xf>
    <xf numFmtId="0" fontId="15" fillId="2" borderId="3" xfId="0" applyNumberFormat="1" applyFont="1" applyFill="1" applyBorder="1" applyAlignment="1">
      <alignment horizontal="left" vertical="center" wrapText="1"/>
    </xf>
    <xf numFmtId="0" fontId="13" fillId="2" borderId="0" xfId="0" applyFont="1" applyFill="1" applyAlignment="1">
      <alignment vertical="center" wrapText="1"/>
    </xf>
    <xf numFmtId="0" fontId="18" fillId="2" borderId="0" xfId="0" applyNumberFormat="1" applyFont="1" applyFill="1" applyAlignment="1">
      <alignment horizontal="left" vertical="center" wrapText="1"/>
    </xf>
    <xf numFmtId="1" fontId="18" fillId="2" borderId="0" xfId="0" applyNumberFormat="1" applyFont="1" applyFill="1" applyAlignment="1">
      <alignment horizontal="center" vertical="center" wrapText="1"/>
    </xf>
    <xf numFmtId="0" fontId="19" fillId="2" borderId="3" xfId="0" applyFont="1" applyFill="1" applyBorder="1" applyAlignment="1">
      <alignment horizontal="center" vertical="center" wrapText="1"/>
    </xf>
    <xf numFmtId="0" fontId="21" fillId="2" borderId="0" xfId="0" applyFont="1" applyFill="1" applyBorder="1" applyAlignment="1">
      <alignment horizontal="center" vertical="center"/>
    </xf>
    <xf numFmtId="0" fontId="20" fillId="2" borderId="3" xfId="0" applyFont="1" applyFill="1" applyBorder="1" applyAlignment="1">
      <alignment horizontal="center" vertical="center"/>
    </xf>
    <xf numFmtId="0" fontId="15" fillId="2" borderId="3" xfId="0" applyFont="1" applyFill="1" applyBorder="1" applyAlignment="1">
      <alignment horizontal="center" vertical="center"/>
    </xf>
    <xf numFmtId="0" fontId="18" fillId="2" borderId="0" xfId="0" applyNumberFormat="1" applyFont="1" applyFill="1" applyBorder="1" applyAlignment="1">
      <alignment horizontal="center" vertical="center" wrapText="1"/>
    </xf>
    <xf numFmtId="0" fontId="20" fillId="4" borderId="0" xfId="0" applyFont="1" applyFill="1" applyBorder="1" applyAlignment="1">
      <alignment horizontal="center" vertical="center" wrapText="1"/>
    </xf>
    <xf numFmtId="0" fontId="15" fillId="2" borderId="7" xfId="0" applyFont="1" applyFill="1" applyBorder="1" applyAlignment="1">
      <alignment horizontal="left" vertical="center" wrapText="1"/>
    </xf>
    <xf numFmtId="0" fontId="19" fillId="2" borderId="7" xfId="0" applyNumberFormat="1" applyFont="1" applyFill="1" applyBorder="1" applyAlignment="1">
      <alignment horizontal="center" vertical="center" wrapText="1"/>
    </xf>
    <xf numFmtId="0" fontId="15" fillId="2" borderId="7" xfId="0" applyNumberFormat="1" applyFont="1" applyFill="1" applyBorder="1" applyAlignment="1">
      <alignment horizontal="center" vertical="center" wrapText="1"/>
    </xf>
    <xf numFmtId="0" fontId="20" fillId="2" borderId="7" xfId="0" applyNumberFormat="1" applyFont="1" applyFill="1" applyBorder="1" applyAlignment="1">
      <alignment horizontal="center" vertical="center" wrapText="1"/>
    </xf>
    <xf numFmtId="49" fontId="15" fillId="2" borderId="5" xfId="0" applyNumberFormat="1" applyFont="1" applyFill="1" applyBorder="1" applyAlignment="1">
      <alignment vertical="center" wrapText="1"/>
    </xf>
    <xf numFmtId="49" fontId="21" fillId="2" borderId="5" xfId="0" applyNumberFormat="1" applyFont="1" applyFill="1" applyBorder="1" applyAlignment="1">
      <alignment vertical="center" wrapText="1"/>
    </xf>
    <xf numFmtId="49" fontId="21" fillId="2" borderId="5" xfId="0" applyNumberFormat="1" applyFont="1" applyFill="1" applyBorder="1" applyAlignment="1">
      <alignment horizontal="left" vertical="center" wrapText="1"/>
    </xf>
    <xf numFmtId="1" fontId="15" fillId="2" borderId="5" xfId="0" applyNumberFormat="1" applyFont="1" applyFill="1" applyBorder="1" applyAlignment="1">
      <alignment vertical="center" wrapText="1"/>
    </xf>
    <xf numFmtId="49" fontId="15" fillId="2" borderId="4" xfId="0" applyNumberFormat="1" applyFont="1" applyFill="1" applyBorder="1" applyAlignment="1">
      <alignment horizontal="left" vertical="center" wrapText="1"/>
    </xf>
    <xf numFmtId="49" fontId="15" fillId="2" borderId="4" xfId="0" applyNumberFormat="1" applyFont="1" applyFill="1" applyBorder="1" applyAlignment="1">
      <alignment vertical="center" wrapText="1"/>
    </xf>
    <xf numFmtId="49" fontId="21" fillId="2" borderId="4" xfId="0" applyNumberFormat="1" applyFont="1" applyFill="1" applyBorder="1" applyAlignment="1">
      <alignment horizontal="left" vertical="center" wrapText="1"/>
    </xf>
    <xf numFmtId="1" fontId="15" fillId="2" borderId="4" xfId="0" applyNumberFormat="1" applyFont="1" applyFill="1" applyBorder="1" applyAlignment="1">
      <alignment vertical="center" wrapText="1"/>
    </xf>
    <xf numFmtId="0" fontId="15" fillId="2" borderId="4" xfId="0" applyNumberFormat="1" applyFont="1" applyFill="1" applyBorder="1" applyAlignment="1">
      <alignment vertical="center" wrapText="1"/>
    </xf>
    <xf numFmtId="1" fontId="15" fillId="2" borderId="4" xfId="0" applyNumberFormat="1" applyFont="1" applyFill="1" applyBorder="1" applyAlignment="1">
      <alignment horizontal="left" vertical="center" wrapText="1"/>
    </xf>
    <xf numFmtId="0" fontId="24" fillId="2" borderId="3" xfId="0" applyFont="1" applyFill="1" applyBorder="1" applyAlignment="1">
      <alignment horizontal="center" vertical="center" wrapText="1"/>
    </xf>
    <xf numFmtId="0" fontId="15" fillId="2" borderId="5" xfId="0" applyNumberFormat="1" applyFont="1" applyFill="1" applyBorder="1" applyAlignment="1">
      <alignment horizontal="center" vertical="center" wrapText="1"/>
    </xf>
    <xf numFmtId="0" fontId="15" fillId="2" borderId="4" xfId="0" applyNumberFormat="1" applyFont="1" applyFill="1" applyBorder="1" applyAlignment="1">
      <alignment horizontal="center" vertical="center" wrapText="1"/>
    </xf>
    <xf numFmtId="0" fontId="15" fillId="2" borderId="3" xfId="0" applyNumberFormat="1"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1" fontId="15" fillId="2" borderId="5" xfId="0" applyNumberFormat="1" applyFont="1" applyFill="1" applyBorder="1" applyAlignment="1">
      <alignment horizontal="center" vertical="center" wrapText="1"/>
    </xf>
    <xf numFmtId="1" fontId="15" fillId="2" borderId="4" xfId="0" applyNumberFormat="1" applyFont="1" applyFill="1" applyBorder="1" applyAlignment="1">
      <alignment horizontal="center" vertical="center" wrapText="1"/>
    </xf>
    <xf numFmtId="49" fontId="20" fillId="2" borderId="3" xfId="0" applyNumberFormat="1" applyFont="1" applyFill="1" applyBorder="1" applyAlignment="1">
      <alignment horizontal="left" vertical="center" wrapText="1"/>
    </xf>
    <xf numFmtId="0" fontId="15"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center" vertical="center" wrapText="1"/>
    </xf>
    <xf numFmtId="49" fontId="20" fillId="2" borderId="3" xfId="0" applyNumberFormat="1" applyFont="1" applyFill="1" applyBorder="1" applyAlignment="1">
      <alignment vertical="center" wrapText="1"/>
    </xf>
    <xf numFmtId="0" fontId="20" fillId="2" borderId="3"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xf numFmtId="49" fontId="15" fillId="2" borderId="4"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27" fillId="2" borderId="0" xfId="0" applyNumberFormat="1" applyFont="1" applyFill="1" applyAlignment="1">
      <alignment horizontal="center" vertical="center" wrapText="1"/>
    </xf>
    <xf numFmtId="0" fontId="18" fillId="3" borderId="0" xfId="0" applyNumberFormat="1" applyFont="1" applyFill="1" applyAlignment="1">
      <alignment horizontal="center" vertical="center" wrapText="1"/>
    </xf>
    <xf numFmtId="1" fontId="28" fillId="2" borderId="3" xfId="30" applyNumberFormat="1" applyFont="1" applyFill="1" applyBorder="1" applyAlignment="1">
      <alignment horizontal="center" vertical="center" wrapText="1"/>
    </xf>
    <xf numFmtId="49" fontId="29" fillId="2" borderId="3" xfId="0" applyNumberFormat="1" applyFont="1" applyFill="1" applyBorder="1" applyAlignment="1">
      <alignment horizontal="center" vertical="center" wrapText="1"/>
    </xf>
    <xf numFmtId="1" fontId="20" fillId="2" borderId="4" xfId="0" applyNumberFormat="1" applyFont="1" applyFill="1" applyBorder="1" applyAlignment="1">
      <alignment horizontal="center" vertical="center" wrapText="1"/>
    </xf>
    <xf numFmtId="49" fontId="20" fillId="2" borderId="4" xfId="0" applyNumberFormat="1" applyFont="1" applyFill="1" applyBorder="1" applyAlignment="1">
      <alignment horizontal="center" vertical="center" wrapText="1"/>
    </xf>
    <xf numFmtId="1" fontId="20" fillId="2" borderId="5" xfId="0" applyNumberFormat="1" applyFont="1" applyFill="1" applyBorder="1" applyAlignment="1">
      <alignment horizontal="center" vertical="center" wrapText="1"/>
    </xf>
    <xf numFmtId="49" fontId="20" fillId="2" borderId="5" xfId="0" applyNumberFormat="1" applyFont="1" applyFill="1" applyBorder="1" applyAlignment="1">
      <alignment horizontal="center" vertical="center" wrapText="1"/>
    </xf>
    <xf numFmtId="49" fontId="29" fillId="2" borderId="4" xfId="0" applyNumberFormat="1" applyFont="1" applyFill="1" applyBorder="1" applyAlignment="1">
      <alignment horizontal="center" vertical="center" wrapText="1"/>
    </xf>
    <xf numFmtId="49" fontId="29" fillId="2" borderId="5" xfId="0" applyNumberFormat="1" applyFont="1" applyFill="1" applyBorder="1" applyAlignment="1">
      <alignment horizontal="center" vertical="center" wrapText="1"/>
    </xf>
    <xf numFmtId="0" fontId="15" fillId="2" borderId="0" xfId="0" applyNumberFormat="1" applyFont="1" applyFill="1" applyAlignment="1">
      <alignment horizontal="center" vertical="center" wrapText="1"/>
    </xf>
    <xf numFmtId="0" fontId="15" fillId="2" borderId="0" xfId="0" applyNumberFormat="1" applyFont="1" applyFill="1" applyAlignment="1">
      <alignment horizontal="center" wrapText="1"/>
    </xf>
    <xf numFmtId="0" fontId="13" fillId="2" borderId="0" xfId="0" applyNumberFormat="1" applyFont="1" applyFill="1" applyAlignment="1">
      <alignment horizontal="center" wrapText="1"/>
    </xf>
    <xf numFmtId="0" fontId="15" fillId="2" borderId="7" xfId="0" applyFont="1" applyFill="1" applyBorder="1" applyAlignment="1">
      <alignment horizontal="left" vertical="center" wrapText="1"/>
    </xf>
    <xf numFmtId="0" fontId="20" fillId="2" borderId="7" xfId="0" applyFont="1" applyFill="1" applyBorder="1" applyAlignment="1">
      <alignment horizontal="center" vertical="center" wrapText="1"/>
    </xf>
    <xf numFmtId="0" fontId="15" fillId="2" borderId="4" xfId="0" applyNumberFormat="1" applyFont="1" applyFill="1" applyBorder="1" applyAlignment="1">
      <alignment horizontal="center" vertical="center" wrapText="1"/>
    </xf>
    <xf numFmtId="0" fontId="15" fillId="2" borderId="6" xfId="0" applyNumberFormat="1" applyFont="1" applyFill="1" applyBorder="1" applyAlignment="1">
      <alignment horizontal="center" vertical="center" wrapText="1"/>
    </xf>
    <xf numFmtId="0" fontId="15" fillId="2" borderId="3" xfId="0" applyNumberFormat="1" applyFont="1" applyFill="1" applyBorder="1" applyAlignment="1">
      <alignment horizontal="center" vertical="center" wrapText="1"/>
    </xf>
    <xf numFmtId="0" fontId="15" fillId="2" borderId="7" xfId="0" applyNumberFormat="1" applyFont="1" applyFill="1" applyBorder="1" applyAlignment="1">
      <alignment horizontal="center" vertical="center" wrapText="1"/>
    </xf>
    <xf numFmtId="49" fontId="20" fillId="2" borderId="3" xfId="0" applyNumberFormat="1" applyFont="1" applyFill="1" applyBorder="1" applyAlignment="1">
      <alignment vertical="center" wrapText="1"/>
    </xf>
    <xf numFmtId="0" fontId="19" fillId="2" borderId="6" xfId="0" applyNumberFormat="1" applyFont="1" applyFill="1" applyBorder="1" applyAlignment="1">
      <alignment horizontal="center" vertical="center" wrapText="1"/>
    </xf>
    <xf numFmtId="1" fontId="15" fillId="2" borderId="6" xfId="0" applyNumberFormat="1" applyFont="1" applyFill="1" applyBorder="1" applyAlignment="1">
      <alignment horizontal="center" vertical="center" wrapText="1"/>
    </xf>
    <xf numFmtId="0" fontId="24" fillId="2" borderId="3" xfId="0" applyFont="1" applyFill="1" applyBorder="1" applyAlignment="1">
      <alignment horizontal="center" vertical="top" wrapText="1"/>
    </xf>
    <xf numFmtId="0" fontId="13" fillId="2" borderId="0" xfId="0" applyNumberFormat="1" applyFont="1" applyFill="1" applyAlignment="1">
      <alignment horizontal="center" wrapText="1"/>
    </xf>
    <xf numFmtId="49" fontId="20" fillId="2" borderId="3" xfId="0" applyNumberFormat="1" applyFont="1" applyFill="1" applyBorder="1" applyAlignment="1">
      <alignment horizontal="left" vertical="center" wrapText="1"/>
    </xf>
    <xf numFmtId="0" fontId="13" fillId="2" borderId="0" xfId="0" applyNumberFormat="1" applyFont="1" applyFill="1" applyAlignment="1">
      <alignment horizontal="left" wrapText="1"/>
    </xf>
    <xf numFmtId="0" fontId="15" fillId="2" borderId="3" xfId="0" applyFont="1" applyFill="1" applyBorder="1" applyAlignment="1">
      <alignment horizontal="left" vertical="center" wrapText="1"/>
    </xf>
    <xf numFmtId="0" fontId="13" fillId="2" borderId="0" xfId="0" applyFont="1" applyFill="1" applyAlignment="1">
      <alignment horizontal="center" vertical="center" wrapText="1"/>
    </xf>
    <xf numFmtId="0" fontId="15" fillId="2" borderId="3" xfId="0" applyNumberFormat="1" applyFont="1" applyFill="1" applyBorder="1" applyAlignment="1">
      <alignment horizontal="center" vertical="center"/>
    </xf>
    <xf numFmtId="0" fontId="15" fillId="2" borderId="6" xfId="0" applyFont="1" applyFill="1" applyBorder="1" applyAlignment="1">
      <alignment horizontal="center" vertical="center" wrapText="1"/>
    </xf>
    <xf numFmtId="0" fontId="15" fillId="2" borderId="9" xfId="0" applyNumberFormat="1" applyFont="1" applyFill="1" applyBorder="1" applyAlignment="1">
      <alignment vertical="center" wrapText="1"/>
    </xf>
    <xf numFmtId="0" fontId="20" fillId="2" borderId="7"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4" fillId="2" borderId="7" xfId="0" applyNumberFormat="1" applyFont="1" applyFill="1" applyBorder="1" applyAlignment="1">
      <alignment horizontal="center" vertical="center" wrapText="1"/>
    </xf>
    <xf numFmtId="0" fontId="22" fillId="2" borderId="3" xfId="0" applyNumberFormat="1" applyFont="1" applyFill="1" applyBorder="1" applyAlignment="1">
      <alignment horizontal="center" vertical="center" wrapText="1"/>
    </xf>
    <xf numFmtId="0" fontId="23" fillId="2" borderId="3" xfId="0" applyFont="1" applyFill="1" applyBorder="1" applyAlignment="1">
      <alignment horizontal="center"/>
    </xf>
    <xf numFmtId="0" fontId="22" fillId="2" borderId="3" xfId="0" applyNumberFormat="1" applyFont="1" applyFill="1" applyBorder="1" applyAlignment="1">
      <alignment horizontal="center" vertical="top" wrapText="1"/>
    </xf>
    <xf numFmtId="0" fontId="22" fillId="2" borderId="3" xfId="0" applyFont="1" applyFill="1" applyBorder="1" applyAlignment="1">
      <alignment horizontal="center" vertical="top"/>
    </xf>
    <xf numFmtId="0" fontId="20" fillId="2" borderId="3" xfId="0" applyNumberFormat="1" applyFont="1" applyFill="1" applyBorder="1" applyAlignment="1">
      <alignment horizontal="center" vertical="center" wrapText="1"/>
    </xf>
    <xf numFmtId="0" fontId="15" fillId="2" borderId="5"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xf numFmtId="49" fontId="15" fillId="2" borderId="4" xfId="0" applyNumberFormat="1" applyFont="1" applyFill="1" applyBorder="1" applyAlignment="1">
      <alignment horizontal="center" vertical="center" wrapText="1"/>
    </xf>
    <xf numFmtId="1" fontId="20" fillId="2" borderId="5" xfId="0" applyNumberFormat="1" applyFont="1" applyFill="1" applyBorder="1" applyAlignment="1">
      <alignment horizontal="center" vertical="center" wrapText="1"/>
    </xf>
    <xf numFmtId="1" fontId="20" fillId="2" borderId="4" xfId="0" applyNumberFormat="1" applyFont="1" applyFill="1" applyBorder="1" applyAlignment="1">
      <alignment horizontal="center" vertical="center" wrapText="1"/>
    </xf>
    <xf numFmtId="1" fontId="25" fillId="2" borderId="3" xfId="0" applyNumberFormat="1" applyFont="1" applyFill="1" applyBorder="1" applyAlignment="1">
      <alignment horizontal="center" vertical="center" wrapText="1"/>
    </xf>
    <xf numFmtId="0" fontId="26" fillId="2" borderId="3" xfId="0" applyNumberFormat="1" applyFont="1" applyFill="1" applyBorder="1" applyAlignment="1">
      <alignment horizontal="center" vertical="top" wrapText="1"/>
    </xf>
    <xf numFmtId="49" fontId="20" fillId="2" borderId="3" xfId="0" applyNumberFormat="1" applyFont="1" applyFill="1" applyBorder="1" applyAlignment="1">
      <alignment vertical="top" wrapText="1"/>
    </xf>
    <xf numFmtId="49" fontId="20" fillId="2" borderId="4" xfId="0" applyNumberFormat="1" applyFont="1" applyFill="1" applyBorder="1" applyAlignment="1">
      <alignment vertical="top" wrapText="1"/>
    </xf>
    <xf numFmtId="49" fontId="15" fillId="2" borderId="6" xfId="0" applyNumberFormat="1" applyFont="1" applyFill="1" applyBorder="1" applyAlignment="1">
      <alignment horizontal="center" vertical="center" wrapText="1"/>
    </xf>
    <xf numFmtId="0" fontId="15" fillId="2" borderId="10" xfId="0" applyNumberFormat="1" applyFont="1" applyFill="1" applyBorder="1" applyAlignment="1">
      <alignment horizontal="center" vertical="center" wrapText="1"/>
    </xf>
    <xf numFmtId="0" fontId="13" fillId="2" borderId="0" xfId="0" applyFont="1" applyFill="1" applyAlignment="1">
      <alignment horizontal="center" wrapText="1"/>
    </xf>
    <xf numFmtId="0" fontId="13" fillId="2" borderId="0" xfId="0" applyNumberFormat="1" applyFont="1" applyFill="1" applyAlignment="1">
      <alignment horizontal="center" vertical="center" wrapText="1"/>
    </xf>
    <xf numFmtId="0" fontId="20" fillId="2" borderId="3" xfId="0" applyNumberFormat="1" applyFont="1" applyFill="1" applyBorder="1" applyAlignment="1">
      <alignment horizontal="center" vertical="top" wrapText="1"/>
    </xf>
    <xf numFmtId="0" fontId="20" fillId="2" borderId="3" xfId="0" applyFont="1" applyFill="1" applyBorder="1" applyAlignment="1">
      <alignment horizontal="center" vertical="center" wrapText="1"/>
    </xf>
    <xf numFmtId="49" fontId="20" fillId="2" borderId="5" xfId="0" applyNumberFormat="1" applyFont="1" applyFill="1" applyBorder="1" applyAlignment="1">
      <alignment vertical="center" wrapText="1"/>
    </xf>
    <xf numFmtId="0" fontId="15" fillId="2" borderId="8" xfId="0" applyFont="1" applyFill="1" applyBorder="1" applyAlignment="1">
      <alignment horizontal="center" vertical="center" wrapText="1"/>
    </xf>
    <xf numFmtId="0" fontId="15" fillId="2" borderId="7"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20" fillId="2" borderId="3" xfId="0" applyFont="1" applyFill="1" applyBorder="1" applyAlignment="1">
      <alignment horizontal="left" vertical="center" wrapText="1"/>
    </xf>
    <xf numFmtId="49" fontId="15" fillId="2" borderId="5" xfId="0" applyNumberFormat="1" applyFont="1" applyFill="1" applyBorder="1" applyAlignment="1">
      <alignment horizontal="left" vertical="center" wrapText="1"/>
    </xf>
    <xf numFmtId="49" fontId="15" fillId="2" borderId="4" xfId="0" applyNumberFormat="1" applyFont="1" applyFill="1" applyBorder="1" applyAlignment="1">
      <alignment horizontal="left" vertical="center" wrapText="1"/>
    </xf>
    <xf numFmtId="0" fontId="15" fillId="2" borderId="5" xfId="0" applyNumberFormat="1" applyFont="1" applyFill="1" applyBorder="1" applyAlignment="1">
      <alignment horizontal="left" vertical="center" wrapText="1"/>
    </xf>
    <xf numFmtId="0" fontId="15" fillId="2" borderId="4" xfId="0" applyNumberFormat="1" applyFont="1" applyFill="1" applyBorder="1" applyAlignment="1">
      <alignment horizontal="left" vertical="center" wrapText="1"/>
    </xf>
    <xf numFmtId="0" fontId="20" fillId="2" borderId="7"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15" fillId="2" borderId="2" xfId="0" applyFont="1" applyFill="1" applyBorder="1" applyAlignment="1">
      <alignment horizontal="left" vertical="center" wrapText="1"/>
    </xf>
    <xf numFmtId="49" fontId="12" fillId="2" borderId="11" xfId="0" applyNumberFormat="1" applyFont="1" applyFill="1" applyBorder="1" applyAlignment="1">
      <alignment horizontal="center" vertical="center" wrapText="1"/>
    </xf>
    <xf numFmtId="49" fontId="12" fillId="2" borderId="11" xfId="0" applyNumberFormat="1" applyFont="1" applyFill="1" applyBorder="1" applyAlignment="1">
      <alignment vertical="center" wrapText="1"/>
    </xf>
  </cellXfs>
  <cellStyles count="31">
    <cellStyle name="Currency 3" xfId="1"/>
    <cellStyle name="Header1" xfId="2"/>
    <cellStyle name="Header2" xfId="3"/>
    <cellStyle name="Hyperlink" xfId="30" builtinId="8"/>
    <cellStyle name="Normal" xfId="0" builtinId="0"/>
    <cellStyle name="Normal 2" xfId="4"/>
    <cellStyle name="Normal 3" xfId="5"/>
    <cellStyle name="Normal 4" xfId="6"/>
    <cellStyle name="Normal 4 2" xfId="7"/>
    <cellStyle name="Normal 4 3" xfId="8"/>
    <cellStyle name="Normal 6" xfId="9"/>
    <cellStyle name="Percent 2" xfId="11"/>
    <cellStyle name="Percent 3" xfId="12"/>
    <cellStyle name="Percent 4" xfId="13"/>
    <cellStyle name="Percent 5" xfId="10"/>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3"/>
    <cellStyle name="콤마_1202" xfId="24"/>
    <cellStyle name="통화 [0]_1202" xfId="25"/>
    <cellStyle name="통화_1202" xfId="26"/>
    <cellStyle name="표준_(정보부문)월별인원계획" xfId="27"/>
    <cellStyle name="一般_Book1" xfId="20"/>
    <cellStyle name="千分位[0]_Book1" xfId="21"/>
    <cellStyle name="千分位_Book1" xfId="22"/>
    <cellStyle name="貨幣 [0]_Book1" xfId="28"/>
    <cellStyle name="貨幣_Book1" xfId="29"/>
  </cellStyles>
  <dxfs count="0"/>
  <tableStyles count="0" defaultTableStyle="TableStyleMedium2" defaultPivotStyle="PivotStyleLight16"/>
  <colors>
    <mruColors>
      <color rgb="FFFFFFCC"/>
      <color rgb="FFFFCCCC"/>
      <color rgb="FFFFFF00"/>
      <color rgb="FF66FFFF"/>
      <color rgb="FF00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ppData\Local\Temp\3TC1%202023%20-2024\1.%20Soan%20bai%202023%20-%202024\2.%20KH%20-%20&#272;&#225;nh%20gi&#225;\1.%20K&#7871;%20ho&#7841;ch%20ch&#7911;%20&#273;&#7873;\excell\LINH%20TINH\nh&#7841;c,%20video\nh&#7841;c%20ch&#7911;%20&#273;i&#7875;m%20PTGT.mp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39"/>
  <sheetViews>
    <sheetView tabSelected="1" view="pageBreakPreview" topLeftCell="B1" zoomScale="60" zoomScaleNormal="62" workbookViewId="0">
      <selection activeCell="G9" sqref="G9"/>
    </sheetView>
  </sheetViews>
  <sheetFormatPr defaultRowHeight="18.75"/>
  <cols>
    <col min="1" max="1" width="6.42578125" style="2" hidden="1" customWidth="1"/>
    <col min="2" max="2" width="5.7109375" style="1" customWidth="1"/>
    <col min="3" max="3" width="19.140625" style="19" customWidth="1"/>
    <col min="4" max="4" width="6.42578125" style="1" customWidth="1"/>
    <col min="5" max="5" width="4.42578125" style="1" customWidth="1"/>
    <col min="6" max="6" width="17.28515625" style="67" customWidth="1"/>
    <col min="7" max="7" width="18.85546875" style="1" customWidth="1"/>
    <col min="8" max="8" width="7.28515625" style="1" customWidth="1"/>
    <col min="9" max="9" width="6" style="67" customWidth="1"/>
    <col min="10" max="10" width="6.140625" style="67" customWidth="1"/>
    <col min="11" max="13" width="8.5703125" style="20" customWidth="1"/>
    <col min="14" max="14" width="10.140625" style="1" customWidth="1"/>
    <col min="15" max="102" width="9.140625" style="1"/>
    <col min="103" max="103" width="20.140625" style="1" customWidth="1"/>
    <col min="104" max="104" width="4.28515625" style="1" customWidth="1"/>
    <col min="105" max="105" width="39" style="1" customWidth="1"/>
    <col min="106" max="106" width="53.5703125" style="1" customWidth="1"/>
    <col min="107" max="110" width="7.7109375" style="1" customWidth="1"/>
    <col min="111" max="111" width="10" style="1" customWidth="1"/>
    <col min="112" max="113" width="9.28515625" style="1" customWidth="1"/>
    <col min="114" max="114" width="8" style="1" customWidth="1"/>
    <col min="115" max="358" width="9.140625" style="1"/>
    <col min="359" max="359" width="20.140625" style="1" customWidth="1"/>
    <col min="360" max="360" width="4.28515625" style="1" customWidth="1"/>
    <col min="361" max="361" width="39" style="1" customWidth="1"/>
    <col min="362" max="362" width="53.5703125" style="1" customWidth="1"/>
    <col min="363" max="366" width="7.7109375" style="1" customWidth="1"/>
    <col min="367" max="367" width="10" style="1" customWidth="1"/>
    <col min="368" max="369" width="9.28515625" style="1" customWidth="1"/>
    <col min="370" max="370" width="8" style="1" customWidth="1"/>
    <col min="371" max="614" width="9.140625" style="1"/>
    <col min="615" max="615" width="20.140625" style="1" customWidth="1"/>
    <col min="616" max="616" width="4.28515625" style="1" customWidth="1"/>
    <col min="617" max="617" width="39" style="1" customWidth="1"/>
    <col min="618" max="618" width="53.5703125" style="1" customWidth="1"/>
    <col min="619" max="622" width="7.7109375" style="1" customWidth="1"/>
    <col min="623" max="623" width="10" style="1" customWidth="1"/>
    <col min="624" max="625" width="9.28515625" style="1" customWidth="1"/>
    <col min="626" max="626" width="8" style="1" customWidth="1"/>
    <col min="627" max="870" width="9.140625" style="1"/>
    <col min="871" max="871" width="20.140625" style="1" customWidth="1"/>
    <col min="872" max="872" width="4.28515625" style="1" customWidth="1"/>
    <col min="873" max="873" width="39" style="1" customWidth="1"/>
    <col min="874" max="874" width="53.5703125" style="1" customWidth="1"/>
    <col min="875" max="878" width="7.7109375" style="1" customWidth="1"/>
    <col min="879" max="879" width="10" style="1" customWidth="1"/>
    <col min="880" max="881" width="9.28515625" style="1" customWidth="1"/>
    <col min="882" max="882" width="8" style="1" customWidth="1"/>
    <col min="883" max="1126" width="9.140625" style="1"/>
    <col min="1127" max="1127" width="20.140625" style="1" customWidth="1"/>
    <col min="1128" max="1128" width="4.28515625" style="1" customWidth="1"/>
    <col min="1129" max="1129" width="39" style="1" customWidth="1"/>
    <col min="1130" max="1130" width="53.5703125" style="1" customWidth="1"/>
    <col min="1131" max="1134" width="7.7109375" style="1" customWidth="1"/>
    <col min="1135" max="1135" width="10" style="1" customWidth="1"/>
    <col min="1136" max="1137" width="9.28515625" style="1" customWidth="1"/>
    <col min="1138" max="1138" width="8" style="1" customWidth="1"/>
    <col min="1139" max="1382" width="9.140625" style="1"/>
    <col min="1383" max="1383" width="20.140625" style="1" customWidth="1"/>
    <col min="1384" max="1384" width="4.28515625" style="1" customWidth="1"/>
    <col min="1385" max="1385" width="39" style="1" customWidth="1"/>
    <col min="1386" max="1386" width="53.5703125" style="1" customWidth="1"/>
    <col min="1387" max="1390" width="7.7109375" style="1" customWidth="1"/>
    <col min="1391" max="1391" width="10" style="1" customWidth="1"/>
    <col min="1392" max="1393" width="9.28515625" style="1" customWidth="1"/>
    <col min="1394" max="1394" width="8" style="1" customWidth="1"/>
    <col min="1395" max="1638" width="9.140625" style="1"/>
    <col min="1639" max="1639" width="20.140625" style="1" customWidth="1"/>
    <col min="1640" max="1640" width="4.28515625" style="1" customWidth="1"/>
    <col min="1641" max="1641" width="39" style="1" customWidth="1"/>
    <col min="1642" max="1642" width="53.5703125" style="1" customWidth="1"/>
    <col min="1643" max="1646" width="7.7109375" style="1" customWidth="1"/>
    <col min="1647" max="1647" width="10" style="1" customWidth="1"/>
    <col min="1648" max="1649" width="9.28515625" style="1" customWidth="1"/>
    <col min="1650" max="1650" width="8" style="1" customWidth="1"/>
    <col min="1651" max="1894" width="9.140625" style="1"/>
    <col min="1895" max="1895" width="20.140625" style="1" customWidth="1"/>
    <col min="1896" max="1896" width="4.28515625" style="1" customWidth="1"/>
    <col min="1897" max="1897" width="39" style="1" customWidth="1"/>
    <col min="1898" max="1898" width="53.5703125" style="1" customWidth="1"/>
    <col min="1899" max="1902" width="7.7109375" style="1" customWidth="1"/>
    <col min="1903" max="1903" width="10" style="1" customWidth="1"/>
    <col min="1904" max="1905" width="9.28515625" style="1" customWidth="1"/>
    <col min="1906" max="1906" width="8" style="1" customWidth="1"/>
    <col min="1907" max="2150" width="9.140625" style="1"/>
    <col min="2151" max="2151" width="20.140625" style="1" customWidth="1"/>
    <col min="2152" max="2152" width="4.28515625" style="1" customWidth="1"/>
    <col min="2153" max="2153" width="39" style="1" customWidth="1"/>
    <col min="2154" max="2154" width="53.5703125" style="1" customWidth="1"/>
    <col min="2155" max="2158" width="7.7109375" style="1" customWidth="1"/>
    <col min="2159" max="2159" width="10" style="1" customWidth="1"/>
    <col min="2160" max="2161" width="9.28515625" style="1" customWidth="1"/>
    <col min="2162" max="2162" width="8" style="1" customWidth="1"/>
    <col min="2163" max="2406" width="9.140625" style="1"/>
    <col min="2407" max="2407" width="20.140625" style="1" customWidth="1"/>
    <col min="2408" max="2408" width="4.28515625" style="1" customWidth="1"/>
    <col min="2409" max="2409" width="39" style="1" customWidth="1"/>
    <col min="2410" max="2410" width="53.5703125" style="1" customWidth="1"/>
    <col min="2411" max="2414" width="7.7109375" style="1" customWidth="1"/>
    <col min="2415" max="2415" width="10" style="1" customWidth="1"/>
    <col min="2416" max="2417" width="9.28515625" style="1" customWidth="1"/>
    <col min="2418" max="2418" width="8" style="1" customWidth="1"/>
    <col min="2419" max="2662" width="9.140625" style="1"/>
    <col min="2663" max="2663" width="20.140625" style="1" customWidth="1"/>
    <col min="2664" max="2664" width="4.28515625" style="1" customWidth="1"/>
    <col min="2665" max="2665" width="39" style="1" customWidth="1"/>
    <col min="2666" max="2666" width="53.5703125" style="1" customWidth="1"/>
    <col min="2667" max="2670" width="7.7109375" style="1" customWidth="1"/>
    <col min="2671" max="2671" width="10" style="1" customWidth="1"/>
    <col min="2672" max="2673" width="9.28515625" style="1" customWidth="1"/>
    <col min="2674" max="2674" width="8" style="1" customWidth="1"/>
    <col min="2675" max="2918" width="9.140625" style="1"/>
    <col min="2919" max="2919" width="20.140625" style="1" customWidth="1"/>
    <col min="2920" max="2920" width="4.28515625" style="1" customWidth="1"/>
    <col min="2921" max="2921" width="39" style="1" customWidth="1"/>
    <col min="2922" max="2922" width="53.5703125" style="1" customWidth="1"/>
    <col min="2923" max="2926" width="7.7109375" style="1" customWidth="1"/>
    <col min="2927" max="2927" width="10" style="1" customWidth="1"/>
    <col min="2928" max="2929" width="9.28515625" style="1" customWidth="1"/>
    <col min="2930" max="2930" width="8" style="1" customWidth="1"/>
    <col min="2931" max="3174" width="9.140625" style="1"/>
    <col min="3175" max="3175" width="20.140625" style="1" customWidth="1"/>
    <col min="3176" max="3176" width="4.28515625" style="1" customWidth="1"/>
    <col min="3177" max="3177" width="39" style="1" customWidth="1"/>
    <col min="3178" max="3178" width="53.5703125" style="1" customWidth="1"/>
    <col min="3179" max="3182" width="7.7109375" style="1" customWidth="1"/>
    <col min="3183" max="3183" width="10" style="1" customWidth="1"/>
    <col min="3184" max="3185" width="9.28515625" style="1" customWidth="1"/>
    <col min="3186" max="3186" width="8" style="1" customWidth="1"/>
    <col min="3187" max="3430" width="9.140625" style="1"/>
    <col min="3431" max="3431" width="20.140625" style="1" customWidth="1"/>
    <col min="3432" max="3432" width="4.28515625" style="1" customWidth="1"/>
    <col min="3433" max="3433" width="39" style="1" customWidth="1"/>
    <col min="3434" max="3434" width="53.5703125" style="1" customWidth="1"/>
    <col min="3435" max="3438" width="7.7109375" style="1" customWidth="1"/>
    <col min="3439" max="3439" width="10" style="1" customWidth="1"/>
    <col min="3440" max="3441" width="9.28515625" style="1" customWidth="1"/>
    <col min="3442" max="3442" width="8" style="1" customWidth="1"/>
    <col min="3443" max="3686" width="9.140625" style="1"/>
    <col min="3687" max="3687" width="20.140625" style="1" customWidth="1"/>
    <col min="3688" max="3688" width="4.28515625" style="1" customWidth="1"/>
    <col min="3689" max="3689" width="39" style="1" customWidth="1"/>
    <col min="3690" max="3690" width="53.5703125" style="1" customWidth="1"/>
    <col min="3691" max="3694" width="7.7109375" style="1" customWidth="1"/>
    <col min="3695" max="3695" width="10" style="1" customWidth="1"/>
    <col min="3696" max="3697" width="9.28515625" style="1" customWidth="1"/>
    <col min="3698" max="3698" width="8" style="1" customWidth="1"/>
    <col min="3699" max="3942" width="9.140625" style="1"/>
    <col min="3943" max="3943" width="20.140625" style="1" customWidth="1"/>
    <col min="3944" max="3944" width="4.28515625" style="1" customWidth="1"/>
    <col min="3945" max="3945" width="39" style="1" customWidth="1"/>
    <col min="3946" max="3946" width="53.5703125" style="1" customWidth="1"/>
    <col min="3947" max="3950" width="7.7109375" style="1" customWidth="1"/>
    <col min="3951" max="3951" width="10" style="1" customWidth="1"/>
    <col min="3952" max="3953" width="9.28515625" style="1" customWidth="1"/>
    <col min="3954" max="3954" width="8" style="1" customWidth="1"/>
    <col min="3955" max="4198" width="9.140625" style="1"/>
    <col min="4199" max="4199" width="20.140625" style="1" customWidth="1"/>
    <col min="4200" max="4200" width="4.28515625" style="1" customWidth="1"/>
    <col min="4201" max="4201" width="39" style="1" customWidth="1"/>
    <col min="4202" max="4202" width="53.5703125" style="1" customWidth="1"/>
    <col min="4203" max="4206" width="7.7109375" style="1" customWidth="1"/>
    <col min="4207" max="4207" width="10" style="1" customWidth="1"/>
    <col min="4208" max="4209" width="9.28515625" style="1" customWidth="1"/>
    <col min="4210" max="4210" width="8" style="1" customWidth="1"/>
    <col min="4211" max="4454" width="9.140625" style="1"/>
    <col min="4455" max="4455" width="20.140625" style="1" customWidth="1"/>
    <col min="4456" max="4456" width="4.28515625" style="1" customWidth="1"/>
    <col min="4457" max="4457" width="39" style="1" customWidth="1"/>
    <col min="4458" max="4458" width="53.5703125" style="1" customWidth="1"/>
    <col min="4459" max="4462" width="7.7109375" style="1" customWidth="1"/>
    <col min="4463" max="4463" width="10" style="1" customWidth="1"/>
    <col min="4464" max="4465" width="9.28515625" style="1" customWidth="1"/>
    <col min="4466" max="4466" width="8" style="1" customWidth="1"/>
    <col min="4467" max="4710" width="9.140625" style="1"/>
    <col min="4711" max="4711" width="20.140625" style="1" customWidth="1"/>
    <col min="4712" max="4712" width="4.28515625" style="1" customWidth="1"/>
    <col min="4713" max="4713" width="39" style="1" customWidth="1"/>
    <col min="4714" max="4714" width="53.5703125" style="1" customWidth="1"/>
    <col min="4715" max="4718" width="7.7109375" style="1" customWidth="1"/>
    <col min="4719" max="4719" width="10" style="1" customWidth="1"/>
    <col min="4720" max="4721" width="9.28515625" style="1" customWidth="1"/>
    <col min="4722" max="4722" width="8" style="1" customWidth="1"/>
    <col min="4723" max="4966" width="9.140625" style="1"/>
    <col min="4967" max="4967" width="20.140625" style="1" customWidth="1"/>
    <col min="4968" max="4968" width="4.28515625" style="1" customWidth="1"/>
    <col min="4969" max="4969" width="39" style="1" customWidth="1"/>
    <col min="4970" max="4970" width="53.5703125" style="1" customWidth="1"/>
    <col min="4971" max="4974" width="7.7109375" style="1" customWidth="1"/>
    <col min="4975" max="4975" width="10" style="1" customWidth="1"/>
    <col min="4976" max="4977" width="9.28515625" style="1" customWidth="1"/>
    <col min="4978" max="4978" width="8" style="1" customWidth="1"/>
    <col min="4979" max="5222" width="9.140625" style="1"/>
    <col min="5223" max="5223" width="20.140625" style="1" customWidth="1"/>
    <col min="5224" max="5224" width="4.28515625" style="1" customWidth="1"/>
    <col min="5225" max="5225" width="39" style="1" customWidth="1"/>
    <col min="5226" max="5226" width="53.5703125" style="1" customWidth="1"/>
    <col min="5227" max="5230" width="7.7109375" style="1" customWidth="1"/>
    <col min="5231" max="5231" width="10" style="1" customWidth="1"/>
    <col min="5232" max="5233" width="9.28515625" style="1" customWidth="1"/>
    <col min="5234" max="5234" width="8" style="1" customWidth="1"/>
    <col min="5235" max="5478" width="9.140625" style="1"/>
    <col min="5479" max="5479" width="20.140625" style="1" customWidth="1"/>
    <col min="5480" max="5480" width="4.28515625" style="1" customWidth="1"/>
    <col min="5481" max="5481" width="39" style="1" customWidth="1"/>
    <col min="5482" max="5482" width="53.5703125" style="1" customWidth="1"/>
    <col min="5483" max="5486" width="7.7109375" style="1" customWidth="1"/>
    <col min="5487" max="5487" width="10" style="1" customWidth="1"/>
    <col min="5488" max="5489" width="9.28515625" style="1" customWidth="1"/>
    <col min="5490" max="5490" width="8" style="1" customWidth="1"/>
    <col min="5491" max="5734" width="9.140625" style="1"/>
    <col min="5735" max="5735" width="20.140625" style="1" customWidth="1"/>
    <col min="5736" max="5736" width="4.28515625" style="1" customWidth="1"/>
    <col min="5737" max="5737" width="39" style="1" customWidth="1"/>
    <col min="5738" max="5738" width="53.5703125" style="1" customWidth="1"/>
    <col min="5739" max="5742" width="7.7109375" style="1" customWidth="1"/>
    <col min="5743" max="5743" width="10" style="1" customWidth="1"/>
    <col min="5744" max="5745" width="9.28515625" style="1" customWidth="1"/>
    <col min="5746" max="5746" width="8" style="1" customWidth="1"/>
    <col min="5747" max="5990" width="9.140625" style="1"/>
    <col min="5991" max="5991" width="20.140625" style="1" customWidth="1"/>
    <col min="5992" max="5992" width="4.28515625" style="1" customWidth="1"/>
    <col min="5993" max="5993" width="39" style="1" customWidth="1"/>
    <col min="5994" max="5994" width="53.5703125" style="1" customWidth="1"/>
    <col min="5995" max="5998" width="7.7109375" style="1" customWidth="1"/>
    <col min="5999" max="5999" width="10" style="1" customWidth="1"/>
    <col min="6000" max="6001" width="9.28515625" style="1" customWidth="1"/>
    <col min="6002" max="6002" width="8" style="1" customWidth="1"/>
    <col min="6003" max="6246" width="9.140625" style="1"/>
    <col min="6247" max="6247" width="20.140625" style="1" customWidth="1"/>
    <col min="6248" max="6248" width="4.28515625" style="1" customWidth="1"/>
    <col min="6249" max="6249" width="39" style="1" customWidth="1"/>
    <col min="6250" max="6250" width="53.5703125" style="1" customWidth="1"/>
    <col min="6251" max="6254" width="7.7109375" style="1" customWidth="1"/>
    <col min="6255" max="6255" width="10" style="1" customWidth="1"/>
    <col min="6256" max="6257" width="9.28515625" style="1" customWidth="1"/>
    <col min="6258" max="6258" width="8" style="1" customWidth="1"/>
    <col min="6259" max="6502" width="9.140625" style="1"/>
    <col min="6503" max="6503" width="20.140625" style="1" customWidth="1"/>
    <col min="6504" max="6504" width="4.28515625" style="1" customWidth="1"/>
    <col min="6505" max="6505" width="39" style="1" customWidth="1"/>
    <col min="6506" max="6506" width="53.5703125" style="1" customWidth="1"/>
    <col min="6507" max="6510" width="7.7109375" style="1" customWidth="1"/>
    <col min="6511" max="6511" width="10" style="1" customWidth="1"/>
    <col min="6512" max="6513" width="9.28515625" style="1" customWidth="1"/>
    <col min="6514" max="6514" width="8" style="1" customWidth="1"/>
    <col min="6515" max="6758" width="9.140625" style="1"/>
    <col min="6759" max="6759" width="20.140625" style="1" customWidth="1"/>
    <col min="6760" max="6760" width="4.28515625" style="1" customWidth="1"/>
    <col min="6761" max="6761" width="39" style="1" customWidth="1"/>
    <col min="6762" max="6762" width="53.5703125" style="1" customWidth="1"/>
    <col min="6763" max="6766" width="7.7109375" style="1" customWidth="1"/>
    <col min="6767" max="6767" width="10" style="1" customWidth="1"/>
    <col min="6768" max="6769" width="9.28515625" style="1" customWidth="1"/>
    <col min="6770" max="6770" width="8" style="1" customWidth="1"/>
    <col min="6771" max="7014" width="9.140625" style="1"/>
    <col min="7015" max="7015" width="20.140625" style="1" customWidth="1"/>
    <col min="7016" max="7016" width="4.28515625" style="1" customWidth="1"/>
    <col min="7017" max="7017" width="39" style="1" customWidth="1"/>
    <col min="7018" max="7018" width="53.5703125" style="1" customWidth="1"/>
    <col min="7019" max="7022" width="7.7109375" style="1" customWidth="1"/>
    <col min="7023" max="7023" width="10" style="1" customWidth="1"/>
    <col min="7024" max="7025" width="9.28515625" style="1" customWidth="1"/>
    <col min="7026" max="7026" width="8" style="1" customWidth="1"/>
    <col min="7027" max="7270" width="9.140625" style="1"/>
    <col min="7271" max="7271" width="20.140625" style="1" customWidth="1"/>
    <col min="7272" max="7272" width="4.28515625" style="1" customWidth="1"/>
    <col min="7273" max="7273" width="39" style="1" customWidth="1"/>
    <col min="7274" max="7274" width="53.5703125" style="1" customWidth="1"/>
    <col min="7275" max="7278" width="7.7109375" style="1" customWidth="1"/>
    <col min="7279" max="7279" width="10" style="1" customWidth="1"/>
    <col min="7280" max="7281" width="9.28515625" style="1" customWidth="1"/>
    <col min="7282" max="7282" width="8" style="1" customWidth="1"/>
    <col min="7283" max="7526" width="9.140625" style="1"/>
    <col min="7527" max="7527" width="20.140625" style="1" customWidth="1"/>
    <col min="7528" max="7528" width="4.28515625" style="1" customWidth="1"/>
    <col min="7529" max="7529" width="39" style="1" customWidth="1"/>
    <col min="7530" max="7530" width="53.5703125" style="1" customWidth="1"/>
    <col min="7531" max="7534" width="7.7109375" style="1" customWidth="1"/>
    <col min="7535" max="7535" width="10" style="1" customWidth="1"/>
    <col min="7536" max="7537" width="9.28515625" style="1" customWidth="1"/>
    <col min="7538" max="7538" width="8" style="1" customWidth="1"/>
    <col min="7539" max="7782" width="9.140625" style="1"/>
    <col min="7783" max="7783" width="20.140625" style="1" customWidth="1"/>
    <col min="7784" max="7784" width="4.28515625" style="1" customWidth="1"/>
    <col min="7785" max="7785" width="39" style="1" customWidth="1"/>
    <col min="7786" max="7786" width="53.5703125" style="1" customWidth="1"/>
    <col min="7787" max="7790" width="7.7109375" style="1" customWidth="1"/>
    <col min="7791" max="7791" width="10" style="1" customWidth="1"/>
    <col min="7792" max="7793" width="9.28515625" style="1" customWidth="1"/>
    <col min="7794" max="7794" width="8" style="1" customWidth="1"/>
    <col min="7795" max="8038" width="9.140625" style="1"/>
    <col min="8039" max="8039" width="20.140625" style="1" customWidth="1"/>
    <col min="8040" max="8040" width="4.28515625" style="1" customWidth="1"/>
    <col min="8041" max="8041" width="39" style="1" customWidth="1"/>
    <col min="8042" max="8042" width="53.5703125" style="1" customWidth="1"/>
    <col min="8043" max="8046" width="7.7109375" style="1" customWidth="1"/>
    <col min="8047" max="8047" width="10" style="1" customWidth="1"/>
    <col min="8048" max="8049" width="9.28515625" style="1" customWidth="1"/>
    <col min="8050" max="8050" width="8" style="1" customWidth="1"/>
    <col min="8051" max="8294" width="9.140625" style="1"/>
    <col min="8295" max="8295" width="20.140625" style="1" customWidth="1"/>
    <col min="8296" max="8296" width="4.28515625" style="1" customWidth="1"/>
    <col min="8297" max="8297" width="39" style="1" customWidth="1"/>
    <col min="8298" max="8298" width="53.5703125" style="1" customWidth="1"/>
    <col min="8299" max="8302" width="7.7109375" style="1" customWidth="1"/>
    <col min="8303" max="8303" width="10" style="1" customWidth="1"/>
    <col min="8304" max="8305" width="9.28515625" style="1" customWidth="1"/>
    <col min="8306" max="8306" width="8" style="1" customWidth="1"/>
    <col min="8307" max="8550" width="9.140625" style="1"/>
    <col min="8551" max="8551" width="20.140625" style="1" customWidth="1"/>
    <col min="8552" max="8552" width="4.28515625" style="1" customWidth="1"/>
    <col min="8553" max="8553" width="39" style="1" customWidth="1"/>
    <col min="8554" max="8554" width="53.5703125" style="1" customWidth="1"/>
    <col min="8555" max="8558" width="7.7109375" style="1" customWidth="1"/>
    <col min="8559" max="8559" width="10" style="1" customWidth="1"/>
    <col min="8560" max="8561" width="9.28515625" style="1" customWidth="1"/>
    <col min="8562" max="8562" width="8" style="1" customWidth="1"/>
    <col min="8563" max="8806" width="9.140625" style="1"/>
    <col min="8807" max="8807" width="20.140625" style="1" customWidth="1"/>
    <col min="8808" max="8808" width="4.28515625" style="1" customWidth="1"/>
    <col min="8809" max="8809" width="39" style="1" customWidth="1"/>
    <col min="8810" max="8810" width="53.5703125" style="1" customWidth="1"/>
    <col min="8811" max="8814" width="7.7109375" style="1" customWidth="1"/>
    <col min="8815" max="8815" width="10" style="1" customWidth="1"/>
    <col min="8816" max="8817" width="9.28515625" style="1" customWidth="1"/>
    <col min="8818" max="8818" width="8" style="1" customWidth="1"/>
    <col min="8819" max="9062" width="9.140625" style="1"/>
    <col min="9063" max="9063" width="20.140625" style="1" customWidth="1"/>
    <col min="9064" max="9064" width="4.28515625" style="1" customWidth="1"/>
    <col min="9065" max="9065" width="39" style="1" customWidth="1"/>
    <col min="9066" max="9066" width="53.5703125" style="1" customWidth="1"/>
    <col min="9067" max="9070" width="7.7109375" style="1" customWidth="1"/>
    <col min="9071" max="9071" width="10" style="1" customWidth="1"/>
    <col min="9072" max="9073" width="9.28515625" style="1" customWidth="1"/>
    <col min="9074" max="9074" width="8" style="1" customWidth="1"/>
    <col min="9075" max="9318" width="9.140625" style="1"/>
    <col min="9319" max="9319" width="20.140625" style="1" customWidth="1"/>
    <col min="9320" max="9320" width="4.28515625" style="1" customWidth="1"/>
    <col min="9321" max="9321" width="39" style="1" customWidth="1"/>
    <col min="9322" max="9322" width="53.5703125" style="1" customWidth="1"/>
    <col min="9323" max="9326" width="7.7109375" style="1" customWidth="1"/>
    <col min="9327" max="9327" width="10" style="1" customWidth="1"/>
    <col min="9328" max="9329" width="9.28515625" style="1" customWidth="1"/>
    <col min="9330" max="9330" width="8" style="1" customWidth="1"/>
    <col min="9331" max="9574" width="9.140625" style="1"/>
    <col min="9575" max="9575" width="20.140625" style="1" customWidth="1"/>
    <col min="9576" max="9576" width="4.28515625" style="1" customWidth="1"/>
    <col min="9577" max="9577" width="39" style="1" customWidth="1"/>
    <col min="9578" max="9578" width="53.5703125" style="1" customWidth="1"/>
    <col min="9579" max="9582" width="7.7109375" style="1" customWidth="1"/>
    <col min="9583" max="9583" width="10" style="1" customWidth="1"/>
    <col min="9584" max="9585" width="9.28515625" style="1" customWidth="1"/>
    <col min="9586" max="9586" width="8" style="1" customWidth="1"/>
    <col min="9587" max="9830" width="9.140625" style="1"/>
    <col min="9831" max="9831" width="20.140625" style="1" customWidth="1"/>
    <col min="9832" max="9832" width="4.28515625" style="1" customWidth="1"/>
    <col min="9833" max="9833" width="39" style="1" customWidth="1"/>
    <col min="9834" max="9834" width="53.5703125" style="1" customWidth="1"/>
    <col min="9835" max="9838" width="7.7109375" style="1" customWidth="1"/>
    <col min="9839" max="9839" width="10" style="1" customWidth="1"/>
    <col min="9840" max="9841" width="9.28515625" style="1" customWidth="1"/>
    <col min="9842" max="9842" width="8" style="1" customWidth="1"/>
    <col min="9843" max="10086" width="9.140625" style="1"/>
    <col min="10087" max="10087" width="20.140625" style="1" customWidth="1"/>
    <col min="10088" max="10088" width="4.28515625" style="1" customWidth="1"/>
    <col min="10089" max="10089" width="39" style="1" customWidth="1"/>
    <col min="10090" max="10090" width="53.5703125" style="1" customWidth="1"/>
    <col min="10091" max="10094" width="7.7109375" style="1" customWidth="1"/>
    <col min="10095" max="10095" width="10" style="1" customWidth="1"/>
    <col min="10096" max="10097" width="9.28515625" style="1" customWidth="1"/>
    <col min="10098" max="10098" width="8" style="1" customWidth="1"/>
    <col min="10099" max="10342" width="9.140625" style="1"/>
    <col min="10343" max="10343" width="20.140625" style="1" customWidth="1"/>
    <col min="10344" max="10344" width="4.28515625" style="1" customWidth="1"/>
    <col min="10345" max="10345" width="39" style="1" customWidth="1"/>
    <col min="10346" max="10346" width="53.5703125" style="1" customWidth="1"/>
    <col min="10347" max="10350" width="7.7109375" style="1" customWidth="1"/>
    <col min="10351" max="10351" width="10" style="1" customWidth="1"/>
    <col min="10352" max="10353" width="9.28515625" style="1" customWidth="1"/>
    <col min="10354" max="10354" width="8" style="1" customWidth="1"/>
    <col min="10355" max="10598" width="9.140625" style="1"/>
    <col min="10599" max="10599" width="20.140625" style="1" customWidth="1"/>
    <col min="10600" max="10600" width="4.28515625" style="1" customWidth="1"/>
    <col min="10601" max="10601" width="39" style="1" customWidth="1"/>
    <col min="10602" max="10602" width="53.5703125" style="1" customWidth="1"/>
    <col min="10603" max="10606" width="7.7109375" style="1" customWidth="1"/>
    <col min="10607" max="10607" width="10" style="1" customWidth="1"/>
    <col min="10608" max="10609" width="9.28515625" style="1" customWidth="1"/>
    <col min="10610" max="10610" width="8" style="1" customWidth="1"/>
    <col min="10611" max="10854" width="9.140625" style="1"/>
    <col min="10855" max="10855" width="20.140625" style="1" customWidth="1"/>
    <col min="10856" max="10856" width="4.28515625" style="1" customWidth="1"/>
    <col min="10857" max="10857" width="39" style="1" customWidth="1"/>
    <col min="10858" max="10858" width="53.5703125" style="1" customWidth="1"/>
    <col min="10859" max="10862" width="7.7109375" style="1" customWidth="1"/>
    <col min="10863" max="10863" width="10" style="1" customWidth="1"/>
    <col min="10864" max="10865" width="9.28515625" style="1" customWidth="1"/>
    <col min="10866" max="10866" width="8" style="1" customWidth="1"/>
    <col min="10867" max="11110" width="9.140625" style="1"/>
    <col min="11111" max="11111" width="20.140625" style="1" customWidth="1"/>
    <col min="11112" max="11112" width="4.28515625" style="1" customWidth="1"/>
    <col min="11113" max="11113" width="39" style="1" customWidth="1"/>
    <col min="11114" max="11114" width="53.5703125" style="1" customWidth="1"/>
    <col min="11115" max="11118" width="7.7109375" style="1" customWidth="1"/>
    <col min="11119" max="11119" width="10" style="1" customWidth="1"/>
    <col min="11120" max="11121" width="9.28515625" style="1" customWidth="1"/>
    <col min="11122" max="11122" width="8" style="1" customWidth="1"/>
    <col min="11123" max="11366" width="9.140625" style="1"/>
    <col min="11367" max="11367" width="20.140625" style="1" customWidth="1"/>
    <col min="11368" max="11368" width="4.28515625" style="1" customWidth="1"/>
    <col min="11369" max="11369" width="39" style="1" customWidth="1"/>
    <col min="11370" max="11370" width="53.5703125" style="1" customWidth="1"/>
    <col min="11371" max="11374" width="7.7109375" style="1" customWidth="1"/>
    <col min="11375" max="11375" width="10" style="1" customWidth="1"/>
    <col min="11376" max="11377" width="9.28515625" style="1" customWidth="1"/>
    <col min="11378" max="11378" width="8" style="1" customWidth="1"/>
    <col min="11379" max="11622" width="9.140625" style="1"/>
    <col min="11623" max="11623" width="20.140625" style="1" customWidth="1"/>
    <col min="11624" max="11624" width="4.28515625" style="1" customWidth="1"/>
    <col min="11625" max="11625" width="39" style="1" customWidth="1"/>
    <col min="11626" max="11626" width="53.5703125" style="1" customWidth="1"/>
    <col min="11627" max="11630" width="7.7109375" style="1" customWidth="1"/>
    <col min="11631" max="11631" width="10" style="1" customWidth="1"/>
    <col min="11632" max="11633" width="9.28515625" style="1" customWidth="1"/>
    <col min="11634" max="11634" width="8" style="1" customWidth="1"/>
    <col min="11635" max="11878" width="9.140625" style="1"/>
    <col min="11879" max="11879" width="20.140625" style="1" customWidth="1"/>
    <col min="11880" max="11880" width="4.28515625" style="1" customWidth="1"/>
    <col min="11881" max="11881" width="39" style="1" customWidth="1"/>
    <col min="11882" max="11882" width="53.5703125" style="1" customWidth="1"/>
    <col min="11883" max="11886" width="7.7109375" style="1" customWidth="1"/>
    <col min="11887" max="11887" width="10" style="1" customWidth="1"/>
    <col min="11888" max="11889" width="9.28515625" style="1" customWidth="1"/>
    <col min="11890" max="11890" width="8" style="1" customWidth="1"/>
    <col min="11891" max="12134" width="9.140625" style="1"/>
    <col min="12135" max="12135" width="20.140625" style="1" customWidth="1"/>
    <col min="12136" max="12136" width="4.28515625" style="1" customWidth="1"/>
    <col min="12137" max="12137" width="39" style="1" customWidth="1"/>
    <col min="12138" max="12138" width="53.5703125" style="1" customWidth="1"/>
    <col min="12139" max="12142" width="7.7109375" style="1" customWidth="1"/>
    <col min="12143" max="12143" width="10" style="1" customWidth="1"/>
    <col min="12144" max="12145" width="9.28515625" style="1" customWidth="1"/>
    <col min="12146" max="12146" width="8" style="1" customWidth="1"/>
    <col min="12147" max="12390" width="9.140625" style="1"/>
    <col min="12391" max="12391" width="20.140625" style="1" customWidth="1"/>
    <col min="12392" max="12392" width="4.28515625" style="1" customWidth="1"/>
    <col min="12393" max="12393" width="39" style="1" customWidth="1"/>
    <col min="12394" max="12394" width="53.5703125" style="1" customWidth="1"/>
    <col min="12395" max="12398" width="7.7109375" style="1" customWidth="1"/>
    <col min="12399" max="12399" width="10" style="1" customWidth="1"/>
    <col min="12400" max="12401" width="9.28515625" style="1" customWidth="1"/>
    <col min="12402" max="12402" width="8" style="1" customWidth="1"/>
    <col min="12403" max="12646" width="9.140625" style="1"/>
    <col min="12647" max="12647" width="20.140625" style="1" customWidth="1"/>
    <col min="12648" max="12648" width="4.28515625" style="1" customWidth="1"/>
    <col min="12649" max="12649" width="39" style="1" customWidth="1"/>
    <col min="12650" max="12650" width="53.5703125" style="1" customWidth="1"/>
    <col min="12651" max="12654" width="7.7109375" style="1" customWidth="1"/>
    <col min="12655" max="12655" width="10" style="1" customWidth="1"/>
    <col min="12656" max="12657" width="9.28515625" style="1" customWidth="1"/>
    <col min="12658" max="12658" width="8" style="1" customWidth="1"/>
    <col min="12659" max="12902" width="9.140625" style="1"/>
    <col min="12903" max="12903" width="20.140625" style="1" customWidth="1"/>
    <col min="12904" max="12904" width="4.28515625" style="1" customWidth="1"/>
    <col min="12905" max="12905" width="39" style="1" customWidth="1"/>
    <col min="12906" max="12906" width="53.5703125" style="1" customWidth="1"/>
    <col min="12907" max="12910" width="7.7109375" style="1" customWidth="1"/>
    <col min="12911" max="12911" width="10" style="1" customWidth="1"/>
    <col min="12912" max="12913" width="9.28515625" style="1" customWidth="1"/>
    <col min="12914" max="12914" width="8" style="1" customWidth="1"/>
    <col min="12915" max="13158" width="9.140625" style="1"/>
    <col min="13159" max="13159" width="20.140625" style="1" customWidth="1"/>
    <col min="13160" max="13160" width="4.28515625" style="1" customWidth="1"/>
    <col min="13161" max="13161" width="39" style="1" customWidth="1"/>
    <col min="13162" max="13162" width="53.5703125" style="1" customWidth="1"/>
    <col min="13163" max="13166" width="7.7109375" style="1" customWidth="1"/>
    <col min="13167" max="13167" width="10" style="1" customWidth="1"/>
    <col min="13168" max="13169" width="9.28515625" style="1" customWidth="1"/>
    <col min="13170" max="13170" width="8" style="1" customWidth="1"/>
    <col min="13171" max="13414" width="9.140625" style="1"/>
    <col min="13415" max="13415" width="20.140625" style="1" customWidth="1"/>
    <col min="13416" max="13416" width="4.28515625" style="1" customWidth="1"/>
    <col min="13417" max="13417" width="39" style="1" customWidth="1"/>
    <col min="13418" max="13418" width="53.5703125" style="1" customWidth="1"/>
    <col min="13419" max="13422" width="7.7109375" style="1" customWidth="1"/>
    <col min="13423" max="13423" width="10" style="1" customWidth="1"/>
    <col min="13424" max="13425" width="9.28515625" style="1" customWidth="1"/>
    <col min="13426" max="13426" width="8" style="1" customWidth="1"/>
    <col min="13427" max="13670" width="9.140625" style="1"/>
    <col min="13671" max="13671" width="20.140625" style="1" customWidth="1"/>
    <col min="13672" max="13672" width="4.28515625" style="1" customWidth="1"/>
    <col min="13673" max="13673" width="39" style="1" customWidth="1"/>
    <col min="13674" max="13674" width="53.5703125" style="1" customWidth="1"/>
    <col min="13675" max="13678" width="7.7109375" style="1" customWidth="1"/>
    <col min="13679" max="13679" width="10" style="1" customWidth="1"/>
    <col min="13680" max="13681" width="9.28515625" style="1" customWidth="1"/>
    <col min="13682" max="13682" width="8" style="1" customWidth="1"/>
    <col min="13683" max="13926" width="9.140625" style="1"/>
    <col min="13927" max="13927" width="20.140625" style="1" customWidth="1"/>
    <col min="13928" max="13928" width="4.28515625" style="1" customWidth="1"/>
    <col min="13929" max="13929" width="39" style="1" customWidth="1"/>
    <col min="13930" max="13930" width="53.5703125" style="1" customWidth="1"/>
    <col min="13931" max="13934" width="7.7109375" style="1" customWidth="1"/>
    <col min="13935" max="13935" width="10" style="1" customWidth="1"/>
    <col min="13936" max="13937" width="9.28515625" style="1" customWidth="1"/>
    <col min="13938" max="13938" width="8" style="1" customWidth="1"/>
    <col min="13939" max="14182" width="9.140625" style="1"/>
    <col min="14183" max="14183" width="20.140625" style="1" customWidth="1"/>
    <col min="14184" max="14184" width="4.28515625" style="1" customWidth="1"/>
    <col min="14185" max="14185" width="39" style="1" customWidth="1"/>
    <col min="14186" max="14186" width="53.5703125" style="1" customWidth="1"/>
    <col min="14187" max="14190" width="7.7109375" style="1" customWidth="1"/>
    <col min="14191" max="14191" width="10" style="1" customWidth="1"/>
    <col min="14192" max="14193" width="9.28515625" style="1" customWidth="1"/>
    <col min="14194" max="14194" width="8" style="1" customWidth="1"/>
    <col min="14195" max="14438" width="9.140625" style="1"/>
    <col min="14439" max="14439" width="20.140625" style="1" customWidth="1"/>
    <col min="14440" max="14440" width="4.28515625" style="1" customWidth="1"/>
    <col min="14441" max="14441" width="39" style="1" customWidth="1"/>
    <col min="14442" max="14442" width="53.5703125" style="1" customWidth="1"/>
    <col min="14443" max="14446" width="7.7109375" style="1" customWidth="1"/>
    <col min="14447" max="14447" width="10" style="1" customWidth="1"/>
    <col min="14448" max="14449" width="9.28515625" style="1" customWidth="1"/>
    <col min="14450" max="14450" width="8" style="1" customWidth="1"/>
    <col min="14451" max="14694" width="9.140625" style="1"/>
    <col min="14695" max="14695" width="20.140625" style="1" customWidth="1"/>
    <col min="14696" max="14696" width="4.28515625" style="1" customWidth="1"/>
    <col min="14697" max="14697" width="39" style="1" customWidth="1"/>
    <col min="14698" max="14698" width="53.5703125" style="1" customWidth="1"/>
    <col min="14699" max="14702" width="7.7109375" style="1" customWidth="1"/>
    <col min="14703" max="14703" width="10" style="1" customWidth="1"/>
    <col min="14704" max="14705" width="9.28515625" style="1" customWidth="1"/>
    <col min="14706" max="14706" width="8" style="1" customWidth="1"/>
    <col min="14707" max="14950" width="9.140625" style="1"/>
    <col min="14951" max="14951" width="20.140625" style="1" customWidth="1"/>
    <col min="14952" max="14952" width="4.28515625" style="1" customWidth="1"/>
    <col min="14953" max="14953" width="39" style="1" customWidth="1"/>
    <col min="14954" max="14954" width="53.5703125" style="1" customWidth="1"/>
    <col min="14955" max="14958" width="7.7109375" style="1" customWidth="1"/>
    <col min="14959" max="14959" width="10" style="1" customWidth="1"/>
    <col min="14960" max="14961" width="9.28515625" style="1" customWidth="1"/>
    <col min="14962" max="14962" width="8" style="1" customWidth="1"/>
    <col min="14963" max="15206" width="9.140625" style="1"/>
    <col min="15207" max="15207" width="20.140625" style="1" customWidth="1"/>
    <col min="15208" max="15208" width="4.28515625" style="1" customWidth="1"/>
    <col min="15209" max="15209" width="39" style="1" customWidth="1"/>
    <col min="15210" max="15210" width="53.5703125" style="1" customWidth="1"/>
    <col min="15211" max="15214" width="7.7109375" style="1" customWidth="1"/>
    <col min="15215" max="15215" width="10" style="1" customWidth="1"/>
    <col min="15216" max="15217" width="9.28515625" style="1" customWidth="1"/>
    <col min="15218" max="15218" width="8" style="1" customWidth="1"/>
    <col min="15219" max="15462" width="9.140625" style="1"/>
    <col min="15463" max="15463" width="20.140625" style="1" customWidth="1"/>
    <col min="15464" max="15464" width="4.28515625" style="1" customWidth="1"/>
    <col min="15465" max="15465" width="39" style="1" customWidth="1"/>
    <col min="15466" max="15466" width="53.5703125" style="1" customWidth="1"/>
    <col min="15467" max="15470" width="7.7109375" style="1" customWidth="1"/>
    <col min="15471" max="15471" width="10" style="1" customWidth="1"/>
    <col min="15472" max="15473" width="9.28515625" style="1" customWidth="1"/>
    <col min="15474" max="15474" width="8" style="1" customWidth="1"/>
    <col min="15475" max="15718" width="9.140625" style="1"/>
    <col min="15719" max="15719" width="20.140625" style="1" customWidth="1"/>
    <col min="15720" max="15720" width="4.28515625" style="1" customWidth="1"/>
    <col min="15721" max="15721" width="39" style="1" customWidth="1"/>
    <col min="15722" max="15722" width="53.5703125" style="1" customWidth="1"/>
    <col min="15723" max="15726" width="7.7109375" style="1" customWidth="1"/>
    <col min="15727" max="15727" width="10" style="1" customWidth="1"/>
    <col min="15728" max="15729" width="9.28515625" style="1" customWidth="1"/>
    <col min="15730" max="15730" width="8" style="1" customWidth="1"/>
    <col min="15731" max="15974" width="9.140625" style="1"/>
    <col min="15975" max="15975" width="20.140625" style="1" customWidth="1"/>
    <col min="15976" max="15976" width="4.28515625" style="1" customWidth="1"/>
    <col min="15977" max="15977" width="39" style="1" customWidth="1"/>
    <col min="15978" max="15978" width="53.5703125" style="1" customWidth="1"/>
    <col min="15979" max="15982" width="7.7109375" style="1" customWidth="1"/>
    <col min="15983" max="15983" width="10" style="1" customWidth="1"/>
    <col min="15984" max="15985" width="9.28515625" style="1" customWidth="1"/>
    <col min="15986" max="15986" width="8" style="1" customWidth="1"/>
    <col min="15987" max="16384" width="9.140625" style="1"/>
  </cols>
  <sheetData>
    <row r="2" spans="1:14" ht="42" customHeight="1">
      <c r="A2" s="126" t="s">
        <v>243</v>
      </c>
      <c r="B2" s="125" t="s">
        <v>243</v>
      </c>
      <c r="C2" s="125"/>
      <c r="D2" s="125"/>
      <c r="E2" s="125"/>
      <c r="F2" s="125"/>
      <c r="G2" s="125"/>
      <c r="H2" s="125"/>
      <c r="I2" s="125"/>
      <c r="J2" s="125"/>
      <c r="K2" s="125"/>
      <c r="L2" s="125"/>
      <c r="M2" s="125"/>
      <c r="N2" s="125"/>
    </row>
    <row r="3" spans="1:14" s="57" customFormat="1" ht="33" customHeight="1">
      <c r="A3" s="91" t="s">
        <v>59</v>
      </c>
      <c r="B3" s="92" t="s">
        <v>60</v>
      </c>
      <c r="C3" s="92" t="s">
        <v>279</v>
      </c>
      <c r="D3" s="92"/>
      <c r="E3" s="92" t="s">
        <v>143</v>
      </c>
      <c r="F3" s="96" t="s">
        <v>148</v>
      </c>
      <c r="G3" s="92" t="s">
        <v>142</v>
      </c>
      <c r="H3" s="94" t="s">
        <v>48</v>
      </c>
      <c r="I3" s="110" t="s">
        <v>149</v>
      </c>
      <c r="J3" s="110" t="s">
        <v>150</v>
      </c>
      <c r="K3" s="102" t="s">
        <v>244</v>
      </c>
      <c r="L3" s="102"/>
      <c r="M3" s="102"/>
      <c r="N3" s="103" t="s">
        <v>42</v>
      </c>
    </row>
    <row r="4" spans="1:14" s="57" customFormat="1" ht="33" customHeight="1">
      <c r="A4" s="91"/>
      <c r="B4" s="93"/>
      <c r="C4" s="92"/>
      <c r="D4" s="92"/>
      <c r="E4" s="92"/>
      <c r="F4" s="96"/>
      <c r="G4" s="92"/>
      <c r="H4" s="94"/>
      <c r="I4" s="110"/>
      <c r="J4" s="110"/>
      <c r="K4" s="41" t="s">
        <v>215</v>
      </c>
      <c r="L4" s="41" t="s">
        <v>216</v>
      </c>
      <c r="M4" s="41" t="s">
        <v>245</v>
      </c>
      <c r="N4" s="103"/>
    </row>
    <row r="5" spans="1:14" s="57" customFormat="1" ht="29.25" customHeight="1">
      <c r="A5" s="91"/>
      <c r="B5" s="93"/>
      <c r="C5" s="95" t="s">
        <v>136</v>
      </c>
      <c r="D5" s="94" t="s">
        <v>35</v>
      </c>
      <c r="E5" s="92"/>
      <c r="F5" s="96"/>
      <c r="G5" s="92"/>
      <c r="H5" s="94"/>
      <c r="I5" s="110"/>
      <c r="J5" s="110"/>
      <c r="K5" s="79" t="s">
        <v>246</v>
      </c>
      <c r="L5" s="79" t="s">
        <v>247</v>
      </c>
      <c r="M5" s="79" t="s">
        <v>248</v>
      </c>
      <c r="N5" s="103"/>
    </row>
    <row r="6" spans="1:14" s="57" customFormat="1" ht="23.25" customHeight="1">
      <c r="A6" s="91"/>
      <c r="B6" s="93"/>
      <c r="C6" s="95"/>
      <c r="D6" s="94"/>
      <c r="E6" s="92"/>
      <c r="F6" s="96"/>
      <c r="G6" s="92"/>
      <c r="H6" s="94"/>
      <c r="I6" s="110"/>
      <c r="J6" s="110"/>
      <c r="K6" s="79"/>
      <c r="L6" s="79"/>
      <c r="M6" s="79"/>
      <c r="N6" s="103"/>
    </row>
    <row r="7" spans="1:14" s="58" customFormat="1" ht="50.25" customHeight="1">
      <c r="A7" s="28"/>
      <c r="B7" s="53"/>
      <c r="C7" s="81" t="s">
        <v>11</v>
      </c>
      <c r="D7" s="81"/>
      <c r="E7" s="45">
        <f>E8+E25</f>
        <v>3</v>
      </c>
      <c r="F7" s="45"/>
      <c r="G7" s="5"/>
      <c r="H7" s="5"/>
      <c r="I7" s="5"/>
      <c r="J7" s="5"/>
      <c r="K7" s="45"/>
      <c r="L7" s="45"/>
      <c r="M7" s="45"/>
      <c r="N7" s="5"/>
    </row>
    <row r="8" spans="1:14" ht="33.75" customHeight="1">
      <c r="A8" s="28"/>
      <c r="B8" s="53"/>
      <c r="C8" s="81" t="s">
        <v>20</v>
      </c>
      <c r="D8" s="81"/>
      <c r="E8" s="45">
        <f>E9+E11+E19</f>
        <v>2</v>
      </c>
      <c r="F8" s="45"/>
      <c r="G8" s="5"/>
      <c r="H8" s="5"/>
      <c r="I8" s="5"/>
      <c r="J8" s="5"/>
      <c r="K8" s="45"/>
      <c r="L8" s="45"/>
      <c r="M8" s="45"/>
      <c r="N8" s="5"/>
    </row>
    <row r="9" spans="1:14" ht="60.75" customHeight="1">
      <c r="A9" s="28"/>
      <c r="B9" s="44"/>
      <c r="C9" s="81" t="s">
        <v>129</v>
      </c>
      <c r="D9" s="81"/>
      <c r="E9" s="45">
        <f>COUNTIF(E10:E10,"x")</f>
        <v>0</v>
      </c>
      <c r="F9" s="45"/>
      <c r="G9" s="5"/>
      <c r="H9" s="5"/>
      <c r="I9" s="5"/>
      <c r="J9" s="5"/>
      <c r="K9" s="45"/>
      <c r="L9" s="45"/>
      <c r="M9" s="45"/>
      <c r="N9" s="5"/>
    </row>
    <row r="10" spans="1:14" ht="194.25" customHeight="1">
      <c r="A10" s="77"/>
      <c r="B10" s="44">
        <v>1</v>
      </c>
      <c r="C10" s="6" t="s">
        <v>61</v>
      </c>
      <c r="D10" s="56" t="s">
        <v>0</v>
      </c>
      <c r="E10" s="56"/>
      <c r="F10" s="6" t="s">
        <v>62</v>
      </c>
      <c r="G10" s="11" t="s">
        <v>135</v>
      </c>
      <c r="H10" s="59" t="s">
        <v>134</v>
      </c>
      <c r="I10" s="4" t="s">
        <v>151</v>
      </c>
      <c r="J10" s="4" t="s">
        <v>152</v>
      </c>
      <c r="K10" s="4" t="s">
        <v>217</v>
      </c>
      <c r="L10" s="4" t="s">
        <v>217</v>
      </c>
      <c r="M10" s="4" t="s">
        <v>217</v>
      </c>
      <c r="N10" s="44"/>
    </row>
    <row r="11" spans="1:14" ht="64.5" customHeight="1">
      <c r="A11" s="28"/>
      <c r="B11" s="44"/>
      <c r="C11" s="76" t="s">
        <v>239</v>
      </c>
      <c r="D11" s="76"/>
      <c r="E11" s="45">
        <v>2</v>
      </c>
      <c r="F11" s="45"/>
      <c r="G11" s="52"/>
      <c r="H11" s="4"/>
      <c r="I11" s="4"/>
      <c r="J11" s="4"/>
      <c r="K11" s="4"/>
      <c r="L11" s="4"/>
      <c r="M11" s="4"/>
      <c r="N11" s="5"/>
    </row>
    <row r="12" spans="1:14" ht="36" customHeight="1">
      <c r="A12" s="28"/>
      <c r="B12" s="44"/>
      <c r="C12" s="76" t="s">
        <v>34</v>
      </c>
      <c r="D12" s="76"/>
      <c r="E12" s="45">
        <f>COUNTIF(E13:E16,"x")</f>
        <v>2</v>
      </c>
      <c r="F12" s="45"/>
      <c r="G12" s="52"/>
      <c r="H12" s="4"/>
      <c r="I12" s="4"/>
      <c r="J12" s="4"/>
      <c r="K12" s="4"/>
      <c r="L12" s="4"/>
      <c r="M12" s="4"/>
      <c r="N12" s="5"/>
    </row>
    <row r="13" spans="1:14" ht="90" customHeight="1">
      <c r="A13" s="21">
        <v>76</v>
      </c>
      <c r="B13" s="44">
        <v>26</v>
      </c>
      <c r="C13" s="15" t="s">
        <v>63</v>
      </c>
      <c r="D13" s="60" t="s">
        <v>0</v>
      </c>
      <c r="E13" s="4" t="s">
        <v>17</v>
      </c>
      <c r="F13" s="14" t="s">
        <v>63</v>
      </c>
      <c r="G13" s="6" t="s">
        <v>63</v>
      </c>
      <c r="H13" s="4"/>
      <c r="I13" s="4" t="s">
        <v>151</v>
      </c>
      <c r="J13" s="4" t="s">
        <v>207</v>
      </c>
      <c r="K13" s="4"/>
      <c r="L13" s="4"/>
      <c r="M13" s="4" t="s">
        <v>218</v>
      </c>
      <c r="N13" s="44"/>
    </row>
    <row r="14" spans="1:14" ht="87" customHeight="1">
      <c r="A14" s="21">
        <v>77</v>
      </c>
      <c r="B14" s="44">
        <v>27</v>
      </c>
      <c r="C14" s="15" t="s">
        <v>64</v>
      </c>
      <c r="D14" s="60" t="s">
        <v>0</v>
      </c>
      <c r="E14" s="4" t="s">
        <v>17</v>
      </c>
      <c r="F14" s="14" t="s">
        <v>64</v>
      </c>
      <c r="G14" s="6" t="s">
        <v>64</v>
      </c>
      <c r="H14" s="4"/>
      <c r="I14" s="4" t="s">
        <v>151</v>
      </c>
      <c r="J14" s="4" t="s">
        <v>207</v>
      </c>
      <c r="K14" s="4"/>
      <c r="L14" s="4" t="s">
        <v>218</v>
      </c>
      <c r="M14" s="4"/>
      <c r="N14" s="44"/>
    </row>
    <row r="15" spans="1:14" ht="51" customHeight="1">
      <c r="A15" s="21">
        <v>78</v>
      </c>
      <c r="B15" s="44">
        <v>28</v>
      </c>
      <c r="C15" s="6" t="s">
        <v>65</v>
      </c>
      <c r="D15" s="56" t="s">
        <v>1</v>
      </c>
      <c r="E15" s="56"/>
      <c r="F15" s="14" t="s">
        <v>66</v>
      </c>
      <c r="G15" s="6" t="s">
        <v>66</v>
      </c>
      <c r="H15" s="4" t="s">
        <v>131</v>
      </c>
      <c r="I15" s="4" t="s">
        <v>151</v>
      </c>
      <c r="J15" s="4" t="s">
        <v>207</v>
      </c>
      <c r="K15" s="4" t="s">
        <v>218</v>
      </c>
      <c r="L15" s="4"/>
      <c r="M15" s="4"/>
      <c r="N15" s="44"/>
    </row>
    <row r="16" spans="1:14" ht="57.75" customHeight="1">
      <c r="A16" s="21">
        <v>81</v>
      </c>
      <c r="B16" s="44">
        <v>29</v>
      </c>
      <c r="C16" s="6" t="s">
        <v>67</v>
      </c>
      <c r="D16" s="56" t="s">
        <v>1</v>
      </c>
      <c r="E16" s="56"/>
      <c r="F16" s="14" t="s">
        <v>68</v>
      </c>
      <c r="G16" s="6" t="s">
        <v>68</v>
      </c>
      <c r="H16" s="4"/>
      <c r="I16" s="4" t="s">
        <v>151</v>
      </c>
      <c r="J16" s="4" t="s">
        <v>207</v>
      </c>
      <c r="K16" s="4" t="s">
        <v>249</v>
      </c>
      <c r="L16" s="4" t="s">
        <v>249</v>
      </c>
      <c r="M16" s="4" t="s">
        <v>249</v>
      </c>
      <c r="N16" s="44"/>
    </row>
    <row r="17" spans="1:14" ht="43.5" customHeight="1">
      <c r="A17" s="29"/>
      <c r="B17" s="44"/>
      <c r="C17" s="76" t="s">
        <v>51</v>
      </c>
      <c r="D17" s="76"/>
      <c r="E17" s="4">
        <v>5</v>
      </c>
      <c r="F17" s="4"/>
      <c r="G17" s="11"/>
      <c r="H17" s="4"/>
      <c r="I17" s="4"/>
      <c r="J17" s="4"/>
      <c r="K17" s="4"/>
      <c r="L17" s="4"/>
      <c r="M17" s="4"/>
      <c r="N17" s="44"/>
    </row>
    <row r="18" spans="1:14" ht="227.25" customHeight="1">
      <c r="A18" s="73"/>
      <c r="B18" s="44">
        <v>37</v>
      </c>
      <c r="C18" s="15" t="s">
        <v>52</v>
      </c>
      <c r="D18" s="6" t="s">
        <v>3</v>
      </c>
      <c r="E18" s="78"/>
      <c r="F18" s="15" t="s">
        <v>53</v>
      </c>
      <c r="G18" s="13" t="s">
        <v>209</v>
      </c>
      <c r="H18" s="4"/>
      <c r="I18" s="4" t="s">
        <v>208</v>
      </c>
      <c r="J18" s="4" t="s">
        <v>152</v>
      </c>
      <c r="K18" s="4" t="s">
        <v>249</v>
      </c>
      <c r="L18" s="4" t="s">
        <v>249</v>
      </c>
      <c r="M18" s="4" t="s">
        <v>249</v>
      </c>
      <c r="N18" s="44"/>
    </row>
    <row r="19" spans="1:14" ht="66" customHeight="1">
      <c r="A19" s="29"/>
      <c r="B19" s="44"/>
      <c r="C19" s="76" t="s">
        <v>21</v>
      </c>
      <c r="D19" s="76"/>
      <c r="E19" s="45">
        <f>COUNTIF(E20:E24,"x")</f>
        <v>0</v>
      </c>
      <c r="F19" s="45"/>
      <c r="G19" s="11"/>
      <c r="H19" s="4"/>
      <c r="I19" s="4"/>
      <c r="J19" s="4"/>
      <c r="K19" s="4"/>
      <c r="L19" s="4"/>
      <c r="M19" s="4"/>
      <c r="N19" s="5"/>
    </row>
    <row r="20" spans="1:14" ht="45.75" customHeight="1">
      <c r="A20" s="72"/>
      <c r="B20" s="44">
        <v>39</v>
      </c>
      <c r="C20" s="6" t="s">
        <v>69</v>
      </c>
      <c r="D20" s="56" t="s">
        <v>0</v>
      </c>
      <c r="E20" s="56"/>
      <c r="F20" s="14" t="s">
        <v>153</v>
      </c>
      <c r="G20" s="11" t="s">
        <v>210</v>
      </c>
      <c r="H20" s="4"/>
      <c r="I20" s="4" t="s">
        <v>151</v>
      </c>
      <c r="J20" s="4" t="s">
        <v>152</v>
      </c>
      <c r="K20" s="4" t="s">
        <v>249</v>
      </c>
      <c r="L20" s="4" t="s">
        <v>249</v>
      </c>
      <c r="M20" s="4" t="s">
        <v>249</v>
      </c>
      <c r="N20" s="44"/>
    </row>
    <row r="21" spans="1:14" ht="56.25" customHeight="1">
      <c r="A21" s="73"/>
      <c r="B21" s="44">
        <v>40</v>
      </c>
      <c r="C21" s="6" t="s">
        <v>70</v>
      </c>
      <c r="D21" s="56" t="s">
        <v>0</v>
      </c>
      <c r="E21" s="56"/>
      <c r="F21" s="14" t="s">
        <v>154</v>
      </c>
      <c r="G21" s="6" t="s">
        <v>211</v>
      </c>
      <c r="H21" s="4"/>
      <c r="I21" s="4" t="s">
        <v>208</v>
      </c>
      <c r="J21" s="4" t="s">
        <v>207</v>
      </c>
      <c r="K21" s="4" t="s">
        <v>250</v>
      </c>
      <c r="L21" s="4" t="s">
        <v>250</v>
      </c>
      <c r="M21" s="4" t="s">
        <v>250</v>
      </c>
      <c r="N21" s="44"/>
    </row>
    <row r="22" spans="1:14" ht="119.25" customHeight="1">
      <c r="A22" s="74"/>
      <c r="B22" s="44">
        <v>42</v>
      </c>
      <c r="C22" s="6" t="s">
        <v>71</v>
      </c>
      <c r="D22" s="6" t="s">
        <v>0</v>
      </c>
      <c r="E22" s="56"/>
      <c r="F22" s="14" t="s">
        <v>155</v>
      </c>
      <c r="G22" s="11" t="s">
        <v>212</v>
      </c>
      <c r="H22" s="4"/>
      <c r="I22" s="4" t="s">
        <v>208</v>
      </c>
      <c r="J22" s="4" t="s">
        <v>207</v>
      </c>
      <c r="K22" s="4" t="s">
        <v>250</v>
      </c>
      <c r="L22" s="4" t="s">
        <v>250</v>
      </c>
      <c r="M22" s="4" t="s">
        <v>250</v>
      </c>
      <c r="N22" s="44"/>
    </row>
    <row r="23" spans="1:14" ht="79.5" customHeight="1">
      <c r="A23" s="73"/>
      <c r="B23" s="44">
        <v>44</v>
      </c>
      <c r="C23" s="6" t="s">
        <v>72</v>
      </c>
      <c r="D23" s="56" t="s">
        <v>2</v>
      </c>
      <c r="E23" s="56"/>
      <c r="F23" s="14" t="s">
        <v>156</v>
      </c>
      <c r="G23" s="11" t="s">
        <v>157</v>
      </c>
      <c r="H23" s="4"/>
      <c r="I23" s="4" t="s">
        <v>208</v>
      </c>
      <c r="J23" s="4" t="s">
        <v>152</v>
      </c>
      <c r="K23" s="4" t="s">
        <v>249</v>
      </c>
      <c r="L23" s="4" t="s">
        <v>249</v>
      </c>
      <c r="M23" s="4" t="s">
        <v>249</v>
      </c>
      <c r="N23" s="44"/>
    </row>
    <row r="24" spans="1:14" ht="93.75" customHeight="1">
      <c r="A24" s="74"/>
      <c r="B24" s="44">
        <v>46</v>
      </c>
      <c r="C24" s="6" t="s">
        <v>36</v>
      </c>
      <c r="D24" s="56" t="s">
        <v>3</v>
      </c>
      <c r="E24" s="56"/>
      <c r="F24" s="14" t="s">
        <v>158</v>
      </c>
      <c r="G24" s="11" t="s">
        <v>271</v>
      </c>
      <c r="H24" s="4"/>
      <c r="I24" s="4" t="s">
        <v>208</v>
      </c>
      <c r="J24" s="4" t="s">
        <v>207</v>
      </c>
      <c r="K24" s="4" t="s">
        <v>250</v>
      </c>
      <c r="L24" s="4" t="s">
        <v>250</v>
      </c>
      <c r="M24" s="4" t="s">
        <v>250</v>
      </c>
      <c r="N24" s="44"/>
    </row>
    <row r="25" spans="1:14" ht="34.5" customHeight="1">
      <c r="A25" s="75"/>
      <c r="B25" s="53"/>
      <c r="C25" s="76" t="s">
        <v>22</v>
      </c>
      <c r="D25" s="76"/>
      <c r="E25" s="45">
        <f>E26+E29+E32+E35</f>
        <v>1</v>
      </c>
      <c r="F25" s="45"/>
      <c r="G25" s="52"/>
      <c r="H25" s="4"/>
      <c r="I25" s="4"/>
      <c r="J25" s="4"/>
      <c r="K25" s="4"/>
      <c r="L25" s="4"/>
      <c r="M25" s="4"/>
      <c r="N25" s="5"/>
    </row>
    <row r="26" spans="1:14" ht="61.5" customHeight="1">
      <c r="A26" s="75"/>
      <c r="B26" s="53"/>
      <c r="C26" s="76" t="s">
        <v>242</v>
      </c>
      <c r="D26" s="76"/>
      <c r="E26" s="45">
        <f>COUNTIF(E27:E28,"x")</f>
        <v>0</v>
      </c>
      <c r="F26" s="45"/>
      <c r="G26" s="52"/>
      <c r="H26" s="4"/>
      <c r="I26" s="4"/>
      <c r="J26" s="4"/>
      <c r="K26" s="4"/>
      <c r="L26" s="4"/>
      <c r="M26" s="4"/>
      <c r="N26" s="5"/>
    </row>
    <row r="27" spans="1:14" ht="91.5" customHeight="1">
      <c r="A27" s="73"/>
      <c r="B27" s="44">
        <v>49</v>
      </c>
      <c r="C27" s="6" t="s">
        <v>73</v>
      </c>
      <c r="D27" s="56" t="s">
        <v>2</v>
      </c>
      <c r="E27" s="56"/>
      <c r="F27" s="14" t="s">
        <v>160</v>
      </c>
      <c r="G27" s="6" t="s">
        <v>159</v>
      </c>
      <c r="H27" s="4"/>
      <c r="I27" s="4" t="s">
        <v>151</v>
      </c>
      <c r="J27" s="4" t="s">
        <v>207</v>
      </c>
      <c r="K27" s="4" t="s">
        <v>251</v>
      </c>
      <c r="L27" s="4" t="s">
        <v>251</v>
      </c>
      <c r="M27" s="4" t="s">
        <v>251</v>
      </c>
      <c r="N27" s="44"/>
    </row>
    <row r="28" spans="1:14" ht="167.25" customHeight="1">
      <c r="A28" s="74"/>
      <c r="B28" s="44">
        <v>51</v>
      </c>
      <c r="C28" s="14" t="s">
        <v>46</v>
      </c>
      <c r="D28" s="56" t="s">
        <v>3</v>
      </c>
      <c r="E28" s="74"/>
      <c r="F28" s="6" t="s">
        <v>161</v>
      </c>
      <c r="G28" s="7" t="s">
        <v>162</v>
      </c>
      <c r="H28" s="4"/>
      <c r="I28" s="4" t="s">
        <v>151</v>
      </c>
      <c r="J28" s="4" t="s">
        <v>207</v>
      </c>
      <c r="K28" s="4" t="s">
        <v>252</v>
      </c>
      <c r="L28" s="4"/>
      <c r="M28" s="4" t="s">
        <v>252</v>
      </c>
      <c r="N28" s="17"/>
    </row>
    <row r="29" spans="1:14" ht="63" customHeight="1">
      <c r="A29" s="75"/>
      <c r="B29" s="44"/>
      <c r="C29" s="76" t="s">
        <v>23</v>
      </c>
      <c r="D29" s="76"/>
      <c r="E29" s="4">
        <f>COUNTIF(E30:E31,"x")</f>
        <v>0</v>
      </c>
      <c r="F29" s="4"/>
      <c r="G29" s="52"/>
      <c r="H29" s="4"/>
      <c r="I29" s="4"/>
      <c r="J29" s="4"/>
      <c r="K29" s="4"/>
      <c r="L29" s="4"/>
      <c r="M29" s="4"/>
      <c r="N29" s="5"/>
    </row>
    <row r="30" spans="1:14" ht="80.25" customHeight="1">
      <c r="A30" s="72"/>
      <c r="B30" s="44">
        <v>55</v>
      </c>
      <c r="C30" s="6" t="s">
        <v>74</v>
      </c>
      <c r="D30" s="56" t="s">
        <v>0</v>
      </c>
      <c r="E30" s="56"/>
      <c r="F30" s="14" t="s">
        <v>163</v>
      </c>
      <c r="G30" s="6" t="s">
        <v>165</v>
      </c>
      <c r="H30" s="4"/>
      <c r="I30" s="4" t="s">
        <v>151</v>
      </c>
      <c r="J30" s="4" t="s">
        <v>207</v>
      </c>
      <c r="K30" s="4"/>
      <c r="L30" s="4" t="s">
        <v>252</v>
      </c>
      <c r="M30" s="4"/>
      <c r="N30" s="44"/>
    </row>
    <row r="31" spans="1:14" ht="86.25" customHeight="1">
      <c r="A31" s="73"/>
      <c r="B31" s="44">
        <v>57</v>
      </c>
      <c r="C31" s="6" t="s">
        <v>75</v>
      </c>
      <c r="D31" s="56" t="s">
        <v>3</v>
      </c>
      <c r="E31" s="56"/>
      <c r="F31" s="14" t="s">
        <v>76</v>
      </c>
      <c r="G31" s="7" t="s">
        <v>164</v>
      </c>
      <c r="H31" s="4"/>
      <c r="I31" s="4" t="s">
        <v>151</v>
      </c>
      <c r="J31" s="4" t="s">
        <v>207</v>
      </c>
      <c r="K31" s="4" t="s">
        <v>253</v>
      </c>
      <c r="L31" s="4" t="s">
        <v>253</v>
      </c>
      <c r="M31" s="4" t="s">
        <v>253</v>
      </c>
      <c r="N31" s="44"/>
    </row>
    <row r="32" spans="1:14" ht="49.5" customHeight="1">
      <c r="A32" s="75"/>
      <c r="B32" s="44"/>
      <c r="C32" s="76" t="s">
        <v>240</v>
      </c>
      <c r="D32" s="76"/>
      <c r="E32" s="45">
        <f>COUNTIF(E33:E34,"x")</f>
        <v>0</v>
      </c>
      <c r="F32" s="45"/>
      <c r="G32" s="7"/>
      <c r="H32" s="4"/>
      <c r="I32" s="4"/>
      <c r="J32" s="4"/>
      <c r="K32" s="4"/>
      <c r="L32" s="4"/>
      <c r="M32" s="4"/>
      <c r="N32" s="5"/>
    </row>
    <row r="33" spans="1:14" ht="87" customHeight="1">
      <c r="A33" s="72"/>
      <c r="B33" s="44">
        <v>60</v>
      </c>
      <c r="C33" s="6" t="s">
        <v>77</v>
      </c>
      <c r="D33" s="56" t="s">
        <v>0</v>
      </c>
      <c r="E33" s="56"/>
      <c r="F33" s="14" t="s">
        <v>168</v>
      </c>
      <c r="G33" s="6" t="s">
        <v>166</v>
      </c>
      <c r="H33" s="4"/>
      <c r="I33" s="4" t="s">
        <v>151</v>
      </c>
      <c r="J33" s="4" t="s">
        <v>207</v>
      </c>
      <c r="K33" s="4" t="s">
        <v>251</v>
      </c>
      <c r="L33" s="4"/>
      <c r="M33" s="4" t="s">
        <v>251</v>
      </c>
      <c r="N33" s="44"/>
    </row>
    <row r="34" spans="1:14" ht="80.25" customHeight="1">
      <c r="A34" s="72"/>
      <c r="B34" s="44">
        <v>63</v>
      </c>
      <c r="C34" s="6" t="s">
        <v>16</v>
      </c>
      <c r="D34" s="56" t="s">
        <v>1</v>
      </c>
      <c r="E34" s="56"/>
      <c r="F34" s="6" t="s">
        <v>169</v>
      </c>
      <c r="G34" s="7" t="s">
        <v>167</v>
      </c>
      <c r="H34" s="4"/>
      <c r="I34" s="4" t="s">
        <v>151</v>
      </c>
      <c r="J34" s="4" t="s">
        <v>207</v>
      </c>
      <c r="K34" s="4" t="s">
        <v>251</v>
      </c>
      <c r="L34" s="4" t="s">
        <v>251</v>
      </c>
      <c r="M34" s="4"/>
      <c r="N34" s="44"/>
    </row>
    <row r="35" spans="1:14" ht="66" customHeight="1">
      <c r="A35" s="29"/>
      <c r="B35" s="44"/>
      <c r="C35" s="76" t="s">
        <v>24</v>
      </c>
      <c r="D35" s="76"/>
      <c r="E35" s="45">
        <f>COUNTIF(E36:E36,"x")</f>
        <v>1</v>
      </c>
      <c r="F35" s="45"/>
      <c r="G35" s="7"/>
      <c r="H35" s="4"/>
      <c r="I35" s="4"/>
      <c r="J35" s="4"/>
      <c r="K35" s="4"/>
      <c r="L35" s="4"/>
      <c r="M35" s="4"/>
      <c r="N35" s="5"/>
    </row>
    <row r="36" spans="1:14" ht="134.25" customHeight="1">
      <c r="A36" s="3">
        <v>224</v>
      </c>
      <c r="B36" s="42">
        <v>73</v>
      </c>
      <c r="C36" s="31" t="s">
        <v>78</v>
      </c>
      <c r="D36" s="54" t="s">
        <v>3</v>
      </c>
      <c r="E36" s="42" t="s">
        <v>17</v>
      </c>
      <c r="F36" s="31" t="s">
        <v>79</v>
      </c>
      <c r="G36" s="34" t="s">
        <v>170</v>
      </c>
      <c r="H36" s="46" t="s">
        <v>132</v>
      </c>
      <c r="I36" s="46" t="s">
        <v>151</v>
      </c>
      <c r="J36" s="46" t="s">
        <v>207</v>
      </c>
      <c r="K36" s="46" t="s">
        <v>254</v>
      </c>
      <c r="L36" s="46" t="s">
        <v>254</v>
      </c>
      <c r="M36" s="46" t="s">
        <v>254</v>
      </c>
      <c r="N36" s="42"/>
    </row>
    <row r="37" spans="1:14" s="58" customFormat="1" ht="54.75" customHeight="1">
      <c r="A37" s="75"/>
      <c r="B37" s="44"/>
      <c r="C37" s="76" t="s">
        <v>13</v>
      </c>
      <c r="D37" s="76"/>
      <c r="E37" s="45">
        <v>13</v>
      </c>
      <c r="F37" s="45"/>
      <c r="G37" s="7"/>
      <c r="H37" s="4"/>
      <c r="I37" s="4"/>
      <c r="J37" s="4"/>
      <c r="K37" s="4"/>
      <c r="L37" s="4"/>
      <c r="M37" s="4"/>
      <c r="N37" s="5"/>
    </row>
    <row r="38" spans="1:14" ht="33.75" customHeight="1">
      <c r="A38" s="75"/>
      <c r="B38" s="44"/>
      <c r="C38" s="104" t="s">
        <v>12</v>
      </c>
      <c r="D38" s="104"/>
      <c r="E38" s="45">
        <v>7</v>
      </c>
      <c r="F38" s="45"/>
      <c r="G38" s="7"/>
      <c r="H38" s="4"/>
      <c r="I38" s="4"/>
      <c r="J38" s="4"/>
      <c r="K38" s="4"/>
      <c r="L38" s="4"/>
      <c r="M38" s="4"/>
      <c r="N38" s="5"/>
    </row>
    <row r="39" spans="1:14" ht="35.25" customHeight="1">
      <c r="A39" s="74"/>
      <c r="B39" s="43"/>
      <c r="C39" s="105" t="s">
        <v>4</v>
      </c>
      <c r="D39" s="105"/>
      <c r="E39" s="61">
        <v>1</v>
      </c>
      <c r="F39" s="61"/>
      <c r="G39" s="38"/>
      <c r="H39" s="47"/>
      <c r="I39" s="47"/>
      <c r="J39" s="47"/>
      <c r="K39" s="47"/>
      <c r="L39" s="47"/>
      <c r="M39" s="47"/>
      <c r="N39" s="62"/>
    </row>
    <row r="40" spans="1:14" ht="29.25" customHeight="1">
      <c r="A40" s="89"/>
      <c r="B40" s="42"/>
      <c r="C40" s="112" t="s">
        <v>45</v>
      </c>
      <c r="D40" s="112"/>
      <c r="E40" s="63">
        <v>2</v>
      </c>
      <c r="F40" s="63"/>
      <c r="G40" s="34"/>
      <c r="H40" s="46"/>
      <c r="I40" s="46"/>
      <c r="J40" s="46"/>
      <c r="K40" s="46"/>
      <c r="L40" s="46"/>
      <c r="M40" s="46"/>
      <c r="N40" s="64"/>
    </row>
    <row r="41" spans="1:14" ht="31.5" customHeight="1">
      <c r="A41" s="90"/>
      <c r="B41" s="44"/>
      <c r="C41" s="76" t="s">
        <v>39</v>
      </c>
      <c r="D41" s="76"/>
      <c r="E41" s="45">
        <v>4</v>
      </c>
      <c r="F41" s="45"/>
      <c r="G41" s="7"/>
      <c r="H41" s="4"/>
      <c r="I41" s="4"/>
      <c r="J41" s="4"/>
      <c r="K41" s="4"/>
      <c r="L41" s="4"/>
      <c r="M41" s="4"/>
      <c r="N41" s="5"/>
    </row>
    <row r="42" spans="1:14" ht="123" customHeight="1">
      <c r="A42" s="86"/>
      <c r="B42" s="44">
        <v>76</v>
      </c>
      <c r="C42" s="6" t="s">
        <v>18</v>
      </c>
      <c r="D42" s="56" t="s">
        <v>2</v>
      </c>
      <c r="E42" s="56"/>
      <c r="F42" s="6" t="s">
        <v>5</v>
      </c>
      <c r="G42" s="6" t="s">
        <v>272</v>
      </c>
      <c r="H42" s="4"/>
      <c r="I42" s="4" t="s">
        <v>151</v>
      </c>
      <c r="J42" s="4" t="s">
        <v>207</v>
      </c>
      <c r="K42" s="4" t="s">
        <v>250</v>
      </c>
      <c r="L42" s="4" t="s">
        <v>250</v>
      </c>
      <c r="M42" s="4" t="s">
        <v>250</v>
      </c>
      <c r="N42" s="11"/>
    </row>
    <row r="43" spans="1:14" ht="19.5" customHeight="1">
      <c r="A43" s="90"/>
      <c r="B43" s="44"/>
      <c r="C43" s="104" t="s">
        <v>6</v>
      </c>
      <c r="D43" s="104"/>
      <c r="E43" s="45">
        <f>COUNTIF(E45:E51,"x")</f>
        <v>5</v>
      </c>
      <c r="F43" s="45"/>
      <c r="G43" s="7"/>
      <c r="H43" s="4"/>
      <c r="I43" s="4"/>
      <c r="J43" s="4"/>
      <c r="K43" s="4"/>
      <c r="L43" s="4"/>
      <c r="M43" s="4"/>
      <c r="N43" s="5"/>
    </row>
    <row r="44" spans="1:14" ht="30" customHeight="1">
      <c r="A44" s="90"/>
      <c r="B44" s="97">
        <v>77</v>
      </c>
      <c r="C44" s="98" t="s">
        <v>80</v>
      </c>
      <c r="D44" s="98" t="s">
        <v>2</v>
      </c>
      <c r="E44" s="100"/>
      <c r="F44" s="98" t="s">
        <v>171</v>
      </c>
      <c r="G44" s="38" t="s">
        <v>280</v>
      </c>
      <c r="H44" s="47"/>
      <c r="I44" s="4" t="s">
        <v>151</v>
      </c>
      <c r="J44" s="4" t="s">
        <v>207</v>
      </c>
      <c r="K44" s="47"/>
      <c r="L44" s="47"/>
      <c r="M44" s="47" t="s">
        <v>218</v>
      </c>
      <c r="N44" s="62"/>
    </row>
    <row r="45" spans="1:14" ht="112.5" customHeight="1">
      <c r="A45" s="74">
        <v>238</v>
      </c>
      <c r="B45" s="72"/>
      <c r="C45" s="99"/>
      <c r="D45" s="99"/>
      <c r="E45" s="101"/>
      <c r="F45" s="99"/>
      <c r="G45" s="36" t="s">
        <v>274</v>
      </c>
      <c r="H45" s="47"/>
      <c r="I45" s="47" t="s">
        <v>151</v>
      </c>
      <c r="J45" s="47" t="s">
        <v>207</v>
      </c>
      <c r="K45" s="47" t="s">
        <v>249</v>
      </c>
      <c r="L45" s="47" t="s">
        <v>249</v>
      </c>
      <c r="M45" s="47" t="s">
        <v>249</v>
      </c>
      <c r="N45" s="43"/>
    </row>
    <row r="46" spans="1:14" ht="99.75" customHeight="1">
      <c r="A46" s="74">
        <v>243</v>
      </c>
      <c r="B46" s="44">
        <v>79</v>
      </c>
      <c r="C46" s="15" t="s">
        <v>47</v>
      </c>
      <c r="D46" s="60" t="s">
        <v>54</v>
      </c>
      <c r="E46" s="56" t="s">
        <v>17</v>
      </c>
      <c r="F46" s="16" t="s">
        <v>180</v>
      </c>
      <c r="G46" s="7" t="s">
        <v>181</v>
      </c>
      <c r="H46" s="4"/>
      <c r="I46" s="4" t="s">
        <v>151</v>
      </c>
      <c r="J46" s="4" t="s">
        <v>207</v>
      </c>
      <c r="K46" s="4" t="s">
        <v>249</v>
      </c>
      <c r="L46" s="4" t="s">
        <v>249</v>
      </c>
      <c r="M46" s="4" t="s">
        <v>249</v>
      </c>
      <c r="N46" s="44"/>
    </row>
    <row r="47" spans="1:14" ht="166.5" customHeight="1">
      <c r="A47" s="73"/>
      <c r="B47" s="50">
        <v>80</v>
      </c>
      <c r="C47" s="37" t="s">
        <v>281</v>
      </c>
      <c r="D47" s="65" t="s">
        <v>54</v>
      </c>
      <c r="E47" s="106"/>
      <c r="F47" s="37" t="s">
        <v>179</v>
      </c>
      <c r="G47" s="38" t="s">
        <v>282</v>
      </c>
      <c r="H47" s="47"/>
      <c r="I47" s="47" t="s">
        <v>151</v>
      </c>
      <c r="J47" s="47" t="s">
        <v>207</v>
      </c>
      <c r="K47" s="47" t="s">
        <v>252</v>
      </c>
      <c r="L47" s="47"/>
      <c r="M47" s="47" t="s">
        <v>252</v>
      </c>
      <c r="N47" s="43"/>
    </row>
    <row r="48" spans="1:14" ht="62.25" customHeight="1">
      <c r="A48" s="74">
        <v>245</v>
      </c>
      <c r="B48" s="51">
        <v>81</v>
      </c>
      <c r="C48" s="15" t="s">
        <v>55</v>
      </c>
      <c r="D48" s="60" t="s">
        <v>54</v>
      </c>
      <c r="E48" s="56" t="s">
        <v>17</v>
      </c>
      <c r="F48" s="16" t="s">
        <v>173</v>
      </c>
      <c r="G48" s="7" t="s">
        <v>175</v>
      </c>
      <c r="H48" s="4"/>
      <c r="I48" s="4" t="s">
        <v>208</v>
      </c>
      <c r="J48" s="4" t="s">
        <v>207</v>
      </c>
      <c r="K48" s="4" t="s">
        <v>250</v>
      </c>
      <c r="L48" s="4"/>
      <c r="M48" s="4"/>
      <c r="N48" s="44"/>
    </row>
    <row r="49" spans="1:14" ht="76.5" customHeight="1">
      <c r="A49" s="3">
        <v>246</v>
      </c>
      <c r="B49" s="51">
        <v>82</v>
      </c>
      <c r="C49" s="15" t="s">
        <v>55</v>
      </c>
      <c r="D49" s="60" t="s">
        <v>54</v>
      </c>
      <c r="E49" s="56" t="s">
        <v>17</v>
      </c>
      <c r="F49" s="16" t="s">
        <v>174</v>
      </c>
      <c r="G49" s="7" t="s">
        <v>172</v>
      </c>
      <c r="H49" s="4"/>
      <c r="I49" s="4" t="s">
        <v>208</v>
      </c>
      <c r="J49" s="4" t="s">
        <v>207</v>
      </c>
      <c r="K49" s="4" t="s">
        <v>250</v>
      </c>
      <c r="L49" s="4"/>
      <c r="M49" s="4" t="s">
        <v>250</v>
      </c>
      <c r="N49" s="44"/>
    </row>
    <row r="50" spans="1:14" ht="76.5" customHeight="1">
      <c r="A50" s="74">
        <v>247</v>
      </c>
      <c r="B50" s="51">
        <v>83</v>
      </c>
      <c r="C50" s="15" t="s">
        <v>55</v>
      </c>
      <c r="D50" s="60" t="s">
        <v>3</v>
      </c>
      <c r="E50" s="56" t="s">
        <v>17</v>
      </c>
      <c r="F50" s="16" t="s">
        <v>177</v>
      </c>
      <c r="G50" s="7" t="s">
        <v>176</v>
      </c>
      <c r="H50" s="4"/>
      <c r="I50" s="4" t="s">
        <v>208</v>
      </c>
      <c r="J50" s="4" t="s">
        <v>207</v>
      </c>
      <c r="K50" s="4"/>
      <c r="L50" s="4" t="s">
        <v>250</v>
      </c>
      <c r="M50" s="4"/>
      <c r="N50" s="44"/>
    </row>
    <row r="51" spans="1:14" ht="162" customHeight="1">
      <c r="A51" s="74">
        <v>248</v>
      </c>
      <c r="B51" s="49">
        <v>84</v>
      </c>
      <c r="C51" s="32" t="s">
        <v>55</v>
      </c>
      <c r="D51" s="66" t="s">
        <v>54</v>
      </c>
      <c r="E51" s="54" t="s">
        <v>17</v>
      </c>
      <c r="F51" s="33" t="s">
        <v>178</v>
      </c>
      <c r="G51" s="34" t="s">
        <v>141</v>
      </c>
      <c r="H51" s="46"/>
      <c r="I51" s="46" t="s">
        <v>151</v>
      </c>
      <c r="J51" s="46" t="s">
        <v>207</v>
      </c>
      <c r="K51" s="46" t="s">
        <v>252</v>
      </c>
      <c r="L51" s="46" t="s">
        <v>252</v>
      </c>
      <c r="M51" s="46" t="s">
        <v>252</v>
      </c>
      <c r="N51" s="42"/>
    </row>
    <row r="52" spans="1:14" ht="34.5" customHeight="1">
      <c r="A52" s="75"/>
      <c r="B52" s="53"/>
      <c r="C52" s="76" t="s">
        <v>7</v>
      </c>
      <c r="D52" s="76"/>
      <c r="E52" s="4">
        <f>COUNTIF(E53:E53,"x")</f>
        <v>0</v>
      </c>
      <c r="F52" s="4"/>
      <c r="G52" s="7"/>
      <c r="H52" s="4"/>
      <c r="I52" s="4"/>
      <c r="J52" s="4"/>
      <c r="K52" s="4"/>
      <c r="L52" s="4"/>
      <c r="M52" s="4"/>
      <c r="N52" s="5"/>
    </row>
    <row r="53" spans="1:14" ht="123.75" customHeight="1">
      <c r="A53" s="73"/>
      <c r="B53" s="44">
        <v>88</v>
      </c>
      <c r="C53" s="6" t="s">
        <v>81</v>
      </c>
      <c r="D53" s="56" t="s">
        <v>2</v>
      </c>
      <c r="E53" s="56"/>
      <c r="F53" s="14" t="s">
        <v>182</v>
      </c>
      <c r="G53" s="6" t="s">
        <v>183</v>
      </c>
      <c r="H53" s="4"/>
      <c r="I53" s="4" t="s">
        <v>151</v>
      </c>
      <c r="J53" s="4" t="s">
        <v>152</v>
      </c>
      <c r="K53" s="4" t="s">
        <v>249</v>
      </c>
      <c r="L53" s="4" t="s">
        <v>249</v>
      </c>
      <c r="M53" s="4" t="s">
        <v>249</v>
      </c>
      <c r="N53" s="44"/>
    </row>
    <row r="54" spans="1:14" ht="33" customHeight="1">
      <c r="A54" s="75"/>
      <c r="B54" s="53"/>
      <c r="C54" s="76" t="s">
        <v>241</v>
      </c>
      <c r="D54" s="76"/>
      <c r="E54" s="45">
        <v>2</v>
      </c>
      <c r="F54" s="45"/>
      <c r="G54" s="7"/>
      <c r="H54" s="4"/>
      <c r="I54" s="4"/>
      <c r="J54" s="4"/>
      <c r="K54" s="4"/>
      <c r="L54" s="4"/>
      <c r="M54" s="4"/>
      <c r="N54" s="5"/>
    </row>
    <row r="55" spans="1:14" ht="30.75" customHeight="1">
      <c r="A55" s="75"/>
      <c r="B55" s="53"/>
      <c r="C55" s="76" t="s">
        <v>40</v>
      </c>
      <c r="D55" s="76"/>
      <c r="E55" s="45">
        <v>1</v>
      </c>
      <c r="F55" s="45"/>
      <c r="G55" s="7"/>
      <c r="H55" s="4"/>
      <c r="I55" s="4"/>
      <c r="J55" s="4"/>
      <c r="K55" s="4"/>
      <c r="L55" s="4"/>
      <c r="M55" s="4"/>
      <c r="N55" s="5"/>
    </row>
    <row r="56" spans="1:14" ht="96.75" customHeight="1">
      <c r="A56" s="73"/>
      <c r="B56" s="44">
        <v>90</v>
      </c>
      <c r="C56" s="6" t="s">
        <v>82</v>
      </c>
      <c r="D56" s="56" t="s">
        <v>2</v>
      </c>
      <c r="E56" s="56"/>
      <c r="F56" s="14" t="s">
        <v>83</v>
      </c>
      <c r="G56" s="11" t="s">
        <v>184</v>
      </c>
      <c r="H56" s="4"/>
      <c r="I56" s="4" t="s">
        <v>151</v>
      </c>
      <c r="J56" s="4" t="s">
        <v>152</v>
      </c>
      <c r="K56" s="4" t="s">
        <v>249</v>
      </c>
      <c r="L56" s="4" t="s">
        <v>249</v>
      </c>
      <c r="M56" s="4" t="s">
        <v>249</v>
      </c>
      <c r="N56" s="5"/>
    </row>
    <row r="57" spans="1:14" ht="34.5" customHeight="1">
      <c r="A57" s="29"/>
      <c r="B57" s="44"/>
      <c r="C57" s="76" t="s">
        <v>8</v>
      </c>
      <c r="D57" s="76"/>
      <c r="E57" s="45">
        <v>1</v>
      </c>
      <c r="F57" s="45"/>
      <c r="G57" s="7"/>
      <c r="H57" s="4"/>
      <c r="I57" s="4"/>
      <c r="J57" s="4"/>
      <c r="K57" s="4"/>
      <c r="L57" s="4"/>
      <c r="M57" s="4"/>
      <c r="N57" s="5"/>
    </row>
    <row r="58" spans="1:14" ht="31.5" customHeight="1">
      <c r="A58" s="30"/>
      <c r="B58" s="53"/>
      <c r="C58" s="76" t="s">
        <v>9</v>
      </c>
      <c r="D58" s="76"/>
      <c r="E58" s="45">
        <v>0</v>
      </c>
      <c r="F58" s="45"/>
      <c r="G58" s="7"/>
      <c r="H58" s="4"/>
      <c r="I58" s="4"/>
      <c r="J58" s="4"/>
      <c r="K58" s="4"/>
      <c r="L58" s="4"/>
      <c r="M58" s="4"/>
      <c r="N58" s="5"/>
    </row>
    <row r="59" spans="1:14" ht="171.75" customHeight="1">
      <c r="A59" s="73"/>
      <c r="B59" s="44">
        <v>93</v>
      </c>
      <c r="C59" s="6" t="s">
        <v>84</v>
      </c>
      <c r="D59" s="56" t="s">
        <v>2</v>
      </c>
      <c r="E59" s="56"/>
      <c r="F59" s="6" t="s">
        <v>85</v>
      </c>
      <c r="G59" s="7" t="s">
        <v>185</v>
      </c>
      <c r="H59" s="4"/>
      <c r="I59" s="4" t="s">
        <v>151</v>
      </c>
      <c r="J59" s="4" t="s">
        <v>152</v>
      </c>
      <c r="K59" s="4" t="s">
        <v>249</v>
      </c>
      <c r="L59" s="4" t="s">
        <v>249</v>
      </c>
      <c r="M59" s="4" t="s">
        <v>249</v>
      </c>
      <c r="N59" s="44"/>
    </row>
    <row r="60" spans="1:14" ht="48" customHeight="1">
      <c r="A60" s="29"/>
      <c r="B60" s="53"/>
      <c r="C60" s="76" t="s">
        <v>10</v>
      </c>
      <c r="D60" s="76"/>
      <c r="E60" s="45">
        <v>6</v>
      </c>
      <c r="F60" s="45"/>
      <c r="G60" s="7"/>
      <c r="H60" s="4"/>
      <c r="I60" s="4"/>
      <c r="J60" s="4"/>
      <c r="K60" s="4"/>
      <c r="L60" s="4"/>
      <c r="M60" s="4"/>
      <c r="N60" s="5"/>
    </row>
    <row r="61" spans="1:14" ht="108" customHeight="1">
      <c r="A61" s="3">
        <v>344</v>
      </c>
      <c r="B61" s="44">
        <v>111</v>
      </c>
      <c r="C61" s="14" t="s">
        <v>86</v>
      </c>
      <c r="D61" s="56" t="s">
        <v>0</v>
      </c>
      <c r="E61" s="4"/>
      <c r="F61" s="14" t="s">
        <v>86</v>
      </c>
      <c r="G61" s="17" t="s">
        <v>186</v>
      </c>
      <c r="H61" s="4"/>
      <c r="I61" s="4" t="s">
        <v>151</v>
      </c>
      <c r="J61" s="4" t="s">
        <v>207</v>
      </c>
      <c r="K61" s="4"/>
      <c r="L61" s="4" t="s">
        <v>218</v>
      </c>
      <c r="M61" s="4"/>
      <c r="N61" s="5"/>
    </row>
    <row r="62" spans="1:14" s="58" customFormat="1" ht="61.5" customHeight="1">
      <c r="A62" s="30"/>
      <c r="B62" s="53"/>
      <c r="C62" s="76" t="s">
        <v>14</v>
      </c>
      <c r="D62" s="76"/>
      <c r="E62" s="45">
        <f>E63+E70+E79</f>
        <v>0</v>
      </c>
      <c r="F62" s="45"/>
      <c r="G62" s="11"/>
      <c r="H62" s="4"/>
      <c r="I62" s="4"/>
      <c r="J62" s="4"/>
      <c r="K62" s="4"/>
      <c r="L62" s="4"/>
      <c r="M62" s="4"/>
      <c r="N62" s="5"/>
    </row>
    <row r="63" spans="1:14" ht="33" customHeight="1">
      <c r="A63" s="30"/>
      <c r="B63" s="53"/>
      <c r="C63" s="76" t="s">
        <v>25</v>
      </c>
      <c r="D63" s="76"/>
      <c r="E63" s="45">
        <f>COUNTIF(E64:E68,"x")</f>
        <v>0</v>
      </c>
      <c r="F63" s="45"/>
      <c r="G63" s="11"/>
      <c r="H63" s="4"/>
      <c r="I63" s="4"/>
      <c r="J63" s="4"/>
      <c r="K63" s="4"/>
      <c r="L63" s="4"/>
      <c r="M63" s="4"/>
      <c r="N63" s="5"/>
    </row>
    <row r="64" spans="1:14" ht="82.5" customHeight="1">
      <c r="A64" s="74"/>
      <c r="B64" s="44">
        <v>127</v>
      </c>
      <c r="C64" s="6" t="s">
        <v>87</v>
      </c>
      <c r="D64" s="56" t="s">
        <v>2</v>
      </c>
      <c r="E64" s="56"/>
      <c r="F64" s="6" t="s">
        <v>88</v>
      </c>
      <c r="G64" s="7" t="s">
        <v>187</v>
      </c>
      <c r="H64" s="4"/>
      <c r="I64" s="4" t="s">
        <v>208</v>
      </c>
      <c r="J64" s="4" t="s">
        <v>207</v>
      </c>
      <c r="K64" s="4" t="s">
        <v>250</v>
      </c>
      <c r="L64" s="4" t="s">
        <v>250</v>
      </c>
      <c r="M64" s="4" t="s">
        <v>250</v>
      </c>
      <c r="N64" s="44"/>
    </row>
    <row r="65" spans="1:14" ht="101.25" customHeight="1">
      <c r="A65" s="73"/>
      <c r="B65" s="43">
        <v>128</v>
      </c>
      <c r="C65" s="6" t="s">
        <v>37</v>
      </c>
      <c r="D65" s="6" t="s">
        <v>2</v>
      </c>
      <c r="E65" s="55"/>
      <c r="F65" s="6" t="s">
        <v>89</v>
      </c>
      <c r="G65" s="7" t="s">
        <v>255</v>
      </c>
      <c r="H65" s="47"/>
      <c r="I65" s="47" t="s">
        <v>208</v>
      </c>
      <c r="J65" s="47" t="s">
        <v>207</v>
      </c>
      <c r="K65" s="47" t="s">
        <v>218</v>
      </c>
      <c r="L65" s="47"/>
      <c r="M65" s="47"/>
      <c r="N65" s="43"/>
    </row>
    <row r="66" spans="1:14" ht="100.5" customHeight="1">
      <c r="A66" s="73"/>
      <c r="B66" s="44">
        <v>128</v>
      </c>
      <c r="C66" s="6" t="s">
        <v>37</v>
      </c>
      <c r="D66" s="6" t="s">
        <v>2</v>
      </c>
      <c r="E66" s="56"/>
      <c r="F66" s="6" t="s">
        <v>89</v>
      </c>
      <c r="G66" s="7" t="s">
        <v>275</v>
      </c>
      <c r="H66" s="4"/>
      <c r="I66" s="4" t="s">
        <v>151</v>
      </c>
      <c r="J66" s="4" t="s">
        <v>207</v>
      </c>
      <c r="K66" s="4" t="s">
        <v>254</v>
      </c>
      <c r="L66" s="4" t="s">
        <v>254</v>
      </c>
      <c r="M66" s="4" t="s">
        <v>254</v>
      </c>
      <c r="N66" s="44"/>
    </row>
    <row r="67" spans="1:14" ht="104.25" customHeight="1">
      <c r="A67" s="73"/>
      <c r="B67" s="44">
        <v>129</v>
      </c>
      <c r="C67" s="6" t="s">
        <v>38</v>
      </c>
      <c r="D67" s="6" t="s">
        <v>2</v>
      </c>
      <c r="E67" s="56"/>
      <c r="F67" s="6" t="s">
        <v>90</v>
      </c>
      <c r="G67" s="7" t="s">
        <v>278</v>
      </c>
      <c r="H67" s="4"/>
      <c r="I67" s="4" t="s">
        <v>151</v>
      </c>
      <c r="J67" s="4" t="s">
        <v>207</v>
      </c>
      <c r="K67" s="4" t="s">
        <v>254</v>
      </c>
      <c r="L67" s="4" t="s">
        <v>254</v>
      </c>
      <c r="M67" s="4" t="s">
        <v>254</v>
      </c>
      <c r="N67" s="44"/>
    </row>
    <row r="68" spans="1:14" ht="80.25" customHeight="1">
      <c r="A68" s="73"/>
      <c r="B68" s="44">
        <v>130</v>
      </c>
      <c r="C68" s="6" t="s">
        <v>57</v>
      </c>
      <c r="D68" s="56" t="s">
        <v>3</v>
      </c>
      <c r="E68" s="78"/>
      <c r="F68" s="14" t="s">
        <v>188</v>
      </c>
      <c r="G68" s="7" t="s">
        <v>189</v>
      </c>
      <c r="H68" s="4"/>
      <c r="I68" s="4" t="s">
        <v>151</v>
      </c>
      <c r="J68" s="4" t="s">
        <v>207</v>
      </c>
      <c r="K68" s="4"/>
      <c r="L68" s="4" t="s">
        <v>252</v>
      </c>
      <c r="M68" s="4" t="s">
        <v>252</v>
      </c>
      <c r="N68" s="44"/>
    </row>
    <row r="69" spans="1:14" ht="96.75" customHeight="1">
      <c r="A69" s="73"/>
      <c r="B69" s="44">
        <v>131</v>
      </c>
      <c r="C69" s="6" t="s">
        <v>91</v>
      </c>
      <c r="D69" s="56" t="s">
        <v>0</v>
      </c>
      <c r="E69" s="56"/>
      <c r="F69" s="6" t="s">
        <v>92</v>
      </c>
      <c r="G69" s="7" t="s">
        <v>146</v>
      </c>
      <c r="H69" s="4"/>
      <c r="I69" s="4" t="s">
        <v>151</v>
      </c>
      <c r="J69" s="4" t="s">
        <v>152</v>
      </c>
      <c r="K69" s="4" t="s">
        <v>249</v>
      </c>
      <c r="L69" s="4" t="s">
        <v>249</v>
      </c>
      <c r="M69" s="4" t="s">
        <v>249</v>
      </c>
      <c r="N69" s="44"/>
    </row>
    <row r="70" spans="1:14" ht="71.25" customHeight="1">
      <c r="A70" s="75"/>
      <c r="B70" s="53"/>
      <c r="C70" s="76" t="s">
        <v>26</v>
      </c>
      <c r="D70" s="76"/>
      <c r="E70" s="45">
        <f>COUNTIF(E71:E78,"x")</f>
        <v>0</v>
      </c>
      <c r="F70" s="45"/>
      <c r="G70" s="52"/>
      <c r="H70" s="4"/>
      <c r="I70" s="4"/>
      <c r="J70" s="4"/>
      <c r="K70" s="4"/>
      <c r="L70" s="4"/>
      <c r="M70" s="4"/>
      <c r="N70" s="5"/>
    </row>
    <row r="71" spans="1:14" ht="168" customHeight="1">
      <c r="A71" s="73"/>
      <c r="B71" s="44">
        <v>134</v>
      </c>
      <c r="C71" s="6" t="s">
        <v>94</v>
      </c>
      <c r="D71" s="56" t="s">
        <v>2</v>
      </c>
      <c r="E71" s="56"/>
      <c r="F71" s="14" t="s">
        <v>95</v>
      </c>
      <c r="G71" s="6" t="s">
        <v>191</v>
      </c>
      <c r="H71" s="4"/>
      <c r="I71" s="4" t="s">
        <v>151</v>
      </c>
      <c r="J71" s="4" t="s">
        <v>207</v>
      </c>
      <c r="K71" s="4" t="s">
        <v>253</v>
      </c>
      <c r="L71" s="4" t="s">
        <v>253</v>
      </c>
      <c r="M71" s="4" t="s">
        <v>253</v>
      </c>
      <c r="N71" s="44"/>
    </row>
    <row r="72" spans="1:14" ht="142.5" customHeight="1">
      <c r="A72" s="74">
        <v>409</v>
      </c>
      <c r="B72" s="44">
        <v>135</v>
      </c>
      <c r="C72" s="6" t="s">
        <v>147</v>
      </c>
      <c r="D72" s="56" t="s">
        <v>0</v>
      </c>
      <c r="E72" s="56"/>
      <c r="F72" s="14" t="s">
        <v>93</v>
      </c>
      <c r="G72" s="11" t="s">
        <v>190</v>
      </c>
      <c r="H72" s="4"/>
      <c r="I72" s="4" t="s">
        <v>151</v>
      </c>
      <c r="J72" s="4" t="s">
        <v>207</v>
      </c>
      <c r="K72" s="4" t="s">
        <v>249</v>
      </c>
      <c r="L72" s="4" t="s">
        <v>249</v>
      </c>
      <c r="M72" s="4"/>
      <c r="N72" s="44"/>
    </row>
    <row r="73" spans="1:14" ht="51" customHeight="1">
      <c r="A73" s="87"/>
      <c r="B73" s="107">
        <v>137</v>
      </c>
      <c r="C73" s="98" t="s">
        <v>44</v>
      </c>
      <c r="D73" s="98" t="s">
        <v>0</v>
      </c>
      <c r="E73" s="98"/>
      <c r="F73" s="98" t="s">
        <v>49</v>
      </c>
      <c r="G73" s="7" t="s">
        <v>256</v>
      </c>
      <c r="H73" s="47"/>
      <c r="I73" s="47" t="s">
        <v>151</v>
      </c>
      <c r="J73" s="47" t="s">
        <v>207</v>
      </c>
      <c r="K73" s="47"/>
      <c r="L73" s="47" t="s">
        <v>218</v>
      </c>
      <c r="M73" s="47"/>
      <c r="N73" s="43"/>
    </row>
    <row r="74" spans="1:14" ht="51" customHeight="1">
      <c r="A74" s="87"/>
      <c r="B74" s="107"/>
      <c r="C74" s="106"/>
      <c r="D74" s="106"/>
      <c r="E74" s="106"/>
      <c r="F74" s="106"/>
      <c r="G74" s="7" t="s">
        <v>257</v>
      </c>
      <c r="H74" s="47"/>
      <c r="I74" s="47" t="s">
        <v>151</v>
      </c>
      <c r="J74" s="47" t="s">
        <v>207</v>
      </c>
      <c r="K74" s="47"/>
      <c r="L74" s="47"/>
      <c r="M74" s="47" t="s">
        <v>218</v>
      </c>
      <c r="N74" s="43"/>
    </row>
    <row r="75" spans="1:14" ht="105.75" customHeight="1">
      <c r="A75" s="87"/>
      <c r="B75" s="107"/>
      <c r="C75" s="99"/>
      <c r="D75" s="99"/>
      <c r="E75" s="99"/>
      <c r="F75" s="99"/>
      <c r="G75" s="7" t="s">
        <v>277</v>
      </c>
      <c r="H75" s="4"/>
      <c r="I75" s="4" t="s">
        <v>151</v>
      </c>
      <c r="J75" s="4" t="s">
        <v>207</v>
      </c>
      <c r="K75" s="4" t="s">
        <v>254</v>
      </c>
      <c r="L75" s="4" t="s">
        <v>254</v>
      </c>
      <c r="M75" s="4" t="s">
        <v>254</v>
      </c>
      <c r="N75" s="44"/>
    </row>
    <row r="76" spans="1:14" ht="175.5" customHeight="1">
      <c r="A76" s="74"/>
      <c r="B76" s="44">
        <v>138</v>
      </c>
      <c r="C76" s="6" t="s">
        <v>96</v>
      </c>
      <c r="D76" s="6" t="s">
        <v>0</v>
      </c>
      <c r="E76" s="56"/>
      <c r="F76" s="14" t="s">
        <v>97</v>
      </c>
      <c r="G76" s="7" t="s">
        <v>258</v>
      </c>
      <c r="H76" s="4"/>
      <c r="I76" s="4" t="s">
        <v>151</v>
      </c>
      <c r="J76" s="4" t="s">
        <v>207</v>
      </c>
      <c r="K76" s="4" t="s">
        <v>250</v>
      </c>
      <c r="L76" s="4" t="s">
        <v>250</v>
      </c>
      <c r="M76" s="4" t="s">
        <v>250</v>
      </c>
      <c r="N76" s="44"/>
    </row>
    <row r="77" spans="1:14" ht="149.25" customHeight="1">
      <c r="A77" s="74">
        <v>418</v>
      </c>
      <c r="B77" s="11">
        <v>139</v>
      </c>
      <c r="C77" s="6" t="s">
        <v>98</v>
      </c>
      <c r="D77" s="6" t="s">
        <v>0</v>
      </c>
      <c r="E77" s="56"/>
      <c r="F77" s="14" t="s">
        <v>99</v>
      </c>
      <c r="G77" s="7" t="s">
        <v>258</v>
      </c>
      <c r="H77" s="4"/>
      <c r="I77" s="4" t="s">
        <v>151</v>
      </c>
      <c r="J77" s="4" t="s">
        <v>207</v>
      </c>
      <c r="K77" s="4" t="s">
        <v>250</v>
      </c>
      <c r="L77" s="4" t="s">
        <v>250</v>
      </c>
      <c r="M77" s="4" t="s">
        <v>250</v>
      </c>
      <c r="N77" s="44"/>
    </row>
    <row r="78" spans="1:14" ht="100.5" customHeight="1">
      <c r="A78" s="73"/>
      <c r="B78" s="44">
        <v>141</v>
      </c>
      <c r="C78" s="6" t="s">
        <v>100</v>
      </c>
      <c r="D78" s="56" t="s">
        <v>0</v>
      </c>
      <c r="E78" s="56"/>
      <c r="F78" s="14" t="s">
        <v>101</v>
      </c>
      <c r="G78" s="14" t="s">
        <v>192</v>
      </c>
      <c r="H78" s="4"/>
      <c r="I78" s="4" t="s">
        <v>151</v>
      </c>
      <c r="J78" s="4" t="s">
        <v>207</v>
      </c>
      <c r="K78" s="4" t="s">
        <v>253</v>
      </c>
      <c r="L78" s="4" t="s">
        <v>253</v>
      </c>
      <c r="M78" s="4" t="s">
        <v>253</v>
      </c>
      <c r="N78" s="44"/>
    </row>
    <row r="79" spans="1:14" ht="44.25" customHeight="1">
      <c r="A79" s="29"/>
      <c r="B79" s="53"/>
      <c r="C79" s="76" t="s">
        <v>27</v>
      </c>
      <c r="D79" s="76"/>
      <c r="E79" s="45">
        <f>COUNTIF(E80:E82,"x")</f>
        <v>0</v>
      </c>
      <c r="F79" s="45"/>
      <c r="G79" s="11"/>
      <c r="H79" s="4"/>
      <c r="I79" s="4"/>
      <c r="J79" s="4"/>
      <c r="K79" s="4"/>
      <c r="L79" s="4"/>
      <c r="M79" s="4"/>
      <c r="N79" s="5"/>
    </row>
    <row r="80" spans="1:14" ht="90.75" customHeight="1">
      <c r="A80" s="73"/>
      <c r="B80" s="44">
        <v>143</v>
      </c>
      <c r="C80" s="6" t="s">
        <v>102</v>
      </c>
      <c r="D80" s="56" t="s">
        <v>0</v>
      </c>
      <c r="E80" s="56"/>
      <c r="F80" s="14" t="s">
        <v>103</v>
      </c>
      <c r="G80" s="11" t="s">
        <v>193</v>
      </c>
      <c r="H80" s="4"/>
      <c r="I80" s="4" t="s">
        <v>208</v>
      </c>
      <c r="J80" s="4" t="s">
        <v>207</v>
      </c>
      <c r="K80" s="4" t="s">
        <v>250</v>
      </c>
      <c r="L80" s="4" t="s">
        <v>250</v>
      </c>
      <c r="M80" s="4" t="s">
        <v>250</v>
      </c>
      <c r="N80" s="44"/>
    </row>
    <row r="81" spans="1:14" ht="113.25" customHeight="1">
      <c r="A81" s="72"/>
      <c r="B81" s="43">
        <v>144</v>
      </c>
      <c r="C81" s="36" t="s">
        <v>104</v>
      </c>
      <c r="D81" s="55" t="s">
        <v>0</v>
      </c>
      <c r="E81" s="55"/>
      <c r="F81" s="35" t="s">
        <v>105</v>
      </c>
      <c r="G81" s="39" t="s">
        <v>194</v>
      </c>
      <c r="H81" s="47"/>
      <c r="I81" s="47" t="s">
        <v>208</v>
      </c>
      <c r="J81" s="47" t="s">
        <v>207</v>
      </c>
      <c r="K81" s="47" t="s">
        <v>250</v>
      </c>
      <c r="L81" s="47" t="s">
        <v>250</v>
      </c>
      <c r="M81" s="47"/>
      <c r="N81" s="43"/>
    </row>
    <row r="82" spans="1:14" ht="72.75" customHeight="1">
      <c r="A82" s="73"/>
      <c r="B82" s="44">
        <v>148</v>
      </c>
      <c r="C82" s="6" t="s">
        <v>106</v>
      </c>
      <c r="D82" s="56" t="s">
        <v>2</v>
      </c>
      <c r="E82" s="56"/>
      <c r="F82" s="14" t="s">
        <v>195</v>
      </c>
      <c r="G82" s="14" t="s">
        <v>196</v>
      </c>
      <c r="H82" s="4"/>
      <c r="I82" s="4" t="s">
        <v>208</v>
      </c>
      <c r="J82" s="4" t="s">
        <v>207</v>
      </c>
      <c r="K82" s="4"/>
      <c r="L82" s="4" t="s">
        <v>250</v>
      </c>
      <c r="M82" s="4" t="s">
        <v>250</v>
      </c>
      <c r="N82" s="44"/>
    </row>
    <row r="83" spans="1:14" ht="55.5" customHeight="1">
      <c r="A83" s="73"/>
      <c r="B83" s="44">
        <v>149</v>
      </c>
      <c r="C83" s="6" t="s">
        <v>107</v>
      </c>
      <c r="D83" s="56" t="s">
        <v>0</v>
      </c>
      <c r="E83" s="56"/>
      <c r="F83" s="14" t="s">
        <v>197</v>
      </c>
      <c r="G83" s="11" t="s">
        <v>198</v>
      </c>
      <c r="H83" s="4"/>
      <c r="I83" s="4" t="s">
        <v>208</v>
      </c>
      <c r="J83" s="4" t="s">
        <v>207</v>
      </c>
      <c r="K83" s="4" t="s">
        <v>250</v>
      </c>
      <c r="L83" s="4"/>
      <c r="M83" s="4" t="s">
        <v>250</v>
      </c>
      <c r="N83" s="44"/>
    </row>
    <row r="84" spans="1:14" s="58" customFormat="1" ht="46.5" customHeight="1">
      <c r="A84" s="75"/>
      <c r="B84" s="53"/>
      <c r="C84" s="76" t="s">
        <v>28</v>
      </c>
      <c r="D84" s="76"/>
      <c r="E84" s="45">
        <v>11</v>
      </c>
      <c r="F84" s="45"/>
      <c r="G84" s="11"/>
      <c r="H84" s="4"/>
      <c r="I84" s="4"/>
      <c r="J84" s="4"/>
      <c r="K84" s="4"/>
      <c r="L84" s="4"/>
      <c r="M84" s="4"/>
      <c r="N84" s="5"/>
    </row>
    <row r="85" spans="1:14" ht="28.5" customHeight="1">
      <c r="A85" s="75"/>
      <c r="B85" s="53"/>
      <c r="C85" s="104" t="s">
        <v>29</v>
      </c>
      <c r="D85" s="104"/>
      <c r="E85" s="45">
        <v>7</v>
      </c>
      <c r="F85" s="45"/>
      <c r="G85" s="11"/>
      <c r="H85" s="4"/>
      <c r="I85" s="4"/>
      <c r="J85" s="4"/>
      <c r="K85" s="4"/>
      <c r="L85" s="4"/>
      <c r="M85" s="4"/>
      <c r="N85" s="5"/>
    </row>
    <row r="86" spans="1:14" ht="38.25" customHeight="1">
      <c r="A86" s="88"/>
      <c r="B86" s="53"/>
      <c r="C86" s="76" t="s">
        <v>30</v>
      </c>
      <c r="D86" s="76"/>
      <c r="E86" s="45">
        <v>4</v>
      </c>
      <c r="F86" s="45"/>
      <c r="G86" s="48"/>
      <c r="H86" s="4"/>
      <c r="I86" s="4"/>
      <c r="J86" s="4"/>
      <c r="K86" s="4"/>
      <c r="L86" s="4"/>
      <c r="M86" s="4"/>
      <c r="N86" s="5"/>
    </row>
    <row r="87" spans="1:14" ht="31.5" customHeight="1">
      <c r="A87" s="88"/>
      <c r="B87" s="53"/>
      <c r="C87" s="76" t="s">
        <v>31</v>
      </c>
      <c r="D87" s="76"/>
      <c r="E87" s="45">
        <f>COUNTIF(E88:E89,"x")</f>
        <v>0</v>
      </c>
      <c r="F87" s="45"/>
      <c r="G87" s="48"/>
      <c r="H87" s="4"/>
      <c r="I87" s="4"/>
      <c r="J87" s="4"/>
      <c r="K87" s="4"/>
      <c r="L87" s="4"/>
      <c r="M87" s="4"/>
      <c r="N87" s="5"/>
    </row>
    <row r="88" spans="1:14" ht="57.75" customHeight="1">
      <c r="A88" s="89"/>
      <c r="B88" s="97">
        <v>167</v>
      </c>
      <c r="C88" s="98" t="s">
        <v>108</v>
      </c>
      <c r="D88" s="98" t="s">
        <v>2</v>
      </c>
      <c r="E88" s="98"/>
      <c r="F88" s="98" t="s">
        <v>199</v>
      </c>
      <c r="G88" s="12" t="s">
        <v>270</v>
      </c>
      <c r="H88" s="4"/>
      <c r="I88" s="4" t="s">
        <v>151</v>
      </c>
      <c r="J88" s="4" t="s">
        <v>207</v>
      </c>
      <c r="K88" s="4" t="s">
        <v>218</v>
      </c>
      <c r="L88" s="4"/>
      <c r="M88" s="4"/>
      <c r="N88" s="44"/>
    </row>
    <row r="89" spans="1:14" ht="57.75" customHeight="1">
      <c r="A89" s="89"/>
      <c r="B89" s="72"/>
      <c r="C89" s="99"/>
      <c r="D89" s="99"/>
      <c r="E89" s="99"/>
      <c r="F89" s="99"/>
      <c r="G89" s="12" t="s">
        <v>259</v>
      </c>
      <c r="H89" s="4"/>
      <c r="I89" s="4" t="s">
        <v>151</v>
      </c>
      <c r="J89" s="4" t="s">
        <v>207</v>
      </c>
      <c r="K89" s="4" t="s">
        <v>250</v>
      </c>
      <c r="L89" s="4"/>
      <c r="M89" s="4" t="s">
        <v>250</v>
      </c>
      <c r="N89" s="44"/>
    </row>
    <row r="90" spans="1:14" s="58" customFormat="1" ht="50.25" customHeight="1">
      <c r="A90" s="75"/>
      <c r="B90" s="53"/>
      <c r="C90" s="76" t="s">
        <v>15</v>
      </c>
      <c r="D90" s="76"/>
      <c r="E90" s="45">
        <f>E91+E94+E111</f>
        <v>0</v>
      </c>
      <c r="F90" s="45"/>
      <c r="G90" s="11"/>
      <c r="H90" s="4"/>
      <c r="I90" s="4"/>
      <c r="J90" s="4"/>
      <c r="K90" s="4"/>
      <c r="L90" s="4"/>
      <c r="M90" s="4"/>
      <c r="N90" s="5"/>
    </row>
    <row r="91" spans="1:14" ht="79.5" customHeight="1">
      <c r="A91" s="75"/>
      <c r="B91" s="53"/>
      <c r="C91" s="76" t="s">
        <v>32</v>
      </c>
      <c r="D91" s="76"/>
      <c r="E91" s="45">
        <f>COUNTIF(E92:E92,"x")</f>
        <v>0</v>
      </c>
      <c r="F91" s="45"/>
      <c r="G91" s="11"/>
      <c r="H91" s="4"/>
      <c r="I91" s="4"/>
      <c r="J91" s="4"/>
      <c r="K91" s="4"/>
      <c r="L91" s="4"/>
      <c r="M91" s="4"/>
      <c r="N91" s="5"/>
    </row>
    <row r="92" spans="1:14" ht="140.25" customHeight="1">
      <c r="A92" s="86"/>
      <c r="B92" s="43">
        <v>172</v>
      </c>
      <c r="C92" s="36" t="s">
        <v>283</v>
      </c>
      <c r="D92" s="55" t="s">
        <v>0</v>
      </c>
      <c r="E92" s="55"/>
      <c r="F92" s="36" t="s">
        <v>201</v>
      </c>
      <c r="G92" s="40" t="s">
        <v>200</v>
      </c>
      <c r="H92" s="47"/>
      <c r="I92" s="47" t="s">
        <v>151</v>
      </c>
      <c r="J92" s="47" t="s">
        <v>207</v>
      </c>
      <c r="K92" s="47"/>
      <c r="L92" s="47" t="s">
        <v>252</v>
      </c>
      <c r="M92" s="47"/>
      <c r="N92" s="43"/>
    </row>
    <row r="93" spans="1:14" ht="162.75" customHeight="1">
      <c r="A93" s="73"/>
      <c r="B93" s="44">
        <v>174</v>
      </c>
      <c r="C93" s="14" t="s">
        <v>19</v>
      </c>
      <c r="D93" s="56" t="s">
        <v>0</v>
      </c>
      <c r="E93" s="4"/>
      <c r="F93" s="14" t="s">
        <v>58</v>
      </c>
      <c r="G93" s="12" t="s">
        <v>202</v>
      </c>
      <c r="H93" s="4"/>
      <c r="I93" s="4" t="s">
        <v>151</v>
      </c>
      <c r="J93" s="4" t="s">
        <v>207</v>
      </c>
      <c r="K93" s="4" t="s">
        <v>253</v>
      </c>
      <c r="L93" s="4"/>
      <c r="M93" s="4" t="s">
        <v>253</v>
      </c>
      <c r="N93" s="44"/>
    </row>
    <row r="94" spans="1:14" ht="69" customHeight="1">
      <c r="A94" s="29"/>
      <c r="B94" s="53"/>
      <c r="C94" s="81" t="s">
        <v>33</v>
      </c>
      <c r="D94" s="81"/>
      <c r="E94" s="45">
        <f>COUNTIF(E95:E109,"x")</f>
        <v>0</v>
      </c>
      <c r="F94" s="45"/>
      <c r="G94" s="48"/>
      <c r="H94" s="4"/>
      <c r="I94" s="4"/>
      <c r="J94" s="4"/>
      <c r="K94" s="4"/>
      <c r="L94" s="4"/>
      <c r="M94" s="4"/>
      <c r="N94" s="5"/>
    </row>
    <row r="95" spans="1:14" ht="153" customHeight="1">
      <c r="A95" s="74"/>
      <c r="B95" s="44">
        <v>175</v>
      </c>
      <c r="C95" s="6" t="s">
        <v>109</v>
      </c>
      <c r="D95" s="6" t="s">
        <v>2</v>
      </c>
      <c r="E95" s="6"/>
      <c r="F95" s="14" t="s">
        <v>203</v>
      </c>
      <c r="G95" s="12" t="s">
        <v>276</v>
      </c>
      <c r="H95" s="4"/>
      <c r="I95" s="4" t="s">
        <v>151</v>
      </c>
      <c r="J95" s="4" t="s">
        <v>207</v>
      </c>
      <c r="K95" s="4" t="s">
        <v>254</v>
      </c>
      <c r="L95" s="4" t="s">
        <v>254</v>
      </c>
      <c r="M95" s="4" t="s">
        <v>254</v>
      </c>
      <c r="N95" s="44"/>
    </row>
    <row r="96" spans="1:14" ht="47.25" customHeight="1">
      <c r="A96" s="73"/>
      <c r="B96" s="97">
        <v>176</v>
      </c>
      <c r="C96" s="98" t="s">
        <v>110</v>
      </c>
      <c r="D96" s="98" t="s">
        <v>2</v>
      </c>
      <c r="E96" s="98"/>
      <c r="F96" s="98" t="s">
        <v>204</v>
      </c>
      <c r="G96" s="40" t="s">
        <v>260</v>
      </c>
      <c r="H96" s="47"/>
      <c r="I96" s="47" t="s">
        <v>151</v>
      </c>
      <c r="J96" s="47" t="s">
        <v>207</v>
      </c>
      <c r="K96" s="47" t="s">
        <v>218</v>
      </c>
      <c r="L96" s="47"/>
      <c r="M96" s="47"/>
      <c r="N96" s="43"/>
    </row>
    <row r="97" spans="1:14" ht="60" customHeight="1">
      <c r="A97" s="73"/>
      <c r="B97" s="73"/>
      <c r="C97" s="106"/>
      <c r="D97" s="106"/>
      <c r="E97" s="106"/>
      <c r="F97" s="106"/>
      <c r="G97" s="40" t="s">
        <v>261</v>
      </c>
      <c r="H97" s="47"/>
      <c r="I97" s="47" t="s">
        <v>151</v>
      </c>
      <c r="J97" s="47" t="s">
        <v>207</v>
      </c>
      <c r="K97" s="47"/>
      <c r="L97" s="47" t="s">
        <v>218</v>
      </c>
      <c r="M97" s="47"/>
      <c r="N97" s="43"/>
    </row>
    <row r="98" spans="1:14" ht="60" customHeight="1">
      <c r="A98" s="73"/>
      <c r="B98" s="73"/>
      <c r="C98" s="106"/>
      <c r="D98" s="106"/>
      <c r="E98" s="106"/>
      <c r="F98" s="106"/>
      <c r="G98" s="40" t="s">
        <v>262</v>
      </c>
      <c r="H98" s="47"/>
      <c r="I98" s="47" t="s">
        <v>151</v>
      </c>
      <c r="J98" s="47" t="s">
        <v>207</v>
      </c>
      <c r="K98" s="47"/>
      <c r="L98" s="47"/>
      <c r="M98" s="47" t="s">
        <v>218</v>
      </c>
      <c r="N98" s="43"/>
    </row>
    <row r="99" spans="1:14" ht="219" customHeight="1">
      <c r="A99" s="73"/>
      <c r="B99" s="72"/>
      <c r="C99" s="99"/>
      <c r="D99" s="99"/>
      <c r="E99" s="99"/>
      <c r="F99" s="99"/>
      <c r="G99" s="12" t="s">
        <v>284</v>
      </c>
      <c r="H99" s="4"/>
      <c r="I99" s="4" t="s">
        <v>151</v>
      </c>
      <c r="J99" s="4" t="s">
        <v>207</v>
      </c>
      <c r="K99" s="4" t="s">
        <v>254</v>
      </c>
      <c r="L99" s="4" t="s">
        <v>254</v>
      </c>
      <c r="M99" s="4" t="s">
        <v>254</v>
      </c>
      <c r="N99" s="44"/>
    </row>
    <row r="100" spans="1:14" ht="111.75" customHeight="1">
      <c r="A100" s="85"/>
      <c r="B100" s="44">
        <v>177</v>
      </c>
      <c r="C100" s="14" t="s">
        <v>111</v>
      </c>
      <c r="D100" s="56" t="s">
        <v>0</v>
      </c>
      <c r="E100" s="56"/>
      <c r="F100" s="14" t="s">
        <v>112</v>
      </c>
      <c r="G100" s="12" t="s">
        <v>263</v>
      </c>
      <c r="H100" s="4"/>
      <c r="I100" s="4" t="s">
        <v>151</v>
      </c>
      <c r="J100" s="4" t="s">
        <v>207</v>
      </c>
      <c r="K100" s="4" t="s">
        <v>249</v>
      </c>
      <c r="L100" s="4" t="s">
        <v>249</v>
      </c>
      <c r="M100" s="4" t="s">
        <v>249</v>
      </c>
      <c r="N100" s="44"/>
    </row>
    <row r="101" spans="1:14" ht="48.75" customHeight="1">
      <c r="A101" s="73"/>
      <c r="B101" s="97">
        <v>178</v>
      </c>
      <c r="C101" s="98" t="s">
        <v>113</v>
      </c>
      <c r="D101" s="98" t="s">
        <v>0</v>
      </c>
      <c r="E101" s="98"/>
      <c r="F101" s="98" t="s">
        <v>114</v>
      </c>
      <c r="G101" s="40" t="s">
        <v>264</v>
      </c>
      <c r="H101" s="47"/>
      <c r="I101" s="47" t="s">
        <v>151</v>
      </c>
      <c r="J101" s="47" t="s">
        <v>207</v>
      </c>
      <c r="K101" s="47"/>
      <c r="L101" s="47"/>
      <c r="M101" s="47" t="s">
        <v>218</v>
      </c>
      <c r="N101" s="43"/>
    </row>
    <row r="102" spans="1:14" ht="84" customHeight="1">
      <c r="A102" s="73"/>
      <c r="B102" s="72"/>
      <c r="C102" s="99"/>
      <c r="D102" s="99"/>
      <c r="E102" s="99"/>
      <c r="F102" s="99"/>
      <c r="G102" s="12" t="s">
        <v>285</v>
      </c>
      <c r="H102" s="4"/>
      <c r="I102" s="4" t="s">
        <v>151</v>
      </c>
      <c r="J102" s="4" t="s">
        <v>207</v>
      </c>
      <c r="K102" s="4" t="s">
        <v>250</v>
      </c>
      <c r="L102" s="4" t="s">
        <v>250</v>
      </c>
      <c r="M102" s="4" t="s">
        <v>250</v>
      </c>
      <c r="N102" s="44"/>
    </row>
    <row r="103" spans="1:14" ht="34.5" customHeight="1">
      <c r="A103" s="74"/>
      <c r="B103" s="119">
        <v>179</v>
      </c>
      <c r="C103" s="117" t="s">
        <v>115</v>
      </c>
      <c r="D103" s="117" t="s">
        <v>3</v>
      </c>
      <c r="E103" s="117"/>
      <c r="F103" s="117" t="s">
        <v>116</v>
      </c>
      <c r="G103" s="40" t="s">
        <v>265</v>
      </c>
      <c r="H103" s="47"/>
      <c r="I103" s="4" t="s">
        <v>151</v>
      </c>
      <c r="J103" s="4" t="s">
        <v>207</v>
      </c>
      <c r="K103" s="47"/>
      <c r="L103" s="47" t="s">
        <v>218</v>
      </c>
      <c r="M103" s="47"/>
      <c r="N103" s="43"/>
    </row>
    <row r="104" spans="1:14" ht="104.25" customHeight="1">
      <c r="A104" s="74"/>
      <c r="B104" s="120"/>
      <c r="C104" s="118"/>
      <c r="D104" s="118"/>
      <c r="E104" s="118"/>
      <c r="F104" s="118"/>
      <c r="G104" s="12" t="s">
        <v>266</v>
      </c>
      <c r="H104" s="4"/>
      <c r="I104" s="4" t="s">
        <v>151</v>
      </c>
      <c r="J104" s="4" t="s">
        <v>207</v>
      </c>
      <c r="K104" s="4" t="s">
        <v>250</v>
      </c>
      <c r="L104" s="4" t="s">
        <v>250</v>
      </c>
      <c r="M104" s="4" t="s">
        <v>250</v>
      </c>
      <c r="N104" s="44"/>
    </row>
    <row r="105" spans="1:14" ht="90" customHeight="1">
      <c r="A105" s="73"/>
      <c r="B105" s="44">
        <v>180</v>
      </c>
      <c r="C105" s="14" t="s">
        <v>117</v>
      </c>
      <c r="D105" s="56" t="s">
        <v>0</v>
      </c>
      <c r="E105" s="56"/>
      <c r="F105" s="14" t="s">
        <v>130</v>
      </c>
      <c r="G105" s="17" t="s">
        <v>267</v>
      </c>
      <c r="H105" s="4"/>
      <c r="I105" s="4" t="s">
        <v>151</v>
      </c>
      <c r="J105" s="4" t="s">
        <v>207</v>
      </c>
      <c r="K105" s="4" t="s">
        <v>250</v>
      </c>
      <c r="L105" s="4" t="s">
        <v>250</v>
      </c>
      <c r="M105" s="4" t="s">
        <v>250</v>
      </c>
      <c r="N105" s="44"/>
    </row>
    <row r="106" spans="1:14" ht="115.5" customHeight="1">
      <c r="A106" s="74"/>
      <c r="B106" s="44">
        <v>181</v>
      </c>
      <c r="C106" s="14" t="s">
        <v>118</v>
      </c>
      <c r="D106" s="56" t="s">
        <v>0</v>
      </c>
      <c r="E106" s="56"/>
      <c r="F106" s="14" t="s">
        <v>119</v>
      </c>
      <c r="G106" s="12" t="s">
        <v>268</v>
      </c>
      <c r="H106" s="4" t="s">
        <v>133</v>
      </c>
      <c r="I106" s="4" t="s">
        <v>151</v>
      </c>
      <c r="J106" s="4" t="s">
        <v>207</v>
      </c>
      <c r="K106" s="4" t="s">
        <v>250</v>
      </c>
      <c r="L106" s="4" t="s">
        <v>250</v>
      </c>
      <c r="M106" s="4" t="s">
        <v>250</v>
      </c>
      <c r="N106" s="44"/>
    </row>
    <row r="107" spans="1:14" ht="46.5" customHeight="1">
      <c r="A107" s="74"/>
      <c r="B107" s="97">
        <v>182</v>
      </c>
      <c r="C107" s="98" t="s">
        <v>120</v>
      </c>
      <c r="D107" s="98" t="s">
        <v>0</v>
      </c>
      <c r="E107" s="98"/>
      <c r="F107" s="98" t="s">
        <v>121</v>
      </c>
      <c r="G107" s="40" t="s">
        <v>269</v>
      </c>
      <c r="H107" s="47"/>
      <c r="I107" s="47" t="s">
        <v>151</v>
      </c>
      <c r="J107" s="47" t="s">
        <v>207</v>
      </c>
      <c r="K107" s="47" t="s">
        <v>218</v>
      </c>
      <c r="L107" s="47"/>
      <c r="M107" s="47"/>
      <c r="N107" s="43"/>
    </row>
    <row r="108" spans="1:14" ht="46.5" customHeight="1">
      <c r="A108" s="74"/>
      <c r="B108" s="72"/>
      <c r="C108" s="99"/>
      <c r="D108" s="99"/>
      <c r="E108" s="99"/>
      <c r="F108" s="99"/>
      <c r="G108" s="12" t="s">
        <v>273</v>
      </c>
      <c r="H108" s="4"/>
      <c r="I108" s="4" t="s">
        <v>151</v>
      </c>
      <c r="J108" s="4" t="s">
        <v>207</v>
      </c>
      <c r="K108" s="4"/>
      <c r="L108" s="4" t="s">
        <v>250</v>
      </c>
      <c r="M108" s="4"/>
      <c r="N108" s="44"/>
    </row>
    <row r="109" spans="1:14" ht="87" customHeight="1">
      <c r="A109" s="74"/>
      <c r="B109" s="44">
        <v>183</v>
      </c>
      <c r="C109" s="14" t="s">
        <v>122</v>
      </c>
      <c r="D109" s="56" t="s">
        <v>0</v>
      </c>
      <c r="E109" s="56"/>
      <c r="F109" s="14" t="s">
        <v>123</v>
      </c>
      <c r="G109" s="12" t="s">
        <v>286</v>
      </c>
      <c r="H109" s="4"/>
      <c r="I109" s="4" t="s">
        <v>208</v>
      </c>
      <c r="J109" s="4" t="s">
        <v>207</v>
      </c>
      <c r="K109" s="4" t="s">
        <v>250</v>
      </c>
      <c r="L109" s="4" t="s">
        <v>250</v>
      </c>
      <c r="M109" s="4" t="s">
        <v>250</v>
      </c>
      <c r="N109" s="44"/>
    </row>
    <row r="110" spans="1:14" ht="97.5" customHeight="1">
      <c r="A110" s="73"/>
      <c r="B110" s="44">
        <v>185</v>
      </c>
      <c r="C110" s="6" t="s">
        <v>124</v>
      </c>
      <c r="D110" s="56" t="s">
        <v>0</v>
      </c>
      <c r="E110" s="56"/>
      <c r="F110" s="14" t="s">
        <v>125</v>
      </c>
      <c r="G110" s="12" t="s">
        <v>205</v>
      </c>
      <c r="H110" s="4"/>
      <c r="I110" s="4" t="s">
        <v>208</v>
      </c>
      <c r="J110" s="4" t="s">
        <v>207</v>
      </c>
      <c r="K110" s="4" t="s">
        <v>250</v>
      </c>
      <c r="L110" s="4"/>
      <c r="M110" s="4"/>
      <c r="N110" s="44"/>
    </row>
    <row r="111" spans="1:14" ht="81.75" customHeight="1">
      <c r="A111" s="29"/>
      <c r="B111" s="53"/>
      <c r="C111" s="81" t="s">
        <v>41</v>
      </c>
      <c r="D111" s="81"/>
      <c r="E111" s="45">
        <f>COUNTIF(E112:E113,"x")</f>
        <v>0</v>
      </c>
      <c r="F111" s="45"/>
      <c r="G111" s="48"/>
      <c r="H111" s="4"/>
      <c r="I111" s="4"/>
      <c r="J111" s="4"/>
      <c r="K111" s="4"/>
      <c r="L111" s="4"/>
      <c r="M111" s="4"/>
      <c r="N111" s="5"/>
    </row>
    <row r="112" spans="1:14" ht="206.25" customHeight="1">
      <c r="A112" s="73"/>
      <c r="B112" s="44">
        <v>186</v>
      </c>
      <c r="C112" s="14" t="s">
        <v>126</v>
      </c>
      <c r="D112" s="56" t="s">
        <v>0</v>
      </c>
      <c r="E112" s="56"/>
      <c r="F112" s="14" t="s">
        <v>127</v>
      </c>
      <c r="G112" s="12" t="s">
        <v>206</v>
      </c>
      <c r="H112" s="4"/>
      <c r="I112" s="4" t="s">
        <v>151</v>
      </c>
      <c r="J112" s="4" t="s">
        <v>152</v>
      </c>
      <c r="K112" s="4" t="s">
        <v>249</v>
      </c>
      <c r="L112" s="4" t="s">
        <v>249</v>
      </c>
      <c r="M112" s="4" t="s">
        <v>249</v>
      </c>
      <c r="N112" s="44"/>
    </row>
    <row r="113" spans="1:19" ht="85.5" customHeight="1">
      <c r="A113" s="74"/>
      <c r="B113" s="44">
        <v>187</v>
      </c>
      <c r="C113" s="14" t="s">
        <v>128</v>
      </c>
      <c r="D113" s="56" t="s">
        <v>0</v>
      </c>
      <c r="E113" s="56"/>
      <c r="F113" s="14" t="s">
        <v>50</v>
      </c>
      <c r="G113" s="12" t="s">
        <v>287</v>
      </c>
      <c r="H113" s="4"/>
      <c r="I113" s="4" t="s">
        <v>151</v>
      </c>
      <c r="J113" s="4" t="s">
        <v>207</v>
      </c>
      <c r="K113" s="4" t="s">
        <v>250</v>
      </c>
      <c r="L113" s="4" t="s">
        <v>250</v>
      </c>
      <c r="M113" s="4" t="s">
        <v>250</v>
      </c>
      <c r="N113" s="44"/>
    </row>
    <row r="114" spans="1:19" ht="37.5" customHeight="1">
      <c r="A114" s="71" t="s">
        <v>43</v>
      </c>
      <c r="B114" s="121" t="s">
        <v>43</v>
      </c>
      <c r="C114" s="122"/>
      <c r="D114" s="122"/>
      <c r="E114" s="122"/>
      <c r="F114" s="122"/>
      <c r="G114" s="123"/>
      <c r="H114" s="56"/>
      <c r="I114" s="56"/>
      <c r="J114" s="56"/>
      <c r="K114" s="10">
        <f>SUM(K115:K119)</f>
        <v>55</v>
      </c>
      <c r="L114" s="10">
        <f>SUM(L115:L119)</f>
        <v>52</v>
      </c>
      <c r="M114" s="10">
        <f>SUM(M115:M119)</f>
        <v>52</v>
      </c>
      <c r="N114" s="53"/>
      <c r="Q114" s="25"/>
      <c r="R114" s="22"/>
      <c r="S114" s="25"/>
    </row>
    <row r="115" spans="1:19" ht="27" customHeight="1">
      <c r="A115" s="70" t="s">
        <v>56</v>
      </c>
      <c r="B115" s="114" t="s">
        <v>56</v>
      </c>
      <c r="C115" s="124"/>
      <c r="D115" s="124"/>
      <c r="E115" s="124"/>
      <c r="F115" s="124"/>
      <c r="G115" s="115"/>
      <c r="H115" s="53"/>
      <c r="I115" s="53"/>
      <c r="J115" s="53"/>
      <c r="K115" s="24">
        <f>SUM(COUNTIFS(K$7:K$36,{"ĐTT","ĐTT/HĐC","TDS","HĐH","HĐG","HĐG/HĐC","HĐNT","VS-AN","HĐC","HĐH/HĐG","SHHN","LH"}))</f>
        <v>15</v>
      </c>
      <c r="L115" s="24">
        <f>SUM(COUNTIFS(L$7:L$36,{"ĐTT","ĐTT/HĐC","TDS","HĐH","HĐG","HĐG/HĐC","HĐNT","VS-AN","HĐC","HĐH/HĐG","SHHN","LH"}))</f>
        <v>14</v>
      </c>
      <c r="M115" s="24">
        <f>SUM(COUNTIFS(M$7:M$36,{"ĐTT","ĐTT/HĐC","TDS","HĐH","HĐG","HĐG/HĐC","HĐNT","VS-AN","HĐC","HĐH/HĐG","SHHN","LH"}))</f>
        <v>14</v>
      </c>
      <c r="N115" s="8"/>
      <c r="Q115" s="25"/>
      <c r="R115" s="25"/>
      <c r="S115" s="25"/>
    </row>
    <row r="116" spans="1:19" ht="27" customHeight="1">
      <c r="A116" s="70" t="s">
        <v>137</v>
      </c>
      <c r="B116" s="114" t="s">
        <v>288</v>
      </c>
      <c r="C116" s="124"/>
      <c r="D116" s="124"/>
      <c r="E116" s="124"/>
      <c r="F116" s="124"/>
      <c r="G116" s="115"/>
      <c r="H116" s="9"/>
      <c r="I116" s="9"/>
      <c r="J116" s="9"/>
      <c r="K116" s="24">
        <f>SUM(COUNTIFS(K$37:K$61,{"ĐTT","ĐTT/HĐC","TDS","HĐH","HĐG","HĐG/HĐC","HĐNT","VS-AN","HĐC","HĐH/HĐG","SHHN","LH"}))</f>
        <v>10</v>
      </c>
      <c r="L116" s="24">
        <f>SUM(COUNTIFS(L$37:L$61,{"ĐTT","ĐTT/HĐC","TDS","HĐH","HĐG","HĐG/HĐC","HĐNT","VS-AN","HĐC","HĐH/HĐG","SHHN","LH"}))</f>
        <v>9</v>
      </c>
      <c r="M116" s="24">
        <f>SUM(COUNTIFS(M$37:M$61,{"ĐTT","ĐTT/HĐC","TDS","HĐH","HĐG","HĐG/HĐC","HĐNT","VS-AN","HĐC","HĐH/HĐG","SHHN","LH"}))</f>
        <v>10</v>
      </c>
      <c r="N116" s="8"/>
      <c r="Q116" s="25"/>
      <c r="R116" s="25"/>
      <c r="S116" s="26"/>
    </row>
    <row r="117" spans="1:19" ht="27" customHeight="1">
      <c r="A117" s="70" t="s">
        <v>138</v>
      </c>
      <c r="B117" s="114" t="s">
        <v>138</v>
      </c>
      <c r="C117" s="124"/>
      <c r="D117" s="124"/>
      <c r="E117" s="124"/>
      <c r="F117" s="124"/>
      <c r="G117" s="115"/>
      <c r="H117" s="9"/>
      <c r="I117" s="9"/>
      <c r="J117" s="9"/>
      <c r="K117" s="24">
        <f>SUM(COUNTIFS(K$62:K$83,{"ĐTT","ĐTT/HĐC","TDS","HĐH","HĐG","HĐG/HĐC","HĐNT","VS-AN","HĐC","HĐH/HĐG","SHHN","LH"}))</f>
        <v>14</v>
      </c>
      <c r="L117" s="24">
        <f>SUM(COUNTIFS(L$62:L$83,{"ĐTT","ĐTT/HĐC","TDS","HĐH","HĐG","HĐG/HĐC","HĐNT","VS-AN","HĐC","HĐH/HĐG","SHHN","LH"}))</f>
        <v>15</v>
      </c>
      <c r="M117" s="24">
        <f>SUM(COUNTIFS(M$62:M$83,{"ĐTT","ĐTT/HĐC","TDS","HĐH","HĐG","HĐG/HĐC","HĐNT","VS-AN","HĐC","HĐH/HĐG","SHHN","LH"}))</f>
        <v>14</v>
      </c>
      <c r="N117" s="8"/>
      <c r="Q117" s="25"/>
      <c r="R117" s="25"/>
      <c r="S117" s="25"/>
    </row>
    <row r="118" spans="1:19" ht="27" customHeight="1">
      <c r="A118" s="70" t="s">
        <v>139</v>
      </c>
      <c r="B118" s="114" t="s">
        <v>139</v>
      </c>
      <c r="C118" s="124"/>
      <c r="D118" s="124"/>
      <c r="E118" s="124"/>
      <c r="F118" s="124"/>
      <c r="G118" s="115"/>
      <c r="H118" s="9"/>
      <c r="I118" s="9"/>
      <c r="J118" s="9"/>
      <c r="K118" s="24">
        <f>SUM(COUNTIFS(K$84:K$89,{"ĐTT","ĐTT/HĐC","TDS","HĐH","HĐG","HĐG/HĐC","HĐNT","VS-AN","HĐC","HĐH/HĐG","SHHN","LH"}))</f>
        <v>2</v>
      </c>
      <c r="L118" s="24">
        <f>SUM(COUNTIFS(L$84:L$89,{"ĐTT","ĐTT/HĐC","TDS","HĐH","HĐG","HĐG/HĐC","HĐNT","VS-AN","HĐC","HĐH/HĐG","SHHN","LH"}))</f>
        <v>0</v>
      </c>
      <c r="M118" s="24">
        <f>SUM(COUNTIFS(M$84:M$89,{"ĐTT","ĐTT/HĐC","TDS","HĐH","HĐG","HĐG/HĐC","HĐNT","VS-AN","HĐC","HĐH/HĐG","SHHN","LH"}))</f>
        <v>1</v>
      </c>
      <c r="N118" s="8"/>
      <c r="Q118" s="25"/>
      <c r="R118" s="25"/>
      <c r="S118" s="25"/>
    </row>
    <row r="119" spans="1:19" ht="27" customHeight="1">
      <c r="A119" s="27"/>
      <c r="B119" s="83" t="s">
        <v>140</v>
      </c>
      <c r="C119" s="83"/>
      <c r="D119" s="83"/>
      <c r="E119" s="83"/>
      <c r="F119" s="83"/>
      <c r="G119" s="83"/>
      <c r="H119" s="9"/>
      <c r="I119" s="9"/>
      <c r="J119" s="9"/>
      <c r="K119" s="24">
        <f>SUM(COUNTIFS(K$90:K$113,{"ĐTT","ĐTT/HĐC","TDS","HĐH","HĐG","HĐG/HĐC","HĐNT","VS-AN","HĐC","HĐH/HĐG","SHHN","LH"}))</f>
        <v>14</v>
      </c>
      <c r="L119" s="24">
        <f>SUM(COUNTIFS(L$90:L$113,{"ĐTT","ĐTT/HĐC","TDS","HĐH","HĐG","HĐG/HĐC","HĐNT","VS-AN","HĐC","HĐH/HĐG","SHHN","LH"}))</f>
        <v>14</v>
      </c>
      <c r="M119" s="24">
        <f>SUM(COUNTIFS(M$90:M$113,{"ĐTT","ĐTT/HĐC","TDS","HĐH","HĐG","HĐG/HĐC","HĐNT","VS-AN","HĐC","HĐH/HĐG","SHHN","LH"}))</f>
        <v>13</v>
      </c>
      <c r="N119" s="8"/>
      <c r="O119" s="22"/>
      <c r="Q119" s="25"/>
      <c r="R119" s="25"/>
      <c r="S119" s="25"/>
    </row>
    <row r="120" spans="1:19" ht="27" customHeight="1">
      <c r="A120" s="27"/>
      <c r="B120" s="111" t="s">
        <v>219</v>
      </c>
      <c r="C120" s="111"/>
      <c r="D120" s="111"/>
      <c r="E120" s="111"/>
      <c r="F120" s="111"/>
      <c r="G120" s="111"/>
      <c r="H120" s="9"/>
      <c r="I120" s="9"/>
      <c r="J120" s="9"/>
      <c r="K120" s="23">
        <f>SUM(K121:K130)</f>
        <v>55</v>
      </c>
      <c r="L120" s="23">
        <f>SUM(L121:L130)</f>
        <v>52</v>
      </c>
      <c r="M120" s="23">
        <f>SUM(M121:M130)</f>
        <v>52</v>
      </c>
      <c r="N120" s="8"/>
      <c r="O120" s="22"/>
      <c r="Q120" s="25"/>
      <c r="R120" s="25"/>
      <c r="S120" s="25"/>
    </row>
    <row r="121" spans="1:19" ht="27" customHeight="1">
      <c r="A121" s="27"/>
      <c r="B121" s="89" t="s">
        <v>220</v>
      </c>
      <c r="C121" s="89"/>
      <c r="D121" s="83" t="s">
        <v>221</v>
      </c>
      <c r="E121" s="83"/>
      <c r="F121" s="83"/>
      <c r="G121" s="83"/>
      <c r="H121" s="9"/>
      <c r="I121" s="9"/>
      <c r="J121" s="9"/>
      <c r="K121" s="24">
        <f>SUM(COUNTIFS(K$7:K$113,{"ĐTT","ĐTT/HĐC"}))</f>
        <v>3</v>
      </c>
      <c r="L121" s="24">
        <f>SUM(COUNTIFS(L$7:L$113,{"ĐTT","ĐTT/HĐC"}))</f>
        <v>4</v>
      </c>
      <c r="M121" s="24">
        <f>SUM(COUNTIFS(M$7:M$113,{"ĐTT","ĐTT/HĐC"}))</f>
        <v>4</v>
      </c>
      <c r="N121" s="8"/>
      <c r="O121" s="22"/>
      <c r="Q121" s="25"/>
      <c r="R121" s="25"/>
      <c r="S121" s="25"/>
    </row>
    <row r="122" spans="1:19" ht="27" customHeight="1">
      <c r="A122" s="27"/>
      <c r="B122" s="89"/>
      <c r="C122" s="89"/>
      <c r="D122" s="83" t="s">
        <v>222</v>
      </c>
      <c r="E122" s="83"/>
      <c r="F122" s="83"/>
      <c r="G122" s="83"/>
      <c r="H122" s="9"/>
      <c r="I122" s="9"/>
      <c r="J122" s="9"/>
      <c r="K122" s="24">
        <f>COUNTIF(K$7:K$113,"TDS")</f>
        <v>1</v>
      </c>
      <c r="L122" s="24">
        <f>COUNTIF(L$7:L$113,"TDS")</f>
        <v>1</v>
      </c>
      <c r="M122" s="24">
        <f>COUNTIF(M$7:M$113,"TDS")</f>
        <v>1</v>
      </c>
      <c r="N122" s="8"/>
      <c r="O122" s="22"/>
    </row>
    <row r="123" spans="1:19" ht="27" customHeight="1">
      <c r="A123" s="27"/>
      <c r="B123" s="89"/>
      <c r="C123" s="89"/>
      <c r="D123" s="83" t="s">
        <v>223</v>
      </c>
      <c r="E123" s="83"/>
      <c r="F123" s="83"/>
      <c r="G123" s="83"/>
      <c r="H123" s="9"/>
      <c r="I123" s="9"/>
      <c r="J123" s="9"/>
      <c r="K123" s="24">
        <f>SUM(COUNTIFS(K$7:K$113,{"HĐG","HĐG/HĐC"}))</f>
        <v>20</v>
      </c>
      <c r="L123" s="24">
        <f>SUM(COUNTIFS(L$7:L$113,{"HĐG","HĐG/HĐC"}))</f>
        <v>18</v>
      </c>
      <c r="M123" s="24">
        <f>SUM(COUNTIFS(M$7:M$113,{"HĐG","HĐG/HĐC"}))</f>
        <v>18</v>
      </c>
      <c r="N123" s="8"/>
      <c r="O123" s="22"/>
    </row>
    <row r="124" spans="1:19" ht="21" customHeight="1">
      <c r="A124" s="27"/>
      <c r="B124" s="89"/>
      <c r="C124" s="89"/>
      <c r="D124" s="83" t="s">
        <v>224</v>
      </c>
      <c r="E124" s="83"/>
      <c r="F124" s="83"/>
      <c r="G124" s="83"/>
      <c r="H124" s="9"/>
      <c r="I124" s="9"/>
      <c r="J124" s="9"/>
      <c r="K124" s="24">
        <f>COUNTIF(K$7:K$113,"HĐNT")</f>
        <v>13</v>
      </c>
      <c r="L124" s="24">
        <f>COUNTIF(L$7:L$113,"HĐNT")</f>
        <v>13</v>
      </c>
      <c r="M124" s="24">
        <f>COUNTIF(M$7:M$113,"HĐNT")</f>
        <v>12</v>
      </c>
      <c r="N124" s="8"/>
      <c r="O124" s="22"/>
    </row>
    <row r="125" spans="1:19" ht="24.75" customHeight="1">
      <c r="A125" s="27"/>
      <c r="B125" s="89"/>
      <c r="C125" s="89"/>
      <c r="D125" s="83" t="s">
        <v>225</v>
      </c>
      <c r="E125" s="83"/>
      <c r="F125" s="83"/>
      <c r="G125" s="83"/>
      <c r="H125" s="9"/>
      <c r="I125" s="9"/>
      <c r="J125" s="9"/>
      <c r="K125" s="24">
        <f>COUNTIF(K$7:K$113,"VS-AN")</f>
        <v>3</v>
      </c>
      <c r="L125" s="24">
        <f>COUNTIF(L$7:L$113,"VS-AN")</f>
        <v>2</v>
      </c>
      <c r="M125" s="24">
        <f>COUNTIF(M$7:M$113,"VS-AN")</f>
        <v>2</v>
      </c>
      <c r="N125" s="8"/>
      <c r="O125" s="22"/>
    </row>
    <row r="126" spans="1:19" ht="24.75" customHeight="1">
      <c r="A126" s="27"/>
      <c r="B126" s="89"/>
      <c r="C126" s="89"/>
      <c r="D126" s="83" t="s">
        <v>226</v>
      </c>
      <c r="E126" s="83"/>
      <c r="F126" s="83"/>
      <c r="G126" s="83"/>
      <c r="H126" s="9"/>
      <c r="I126" s="9"/>
      <c r="J126" s="9"/>
      <c r="K126" s="24">
        <f>SUM(COUNTIFS(K$7:K$113,{"HĐC","ĐTT/HĐC"}))</f>
        <v>6</v>
      </c>
      <c r="L126" s="24">
        <f>SUM(COUNTIFS(L$7:L$113,{"HĐC","ĐTT/HĐC"}))</f>
        <v>6</v>
      </c>
      <c r="M126" s="24">
        <f>SUM(COUNTIFS(M$7:M$113,{"HĐC","ĐTT/HĐC"}))</f>
        <v>6</v>
      </c>
      <c r="N126" s="8"/>
      <c r="O126" s="22"/>
    </row>
    <row r="127" spans="1:19" ht="24.75" customHeight="1">
      <c r="A127" s="27"/>
      <c r="B127" s="89"/>
      <c r="C127" s="89"/>
      <c r="D127" s="83" t="s">
        <v>227</v>
      </c>
      <c r="E127" s="83"/>
      <c r="F127" s="83"/>
      <c r="G127" s="83"/>
      <c r="H127" s="9"/>
      <c r="I127" s="9"/>
      <c r="J127" s="9"/>
      <c r="K127" s="24">
        <f>COUNTIF(K$7:K$113,"SHHN")</f>
        <v>4</v>
      </c>
      <c r="L127" s="24">
        <f>COUNTIF(L$7:L$113,"SHHN")</f>
        <v>3</v>
      </c>
      <c r="M127" s="24">
        <f>COUNTIF(M$7:M$113,"SHHN")</f>
        <v>4</v>
      </c>
      <c r="N127" s="8"/>
      <c r="O127" s="22"/>
    </row>
    <row r="128" spans="1:19" ht="24.75" customHeight="1">
      <c r="A128" s="27"/>
      <c r="B128" s="89"/>
      <c r="C128" s="89"/>
      <c r="D128" s="83" t="s">
        <v>228</v>
      </c>
      <c r="E128" s="83"/>
      <c r="F128" s="83"/>
      <c r="G128" s="83"/>
      <c r="H128" s="9"/>
      <c r="I128" s="9"/>
      <c r="J128" s="9"/>
      <c r="K128" s="24">
        <f>COUNTIF(K$7:K$113,"TQDN")</f>
        <v>0</v>
      </c>
      <c r="L128" s="24">
        <f>COUNTIF(L$7:L$113,"TQDN")</f>
        <v>0</v>
      </c>
      <c r="M128" s="24">
        <f>COUNTIF(M$7:M$113,"TQDN")</f>
        <v>0</v>
      </c>
      <c r="N128" s="8"/>
      <c r="O128" s="22"/>
    </row>
    <row r="129" spans="1:15" ht="24.75" customHeight="1">
      <c r="A129" s="27"/>
      <c r="B129" s="89"/>
      <c r="C129" s="89"/>
      <c r="D129" s="83" t="s">
        <v>229</v>
      </c>
      <c r="E129" s="83"/>
      <c r="F129" s="83"/>
      <c r="G129" s="83"/>
      <c r="H129" s="9"/>
      <c r="I129" s="9"/>
      <c r="J129" s="9"/>
      <c r="K129" s="24">
        <f>COUNTIF(K$7:K$113,"LH")</f>
        <v>0</v>
      </c>
      <c r="L129" s="24">
        <f>COUNTIF(L$7:L$113,"LH")</f>
        <v>0</v>
      </c>
      <c r="M129" s="24">
        <f>COUNTIF(M$7:M$113,"LH")</f>
        <v>0</v>
      </c>
      <c r="N129" s="8"/>
      <c r="O129" s="22"/>
    </row>
    <row r="130" spans="1:15" ht="24.75" customHeight="1">
      <c r="A130" s="27"/>
      <c r="B130" s="89"/>
      <c r="C130" s="89"/>
      <c r="D130" s="116" t="s">
        <v>230</v>
      </c>
      <c r="E130" s="116"/>
      <c r="F130" s="116"/>
      <c r="G130" s="116"/>
      <c r="H130" s="9"/>
      <c r="I130" s="9"/>
      <c r="J130" s="9"/>
      <c r="K130" s="23">
        <f>COUNTIF(K$7:K$113,"HĐH")</f>
        <v>5</v>
      </c>
      <c r="L130" s="23">
        <f>COUNTIF(L$7:L$113,"HĐH")</f>
        <v>5</v>
      </c>
      <c r="M130" s="23">
        <f>COUNTIF(M$7:M$113,"HĐH")</f>
        <v>5</v>
      </c>
      <c r="N130" s="8"/>
      <c r="O130" s="22"/>
    </row>
    <row r="131" spans="1:15" ht="24.75" customHeight="1">
      <c r="A131" s="27"/>
      <c r="B131" s="89"/>
      <c r="C131" s="89"/>
      <c r="D131" s="89" t="s">
        <v>231</v>
      </c>
      <c r="E131" s="89"/>
      <c r="F131" s="83" t="s">
        <v>232</v>
      </c>
      <c r="G131" s="83"/>
      <c r="H131" s="9"/>
      <c r="I131" s="9"/>
      <c r="J131" s="9"/>
      <c r="K131" s="24">
        <f>SUM(COUNTIFS(K$7:K$36,{"HĐH"}))</f>
        <v>1</v>
      </c>
      <c r="L131" s="24">
        <f>SUM(COUNTIFS(L$7:L$36,{"HĐH"}))</f>
        <v>1</v>
      </c>
      <c r="M131" s="24">
        <f>SUM(COUNTIFS(M$7:M$36,{"HĐH"}))</f>
        <v>1</v>
      </c>
      <c r="N131" s="8"/>
      <c r="O131" s="22"/>
    </row>
    <row r="132" spans="1:15" ht="24.75" customHeight="1">
      <c r="A132" s="27"/>
      <c r="B132" s="89"/>
      <c r="C132" s="89"/>
      <c r="D132" s="90"/>
      <c r="E132" s="113"/>
      <c r="F132" s="83" t="s">
        <v>233</v>
      </c>
      <c r="G132" s="83"/>
      <c r="H132" s="13"/>
      <c r="I132" s="9"/>
      <c r="J132" s="9"/>
      <c r="K132" s="24">
        <f>SUM(COUNTIFS(K$37:K$61,"HĐH"))</f>
        <v>0</v>
      </c>
      <c r="L132" s="24">
        <f>SUM(COUNTIFS(L$37:L$61,"HĐH"))</f>
        <v>1</v>
      </c>
      <c r="M132" s="24">
        <f>SUM(COUNTIFS(M$37:M$61,"HĐH"))</f>
        <v>1</v>
      </c>
      <c r="N132" s="8"/>
      <c r="O132" s="22"/>
    </row>
    <row r="133" spans="1:15" ht="24.75" customHeight="1">
      <c r="A133" s="27"/>
      <c r="B133" s="89"/>
      <c r="C133" s="89"/>
      <c r="D133" s="90"/>
      <c r="E133" s="113"/>
      <c r="F133" s="83" t="s">
        <v>234</v>
      </c>
      <c r="G133" s="83"/>
      <c r="H133" s="13"/>
      <c r="I133" s="9"/>
      <c r="J133" s="9"/>
      <c r="K133" s="24">
        <f>SUM(COUNTIFS(K$62:K$83,"HĐH"))</f>
        <v>1</v>
      </c>
      <c r="L133" s="24">
        <f>SUM(COUNTIFS(L$62:L$83,"HĐH"))</f>
        <v>1</v>
      </c>
      <c r="M133" s="24">
        <f>SUM(COUNTIFS(M$62:M$83,"HĐH"))</f>
        <v>1</v>
      </c>
      <c r="N133" s="8"/>
      <c r="O133" s="22"/>
    </row>
    <row r="134" spans="1:15" ht="24.75" customHeight="1">
      <c r="A134" s="27"/>
      <c r="B134" s="89"/>
      <c r="C134" s="89"/>
      <c r="D134" s="90"/>
      <c r="E134" s="113"/>
      <c r="F134" s="83" t="s">
        <v>235</v>
      </c>
      <c r="G134" s="83"/>
      <c r="H134" s="13"/>
      <c r="I134" s="9"/>
      <c r="J134" s="9"/>
      <c r="K134" s="24">
        <f>SUM(COUNTIFS(K$84:K$89,"HĐH"))</f>
        <v>1</v>
      </c>
      <c r="L134" s="24">
        <f>SUM(COUNTIFS(L$84:L$89,"HĐH"))</f>
        <v>0</v>
      </c>
      <c r="M134" s="24">
        <f>SUM(COUNTIFS(M$84:M$89,"HĐH"))</f>
        <v>0</v>
      </c>
      <c r="N134" s="8"/>
      <c r="O134" s="22"/>
    </row>
    <row r="135" spans="1:15" ht="24.75" customHeight="1">
      <c r="A135" s="27"/>
      <c r="B135" s="89"/>
      <c r="C135" s="89"/>
      <c r="D135" s="90"/>
      <c r="E135" s="113"/>
      <c r="F135" s="114" t="s">
        <v>236</v>
      </c>
      <c r="G135" s="115"/>
      <c r="H135" s="13"/>
      <c r="I135" s="9"/>
      <c r="J135" s="9"/>
      <c r="K135" s="24">
        <f>SUM(COUNTIFS(K$90:K$113,"HĐH"))</f>
        <v>2</v>
      </c>
      <c r="L135" s="24">
        <f>SUM(COUNTIFS(L$90:L$113,"HĐH"))</f>
        <v>2</v>
      </c>
      <c r="M135" s="24">
        <f>SUM(COUNTIFS(M$90:M$113,"HĐH"))</f>
        <v>2</v>
      </c>
      <c r="N135" s="8"/>
      <c r="O135" s="22"/>
    </row>
    <row r="136" spans="1:15" ht="8.25" customHeight="1"/>
    <row r="137" spans="1:15" ht="18.75" customHeight="1">
      <c r="B137" s="84" t="s">
        <v>238</v>
      </c>
      <c r="C137" s="84"/>
      <c r="D137" s="84"/>
      <c r="E137" s="84"/>
      <c r="F137" s="109" t="s">
        <v>213</v>
      </c>
      <c r="G137" s="109"/>
      <c r="H137" s="109"/>
      <c r="I137" s="109"/>
      <c r="J137" s="109"/>
      <c r="K137" s="84" t="s">
        <v>144</v>
      </c>
      <c r="L137" s="84"/>
      <c r="M137" s="84"/>
      <c r="N137" s="84"/>
    </row>
    <row r="138" spans="1:15" ht="24.75" customHeight="1">
      <c r="K138" s="18"/>
      <c r="L138" s="18"/>
      <c r="M138" s="18"/>
    </row>
    <row r="139" spans="1:15" ht="38.25" customHeight="1">
      <c r="B139" s="108" t="s">
        <v>237</v>
      </c>
      <c r="C139" s="108"/>
      <c r="D139" s="108"/>
      <c r="E139" s="108"/>
      <c r="F139" s="68"/>
      <c r="G139" s="69" t="s">
        <v>214</v>
      </c>
      <c r="H139" s="82"/>
      <c r="I139" s="82"/>
      <c r="J139" s="82"/>
      <c r="K139" s="80" t="s">
        <v>145</v>
      </c>
      <c r="L139" s="80"/>
      <c r="M139" s="80"/>
      <c r="N139" s="80"/>
    </row>
  </sheetData>
  <mergeCells count="177">
    <mergeCell ref="D107:D108"/>
    <mergeCell ref="E107:E108"/>
    <mergeCell ref="F107:F108"/>
    <mergeCell ref="B114:G114"/>
    <mergeCell ref="B115:G115"/>
    <mergeCell ref="B116:G116"/>
    <mergeCell ref="B117:G117"/>
    <mergeCell ref="B118:G118"/>
    <mergeCell ref="B2:N2"/>
    <mergeCell ref="D122:G122"/>
    <mergeCell ref="D123:G123"/>
    <mergeCell ref="D124:G124"/>
    <mergeCell ref="C40:D40"/>
    <mergeCell ref="C91:D91"/>
    <mergeCell ref="C79:D79"/>
    <mergeCell ref="D132:E132"/>
    <mergeCell ref="D135:E135"/>
    <mergeCell ref="D134:E134"/>
    <mergeCell ref="D133:E133"/>
    <mergeCell ref="F135:G135"/>
    <mergeCell ref="B134:C134"/>
    <mergeCell ref="B135:C135"/>
    <mergeCell ref="D130:G130"/>
    <mergeCell ref="F96:F99"/>
    <mergeCell ref="E96:E99"/>
    <mergeCell ref="D96:D99"/>
    <mergeCell ref="C96:C99"/>
    <mergeCell ref="B96:B99"/>
    <mergeCell ref="F101:F102"/>
    <mergeCell ref="E101:E102"/>
    <mergeCell ref="D101:D102"/>
    <mergeCell ref="C101:C102"/>
    <mergeCell ref="B101:B102"/>
    <mergeCell ref="B139:E139"/>
    <mergeCell ref="F137:J137"/>
    <mergeCell ref="D131:E131"/>
    <mergeCell ref="F134:G134"/>
    <mergeCell ref="F132:G132"/>
    <mergeCell ref="F131:G131"/>
    <mergeCell ref="F133:G133"/>
    <mergeCell ref="B129:C129"/>
    <mergeCell ref="B130:C130"/>
    <mergeCell ref="B131:C131"/>
    <mergeCell ref="B132:C132"/>
    <mergeCell ref="B133:C133"/>
    <mergeCell ref="C63:D63"/>
    <mergeCell ref="E47"/>
    <mergeCell ref="E68"/>
    <mergeCell ref="B119:G119"/>
    <mergeCell ref="C55:D55"/>
    <mergeCell ref="A78"/>
    <mergeCell ref="A90:A91"/>
    <mergeCell ref="C90:D90"/>
    <mergeCell ref="B73:B75"/>
    <mergeCell ref="F73:F75"/>
    <mergeCell ref="E73:E75"/>
    <mergeCell ref="D73:D75"/>
    <mergeCell ref="F88:F89"/>
    <mergeCell ref="E88:E89"/>
    <mergeCell ref="D88:D89"/>
    <mergeCell ref="C88:C89"/>
    <mergeCell ref="B88:B89"/>
    <mergeCell ref="F103:F104"/>
    <mergeCell ref="E103:E104"/>
    <mergeCell ref="D103:D104"/>
    <mergeCell ref="C103:C104"/>
    <mergeCell ref="B103:B104"/>
    <mergeCell ref="B107:B108"/>
    <mergeCell ref="C107:C108"/>
    <mergeCell ref="F44:F45"/>
    <mergeCell ref="E44:E45"/>
    <mergeCell ref="D44:D45"/>
    <mergeCell ref="C44:C45"/>
    <mergeCell ref="K3:M3"/>
    <mergeCell ref="M5:M6"/>
    <mergeCell ref="K5:K6"/>
    <mergeCell ref="N3:N6"/>
    <mergeCell ref="C25:D25"/>
    <mergeCell ref="C26:D26"/>
    <mergeCell ref="E28"/>
    <mergeCell ref="C32:D32"/>
    <mergeCell ref="C35:D35"/>
    <mergeCell ref="C29:D29"/>
    <mergeCell ref="C38:D38"/>
    <mergeCell ref="C39:D39"/>
    <mergeCell ref="C43:D43"/>
    <mergeCell ref="C41:D41"/>
    <mergeCell ref="J3:J6"/>
    <mergeCell ref="I3:I6"/>
    <mergeCell ref="A3:A6"/>
    <mergeCell ref="B3:B6"/>
    <mergeCell ref="C7:D7"/>
    <mergeCell ref="C8:D8"/>
    <mergeCell ref="C9:D9"/>
    <mergeCell ref="C12:D12"/>
    <mergeCell ref="A30"/>
    <mergeCell ref="A27:A29"/>
    <mergeCell ref="H3:H6"/>
    <mergeCell ref="C11:D11"/>
    <mergeCell ref="E3:E6"/>
    <mergeCell ref="C3:D4"/>
    <mergeCell ref="C5:C6"/>
    <mergeCell ref="D5:D6"/>
    <mergeCell ref="G3:G6"/>
    <mergeCell ref="F3:F6"/>
    <mergeCell ref="A31:A34"/>
    <mergeCell ref="A37:A39"/>
    <mergeCell ref="C86:D86"/>
    <mergeCell ref="C37:D37"/>
    <mergeCell ref="C84:D84"/>
    <mergeCell ref="C60:D60"/>
    <mergeCell ref="A50:A56"/>
    <mergeCell ref="A40:A45"/>
    <mergeCell ref="A46:A48"/>
    <mergeCell ref="C52:D52"/>
    <mergeCell ref="A68"/>
    <mergeCell ref="A64:A67"/>
    <mergeCell ref="A69:A70"/>
    <mergeCell ref="B44:B45"/>
    <mergeCell ref="C54:D54"/>
    <mergeCell ref="C58:D58"/>
    <mergeCell ref="C57:D57"/>
    <mergeCell ref="A59"/>
    <mergeCell ref="A76"/>
    <mergeCell ref="A77"/>
    <mergeCell ref="C85:D85"/>
    <mergeCell ref="C70:D70"/>
    <mergeCell ref="C73:C75"/>
    <mergeCell ref="C62:D62"/>
    <mergeCell ref="D129:G129"/>
    <mergeCell ref="D128:G128"/>
    <mergeCell ref="K137:N137"/>
    <mergeCell ref="A100"/>
    <mergeCell ref="A92"/>
    <mergeCell ref="A93"/>
    <mergeCell ref="A96:A99"/>
    <mergeCell ref="A71:A75"/>
    <mergeCell ref="A80"/>
    <mergeCell ref="A81"/>
    <mergeCell ref="A82:A85"/>
    <mergeCell ref="A86:A89"/>
    <mergeCell ref="C87:D87"/>
    <mergeCell ref="B137:E137"/>
    <mergeCell ref="B122:C122"/>
    <mergeCell ref="B123:C123"/>
    <mergeCell ref="B124:C124"/>
    <mergeCell ref="B125:C125"/>
    <mergeCell ref="B126:C126"/>
    <mergeCell ref="B127:C127"/>
    <mergeCell ref="B128:C128"/>
    <mergeCell ref="B120:G120"/>
    <mergeCell ref="B121:C121"/>
    <mergeCell ref="D121:G121"/>
    <mergeCell ref="A20:A22"/>
    <mergeCell ref="A23:A26"/>
    <mergeCell ref="C19:D19"/>
    <mergeCell ref="C17:D17"/>
    <mergeCell ref="A10"/>
    <mergeCell ref="A18"/>
    <mergeCell ref="E18"/>
    <mergeCell ref="L5:L6"/>
    <mergeCell ref="K139:N139"/>
    <mergeCell ref="C111:D111"/>
    <mergeCell ref="C94:D94"/>
    <mergeCell ref="A103:A105"/>
    <mergeCell ref="A95"/>
    <mergeCell ref="A101:A102"/>
    <mergeCell ref="A113"/>
    <mergeCell ref="A109"/>
    <mergeCell ref="A106"/>
    <mergeCell ref="A107:A108"/>
    <mergeCell ref="A110"/>
    <mergeCell ref="A112"/>
    <mergeCell ref="H139:J139"/>
    <mergeCell ref="D125:G125"/>
    <mergeCell ref="D126:G126"/>
    <mergeCell ref="D127:G127"/>
  </mergeCells>
  <phoneticPr fontId="16" type="noConversion"/>
  <dataValidations count="6">
    <dataValidation type="list" allowBlank="1" showInputMessage="1" showErrorMessage="1" sqref="D61 D44 E15:E16 H114:J114 D112:E113 D109:E110 D105:E107 D103:E103 E100:E101 D100 E95:E96 D95 D92:D93 E92 D88:E88 D80:E83 D78:E78 E76:E77 D71:D72 E71:E73 D69:E69 D68 D64:D66 E64:E67 D59:E59 D56:E56 D53:E53 D42:E42 D36 D33:E34 D30:E31 D27:D28 E27 D20:E24 D18 D13:D16 D10:E10">
      <formula1>"KQMĐ, NDCT, TLHD, BC, ĐP"</formula1>
    </dataValidation>
    <dataValidation type="list" allowBlank="1" showInputMessage="1" showErrorMessage="1" sqref="E46 E48:E51">
      <formula1>"x"</formula1>
    </dataValidation>
    <dataValidation type="list" allowBlank="1" showInputMessage="1" showErrorMessage="1" sqref="J3 J61 J112:J113 J95:J110 J92:J93 J88:J89 J80:J83 J71:J78 J64:J69 J59 J56 J53 J44:J51 J42 J36 J33:J34 J30:J31 J27:J28 J20:J24 J18 J13:J16 J10">
      <formula1>"Lớp học, Lớp học + sân chơi, Ngoài nhà trường, Phòng chức năng, Sân chơi"</formula1>
    </dataValidation>
    <dataValidation type="list" allowBlank="1" showInputMessage="1" showErrorMessage="1" sqref="I3 I61 I112:I113 I95:I110 I92:I93 I88:I89 I80:I83 I71:I78 I64:I69 I59 I56 I53 I44:I51 I42 I36 I33:I34 I30:I31 I27:I28 I20:I24 I18 I13:I16 I10">
      <formula1>"Lớp,Lớp-khối, Tổ"</formula1>
    </dataValidation>
    <dataValidation type="list" allowBlank="1" showInputMessage="1" showErrorMessage="1" sqref="D47:D51">
      <formula1>"KQMĐ, NDCT, TLHD, BC, ĐP, ATGT"</formula1>
    </dataValidation>
    <dataValidation type="list" allowBlank="1" showInputMessage="1" showErrorMessage="1" sqref="K10:M113">
      <formula1>"ĐTT,TDS,HĐH,HĐG,HĐG/HĐC,HĐNT,HĐC,VS-AN,LH,TQDN,SHHN"</formula1>
    </dataValidation>
  </dataValidations>
  <hyperlinks>
    <hyperlink ref="H10" r:id="rId1"/>
  </hyperlinks>
  <pageMargins left="1.0374015750000001" right="0.64015750000000005" top="0.74803149606299202" bottom="0.72" header="0.31496062992126" footer="0.31496062992126"/>
  <pageSetup paperSize="9" orientation="landscape"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KẾ HOẠCH NĂM</vt:lpstr>
      <vt:lpstr>'KẾ HOẠCH NĂM'!Print_Area</vt:lpstr>
      <vt:lpstr>'KẾ HOẠCH NĂM'!Print_Titles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2026-03-05T02:33:41Z</cp:lastPrinted>
  <dcterms:created xsi:type="dcterms:W3CDTF">2019-07-05T03:48:23Z</dcterms:created>
  <dcterms:modified xsi:type="dcterms:W3CDTF">2026-03-05T02:39:44Z</dcterms:modified>
</cp:coreProperties>
</file>