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 - THS\15. NĂM HỌC 2024-2025\5. CÔNG KHAI\2. CÔNG KHAI 09\PHU LUC 4. THU-CHI NGOÀI NS 23-24\"/>
    </mc:Choice>
  </mc:AlternateContent>
  <bookViews>
    <workbookView xWindow="0" yWindow="60" windowWidth="15345" windowHeight="3510" firstSheet="1" activeTab="9"/>
  </bookViews>
  <sheets>
    <sheet name="VS TRƯỜNG LỚP, NHÀ VS" sheetId="4" r:id="rId1"/>
    <sheet name="DỤNG CỤ, ĐÒ DÙNG BT" sheetId="5" r:id="rId2"/>
    <sheet name="UH TÀI TRỢ CSVC" sheetId="6" r:id="rId3"/>
    <sheet name="chi bán trú " sheetId="15" r:id="rId4"/>
    <sheet name="Chi nước " sheetId="16" r:id="rId5"/>
    <sheet name="PHỤ PHÍ BT" sheetId="17" r:id="rId6"/>
    <sheet name="Chi xe đạp " sheetId="18" r:id="rId7"/>
    <sheet name="chi buổi 2" sheetId="10" r:id="rId8"/>
    <sheet name="KNS" sheetId="12" r:id="rId9"/>
    <sheet name="TANN" sheetId="13" r:id="rId10"/>
  </sheets>
  <externalReferences>
    <externalReference r:id="rId1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 l="1"/>
  <c r="D15" i="5" l="1"/>
  <c r="C31" i="4"/>
  <c r="C12" i="13" l="1"/>
  <c r="D11" i="13"/>
  <c r="C7" i="13"/>
  <c r="C33" i="10"/>
  <c r="C32" i="10"/>
  <c r="C23" i="10"/>
  <c r="C6" i="18" l="1"/>
  <c r="D31" i="4" l="1"/>
  <c r="D18" i="5"/>
  <c r="C53" i="15" l="1"/>
  <c r="D54" i="15"/>
  <c r="C25" i="15"/>
  <c r="D14" i="17"/>
  <c r="D8" i="18"/>
  <c r="C6" i="10"/>
  <c r="C15" i="10" s="1"/>
  <c r="C18" i="12"/>
  <c r="C26" i="12"/>
  <c r="C13" i="12"/>
  <c r="D11" i="18" l="1"/>
  <c r="D10" i="18"/>
  <c r="D9" i="18"/>
  <c r="D33" i="4"/>
  <c r="C34" i="4" s="1"/>
  <c r="D12" i="18" l="1"/>
  <c r="D7" i="12" l="1"/>
  <c r="D22" i="13" l="1"/>
  <c r="C15" i="13"/>
  <c r="C16" i="13" s="1"/>
  <c r="D24" i="12" l="1"/>
  <c r="D27" i="12" s="1"/>
  <c r="D31" i="10"/>
  <c r="D17" i="17" l="1"/>
  <c r="C6" i="17"/>
  <c r="C16" i="17" s="1"/>
  <c r="D19" i="6"/>
  <c r="D22" i="6" s="1"/>
  <c r="C18" i="17" l="1"/>
  <c r="D11" i="16"/>
  <c r="D14" i="16" s="1"/>
  <c r="C6" i="16"/>
  <c r="C13" i="16" s="1"/>
  <c r="D23" i="15" l="1"/>
  <c r="D26" i="15" s="1"/>
  <c r="C23" i="13" l="1"/>
  <c r="D11" i="12"/>
  <c r="D14" i="12" s="1"/>
  <c r="D13" i="10" l="1"/>
  <c r="D16" i="10" s="1"/>
  <c r="C17" i="10" s="1"/>
  <c r="C7" i="5" l="1"/>
  <c r="C17" i="5" s="1"/>
  <c r="C19" i="5" s="1"/>
  <c r="C7" i="6" l="1"/>
  <c r="C21" i="6" s="1"/>
</calcChain>
</file>

<file path=xl/sharedStrings.xml><?xml version="1.0" encoding="utf-8"?>
<sst xmlns="http://schemas.openxmlformats.org/spreadsheetml/2006/main" count="316" uniqueCount="195">
  <si>
    <t>STT</t>
  </si>
  <si>
    <t>NỘI DUNG</t>
  </si>
  <si>
    <t xml:space="preserve">THU </t>
  </si>
  <si>
    <t xml:space="preserve">GHI CHÚ </t>
  </si>
  <si>
    <t xml:space="preserve">CHI </t>
  </si>
  <si>
    <t xml:space="preserve">1. PHẦN THU </t>
  </si>
  <si>
    <t xml:space="preserve">2. PHẦN CHI </t>
  </si>
  <si>
    <t xml:space="preserve">ĐỐI TRỪ </t>
  </si>
  <si>
    <t>Cộng Thu</t>
  </si>
  <si>
    <t>Cộng thu</t>
  </si>
  <si>
    <t xml:space="preserve">CỘNG THU </t>
  </si>
  <si>
    <t>29/6</t>
  </si>
  <si>
    <t xml:space="preserve">TT trả ông Tăng cắt tỉa, uốn cây cảnh </t>
  </si>
  <si>
    <t>TT tiền quét dọn vệ sinh cho bà Ngự tháng 6,7,8,9</t>
  </si>
  <si>
    <t>Thu năm học 2023-2024</t>
  </si>
  <si>
    <t>Dư của Nh 2022-2023</t>
  </si>
  <si>
    <t>Dư của năm học 2022-2023</t>
  </si>
  <si>
    <t xml:space="preserve">TT hợp đồng cửa đại, cửa sổ phòng học </t>
  </si>
  <si>
    <t xml:space="preserve">TT tiền quét dọn vệ sinh tháng 10 </t>
  </si>
  <si>
    <t>TT tiền vệ sinh T11</t>
  </si>
  <si>
    <t>TT đc Quang thiền VSMT năm 2023</t>
  </si>
  <si>
    <t>Thu NH 23-24</t>
  </si>
  <si>
    <t xml:space="preserve">TT hợp đồng sửa chữa nhà vệ sinh </t>
  </si>
  <si>
    <t xml:space="preserve">TT hđ sửa chữa điện + mua quạt nhà ăn bán trú </t>
  </si>
  <si>
    <t>Tt tiền quét dọn vệ sinh tháng 12</t>
  </si>
  <si>
    <t xml:space="preserve">TT trả công ty Trường Giang HĐ mở ô cửa và ô thoáng nhà ăn </t>
  </si>
  <si>
    <t>TT HĐ Công ty Trường Giang lát nền phòng học, sơn nhà vs</t>
  </si>
  <si>
    <t xml:space="preserve">Cộng </t>
  </si>
  <si>
    <t>CỘNG CHI</t>
  </si>
  <si>
    <t xml:space="preserve">CỘNG CHI </t>
  </si>
  <si>
    <t>TT tiền dọn vệ sinh tháng 1</t>
  </si>
  <si>
    <t xml:space="preserve">TT trả bà reo làm cỏ, cắt cây </t>
  </si>
  <si>
    <t>Tt tiền dọn vệ sinh tháng 2</t>
  </si>
  <si>
    <t>TT tiền dọn vệ sinh tháng 3</t>
  </si>
  <si>
    <t>TT trả đc Lý  tiền mua chăn, mền cho hs bán trú</t>
  </si>
  <si>
    <t>Mua giường gấp cho gv trực ( 4 cái)</t>
  </si>
  <si>
    <t xml:space="preserve">TT bà Ngự tiền mua chổi dễ dọn vệ sinh </t>
  </si>
  <si>
    <t>TT tiền dọn cỏ sân trường chuẩn bị đón đoàn Kt</t>
  </si>
  <si>
    <t>TỔNG THU  KÌ 1( TỪ THÁNG 9- 12)</t>
  </si>
  <si>
    <t>TT trả ban tài chính  T9</t>
  </si>
  <si>
    <t>TT trả công thu GVCN T9</t>
  </si>
  <si>
    <t>TT trả công trực Gv T9</t>
  </si>
  <si>
    <t>Tt trả công tác quản lý T9</t>
  </si>
  <si>
    <t>TT trả ban tài chính T10</t>
  </si>
  <si>
    <t>TT trả quản lý T10</t>
  </si>
  <si>
    <t>TT trả công thu GVCN T10</t>
  </si>
  <si>
    <t>TT trả công Gv trực trưa T10</t>
  </si>
  <si>
    <t>TT trả Công thu GVCn T11</t>
  </si>
  <si>
    <t>TT trả GV trực trưa T11</t>
  </si>
  <si>
    <t>TT trả công tác quản lý T11</t>
  </si>
  <si>
    <t>TT trả % ban tài chính  T11</t>
  </si>
  <si>
    <t>TT % ban tài chính tháng 12</t>
  </si>
  <si>
    <t>TT trẩ công tác quản lý T12</t>
  </si>
  <si>
    <t>TT trả công tác thu GVCN T12</t>
  </si>
  <si>
    <t>TT trả gv trực trưa T12</t>
  </si>
  <si>
    <t>CỘNG CHI KÌ 1</t>
  </si>
  <si>
    <t>BẢNG TỔNG HỢP CHI  TIỀN NƯỚC UỐNG   NĂM HỌC 2023-2024</t>
  </si>
  <si>
    <t>Trả công ty 90%</t>
  </si>
  <si>
    <t>Tổng Thu của HS kì  NH 23-24</t>
  </si>
  <si>
    <t>TT tiền dọc vệ sinh tháng 4</t>
  </si>
  <si>
    <t xml:space="preserve">TT trả ong tăng tiền cắt tỉa cây cảnh </t>
  </si>
  <si>
    <t>TT bà ngự mua chổi , dễ lần 1</t>
  </si>
  <si>
    <t xml:space="preserve">TT Trả hợp đà tiền mua giấy, dụng cụ vệ sinh </t>
  </si>
  <si>
    <t>TT tiền lao công dọn vệ sinh tháng 5</t>
  </si>
  <si>
    <t xml:space="preserve">TT tiền công hút  bể phốt nhà vệ sinh </t>
  </si>
  <si>
    <t xml:space="preserve">TT trả công cắt cỏ sân bóng, cổng trường </t>
  </si>
  <si>
    <t>TT mua chất tẩy rửa, giấy vệ sinh , dụng cụ vệ sinh</t>
  </si>
  <si>
    <t>TT tiền mua giường ngủ phòng PHT</t>
  </si>
  <si>
    <t>1. PHẦN THU KÌ 1</t>
  </si>
  <si>
    <t>2. PHẦN CHI KÌ 1</t>
  </si>
  <si>
    <t xml:space="preserve">Cộng chi </t>
  </si>
  <si>
    <t>Trả công tác quản lý kì 1</t>
  </si>
  <si>
    <t>Trả % gv thu kì 1</t>
  </si>
  <si>
    <t>TT trả quản lý kì 2</t>
  </si>
  <si>
    <t>TT trả Gv trực tháng 1</t>
  </si>
  <si>
    <t>TT trả gv thu T1</t>
  </si>
  <si>
    <t>Tt trả quản lý tháng 1</t>
  </si>
  <si>
    <t>TT trả ban tài chính tháng 1</t>
  </si>
  <si>
    <t>TT trả Gv trực tháng 2</t>
  </si>
  <si>
    <t>TT trả gv thu T2</t>
  </si>
  <si>
    <t>Tt trả quản lý tháng 2</t>
  </si>
  <si>
    <t>TT trả ban tài chính tháng 2</t>
  </si>
  <si>
    <t>TT trả Gv trực tháng 3</t>
  </si>
  <si>
    <t>TT trả gv thu T3</t>
  </si>
  <si>
    <t>Tt trả quản lý tháng 3</t>
  </si>
  <si>
    <t>TT trả ban tài chính tháng 3</t>
  </si>
  <si>
    <t>TT trả Gv trực tháng 4</t>
  </si>
  <si>
    <t>TT trả gv thu T4</t>
  </si>
  <si>
    <t>Tt trả quản lý tháng 4</t>
  </si>
  <si>
    <t>TT trả ban tài chính tháng 4</t>
  </si>
  <si>
    <t>TT trả Gv trực tháng 5</t>
  </si>
  <si>
    <t>TT trả gv thu T5</t>
  </si>
  <si>
    <t>Tt trả quản lý tháng 5</t>
  </si>
  <si>
    <t>TT trả ban tài chính tháng 5</t>
  </si>
  <si>
    <t>% CSVC</t>
  </si>
  <si>
    <t>B. Phần chi</t>
  </si>
  <si>
    <t>Dây bơm</t>
  </si>
  <si>
    <t xml:space="preserve">Máy bơm nhà VS rửa </t>
  </si>
  <si>
    <t>CHI</t>
  </si>
  <si>
    <t>Còn hết</t>
  </si>
  <si>
    <t>3, Đối trừ</t>
  </si>
  <si>
    <t>Hết</t>
  </si>
  <si>
    <t>HIỆU TRƯỞNG                                 KẾ TOÁN                                                  THỦ QUỸ</t>
  </si>
  <si>
    <t>TT trả trung tâm Trường Thịnh</t>
  </si>
  <si>
    <t>TT Trả % GVCN công tác thu</t>
  </si>
  <si>
    <t>Thu</t>
  </si>
  <si>
    <t>Chi</t>
  </si>
  <si>
    <t>Còn, hết</t>
  </si>
  <si>
    <t>4.PHẦN THU KÌ 2</t>
  </si>
  <si>
    <t>Cộng thu kỳ 2</t>
  </si>
  <si>
    <t>TT trả công tác quản lý, công tác thu chi</t>
  </si>
  <si>
    <t>5. PHẦN CHI KÌ 2</t>
  </si>
  <si>
    <t>HIỆU TRƯỞNG                           KẾ TOÁN                   THỦ QUỸ</t>
  </si>
  <si>
    <t>TT Trả giáo viên trực tiếp giảng dạy</t>
  </si>
  <si>
    <t>TT Trả CBGV chức danh theo công văn 538</t>
  </si>
  <si>
    <t>Thu HS tham gia học 2 buổi/ ngày kỳ 2</t>
  </si>
  <si>
    <t xml:space="preserve">2.PHẦN CHI </t>
  </si>
  <si>
    <t>Nộp trả thuế 2%</t>
  </si>
  <si>
    <t>BẢNG TỔNG HỢP THU CHI  TRÔNG COI XE ĐẠP HỌC SINH-  NĂM HỌC 2023-2024</t>
  </si>
  <si>
    <t>Thu các học sinh tham gia</t>
  </si>
  <si>
    <t>2. PHẦN CHI</t>
  </si>
  <si>
    <t>Nộp thuế theo CV 538 10%</t>
  </si>
  <si>
    <t>TT trả HĐ trông coi xe đạp của HS</t>
  </si>
  <si>
    <t>TT trả công tác QL, công tác thu</t>
  </si>
  <si>
    <t>Hỗ trợ CSVC</t>
  </si>
  <si>
    <t>Cộng chi</t>
  </si>
  <si>
    <t xml:space="preserve">3, Đối trừ </t>
  </si>
  <si>
    <t xml:space="preserve">Còn hết </t>
  </si>
  <si>
    <t>HIỆU TRƯỞNG                                 KẾ TOÁN                               THỦ QUỸ</t>
  </si>
  <si>
    <t xml:space="preserve">Thu học sinh tham gia </t>
  </si>
  <si>
    <t>TT hỗ trợ tiền điện lần 1</t>
  </si>
  <si>
    <t>TT hỗ trợ tiền điện lần 2</t>
  </si>
  <si>
    <t>TT hỗ trợ tiền nước bán trú lần 2</t>
  </si>
  <si>
    <t>TT hỗ trợ tiền nước bán trú lần1</t>
  </si>
  <si>
    <t>Thu của học sinh tham gia</t>
  </si>
  <si>
    <t>TT trả công tác thu của GVCN</t>
  </si>
  <si>
    <t xml:space="preserve">TT trả vận chuyển nước lên phòng học + công tác QL </t>
  </si>
  <si>
    <t>1. PHẦN THU KỲ 2</t>
  </si>
  <si>
    <t>TỔNG THU HS KÌ 2 ( TỪ THÁNG 1- 5)</t>
  </si>
  <si>
    <t>BẢNG TỔNG HỢP  THU CHI QUẢN LÝ, 
TRÔNG TRƯA BÁN TRÚ - NĂM HỌC 2023-2024</t>
  </si>
  <si>
    <t>TT HĐ Công ty Trường Giang  sửa nhà vs , đào rãnh thoát nước , xây bể phốt nhà vệ sinh</t>
  </si>
  <si>
    <t>TT HĐ chống thấm phòng học</t>
  </si>
  <si>
    <t>TT HĐ sữa chữa lát nền, ốp tường nhà vệ sinh học sinh</t>
  </si>
  <si>
    <t>TT trả cty Hà thư Hđ làm cửa nhà vệ sinh</t>
  </si>
  <si>
    <t>TT Hợp đồng mua bàn ghế học sinh, gv</t>
  </si>
  <si>
    <t xml:space="preserve">TT Hợp đồng tiền làm mái vòm từ nhà hiệu bộ sang phòng học </t>
  </si>
  <si>
    <t>TT Hợp đông mua giá vẽ</t>
  </si>
  <si>
    <t>Thu năm học 2023-2024 ( Lớp 1)</t>
  </si>
  <si>
    <t xml:space="preserve">TT trả bà ngự mua dụng cụ dọn nhà vệ sinh </t>
  </si>
  <si>
    <t xml:space="preserve">              Nguyễn Văn Thung                            Nguyễn Hồng Quang </t>
  </si>
  <si>
    <t xml:space="preserve">Trần Thị Thoa </t>
  </si>
  <si>
    <t xml:space="preserve"> Nguyễn Văn Thung                                   Nguyễn Hồng Quang                      Trần Thị Thoa </t>
  </si>
  <si>
    <t xml:space="preserve">               Nguyễn Văn Thung                                   Nguyễn Hồng Quang                      Trần Thị Thoa </t>
  </si>
  <si>
    <t xml:space="preserve">        Nguyễn Văn Thung                                   Nguyễn Hồng Quang                      Trần Thị Thoa </t>
  </si>
  <si>
    <t xml:space="preserve">        Nguyễn Văn Thung                             Nguyễn Hồng Quang                      Trần Thị Thoa </t>
  </si>
  <si>
    <t xml:space="preserve">Hết </t>
  </si>
  <si>
    <t xml:space="preserve"> Nguyễn Văn Thung                             Nguyễn Hồng Quang                      Trần Thị Thoa </t>
  </si>
  <si>
    <t xml:space="preserve">    Nguyễn Văn Thung                           Nguyễn Hồng Quang                                Trần  Thị Thoa </t>
  </si>
  <si>
    <t xml:space="preserve">              HIỆU TRƯỞNG                                 KẾ TOÁN                                                  THỦ QUỸ</t>
  </si>
  <si>
    <t>TT trả Trung Tâm TA Anh Dũng( TA1,2)</t>
  </si>
  <si>
    <t>TT trả công tác quản lý ( BGH, KT, TQ)</t>
  </si>
  <si>
    <t xml:space="preserve">TT Trả GVCN tuyên truyền </t>
  </si>
  <si>
    <t xml:space="preserve">1.PHẦN THU </t>
  </si>
  <si>
    <t>TT trả công ty Anh Dũng ( T1.2)</t>
  </si>
  <si>
    <t>I. PHẦN THU CHI   KÌ 1</t>
  </si>
  <si>
    <t>II. PHẦN THU CHI  KÌ 2</t>
  </si>
  <si>
    <t xml:space="preserve">Học sinh tham gia nộp sau HK1 chuyển sang </t>
  </si>
  <si>
    <t>3. Đối trừ còn ( CSVC)</t>
  </si>
  <si>
    <t>Còn hết( CSVC)</t>
  </si>
  <si>
    <t>Cộng CSVC ( kì 1+ kì 2)</t>
  </si>
  <si>
    <t xml:space="preserve">Tổng tiền CSVC thu từ tiền học  được chuyển sang quỹ CSVC </t>
  </si>
  <si>
    <t xml:space="preserve">PHẦN THU </t>
  </si>
  <si>
    <t>Tổng thu Hs học kì 1 1 ( T9,10,11,12)</t>
  </si>
  <si>
    <t>Tổng thu HS học kì  2 ( T 1,2,3,4,5 )</t>
  </si>
  <si>
    <t xml:space="preserve">PHẦN CHI </t>
  </si>
  <si>
    <t>TT trả về công ty HOPE.EDU KÌ 1</t>
  </si>
  <si>
    <t>TT trả về công ty HOPE.EDU KÌ 2</t>
  </si>
  <si>
    <t xml:space="preserve">1. PHẦN THU ( 10%)  bên CT trích lại </t>
  </si>
  <si>
    <t>CT trích lại 10% học kì 1</t>
  </si>
  <si>
    <t>CT trích lại 10% học kì 2</t>
  </si>
  <si>
    <t xml:space="preserve">TT trả GVCN tiền tuyên truyền </t>
  </si>
  <si>
    <t xml:space="preserve">Đối trừ ( còn Hỗ trợ CSVC) </t>
  </si>
  <si>
    <t>BẢNG TỔNG HỢP  THU CHI TIỀN HỌC TA  VỚI GV  NƯỚC NGOÀI  NĂM HỌC 2023-2024</t>
  </si>
  <si>
    <t>BẢNG TỔNG HỢP THU  CHI TIỀN HỌC  KNS  NĂM HỌC 2023-2024</t>
  </si>
  <si>
    <t>BẢNG TỔNG HỢP THU CHI TIỀN MUA SẮM DỤNG CỤ ,ĐỒ DÙNG BT    NĂM HỌC 2023-2024</t>
  </si>
  <si>
    <t xml:space="preserve">TT tiền giặt chăn , mền bán trú </t>
  </si>
  <si>
    <t>BẢNG TỔNG HỢP  THU CHI  QUỸ VỆ SINH TRƯỜNG LỚP, NHÀ VS  - NĂM HỌC 2023-2024</t>
  </si>
  <si>
    <t>BẢNG TỔNG HỢP THU  CHI  TIỀN ỦNG HỘ TÀI TRỢ CSVC, TRANG THIẾT BỊ   NĂM HỌC 2023-2024</t>
  </si>
  <si>
    <t>TT mua nước tẩy rửa lau sàn, bàn ăn, giấy ăn…</t>
  </si>
  <si>
    <t>TT hỗ trợ tiền điện lần  3</t>
  </si>
  <si>
    <t>BẢNG TỔNG THU HỢP CHI TIỀN HỌC BUỔI 2/ NGÀY- NĂM HỌC 2023-2024</t>
  </si>
  <si>
    <t>BẢNG TỔNG HỢP THU  CHI  TIỀN PHỤ PHÍ   BÁN TRÚ -NĂM HỌC 2023-2024</t>
  </si>
  <si>
    <t>HIỆU TRƯỞN                               KẾ TOÁN                                                                THỦ QUỸ</t>
  </si>
  <si>
    <t xml:space="preserve">                   Trần Thị Thoa </t>
  </si>
  <si>
    <t xml:space="preserve">         Nguyễn Văn Thung                             Nguyễn Hồng Quang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</si>
</sst>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" fontId="2" fillId="0" borderId="1" xfId="0" applyNumberFormat="1" applyFont="1" applyBorder="1"/>
    <xf numFmtId="0" fontId="3" fillId="0" borderId="1" xfId="0" applyFont="1" applyBorder="1"/>
    <xf numFmtId="164" fontId="2" fillId="0" borderId="1" xfId="0" applyNumberFormat="1" applyFont="1" applyBorder="1"/>
    <xf numFmtId="164" fontId="3" fillId="0" borderId="1" xfId="1" applyNumberFormat="1" applyFont="1" applyBorder="1"/>
    <xf numFmtId="0" fontId="2" fillId="0" borderId="0" xfId="0" applyFont="1"/>
    <xf numFmtId="0" fontId="2" fillId="0" borderId="1" xfId="0" applyFont="1" applyBorder="1"/>
    <xf numFmtId="164" fontId="2" fillId="0" borderId="1" xfId="1" applyNumberFormat="1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164" fontId="2" fillId="0" borderId="0" xfId="0" applyNumberFormat="1" applyFont="1"/>
    <xf numFmtId="3" fontId="8" fillId="0" borderId="1" xfId="3" applyNumberFormat="1" applyFont="1" applyBorder="1" applyAlignment="1">
      <alignment horizontal="center" vertical="center"/>
    </xf>
    <xf numFmtId="0" fontId="9" fillId="0" borderId="1" xfId="0" applyFont="1" applyBorder="1"/>
    <xf numFmtId="164" fontId="2" fillId="0" borderId="3" xfId="1" applyNumberFormat="1" applyFont="1" applyBorder="1" applyAlignment="1">
      <alignment horizontal="center"/>
    </xf>
    <xf numFmtId="164" fontId="3" fillId="0" borderId="4" xfId="1" applyNumberFormat="1" applyFont="1" applyBorder="1"/>
    <xf numFmtId="164" fontId="3" fillId="0" borderId="1" xfId="1" applyNumberFormat="1" applyFont="1" applyBorder="1" applyAlignment="1">
      <alignment horizontal="center"/>
    </xf>
    <xf numFmtId="164" fontId="2" fillId="0" borderId="4" xfId="1" applyNumberFormat="1" applyFont="1" applyBorder="1" applyAlignment="1"/>
    <xf numFmtId="164" fontId="2" fillId="0" borderId="1" xfId="1" applyNumberFormat="1" applyFont="1" applyBorder="1" applyAlignment="1"/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/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164" fontId="9" fillId="0" borderId="1" xfId="1" applyNumberFormat="1" applyFont="1" applyBorder="1"/>
    <xf numFmtId="164" fontId="9" fillId="0" borderId="1" xfId="1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2" fillId="0" borderId="3" xfId="1" applyNumberFormat="1" applyFont="1" applyBorder="1"/>
    <xf numFmtId="0" fontId="2" fillId="0" borderId="1" xfId="0" applyFont="1" applyBorder="1" applyAlignment="1">
      <alignment wrapText="1"/>
    </xf>
    <xf numFmtId="164" fontId="2" fillId="2" borderId="1" xfId="1" applyNumberFormat="1" applyFont="1" applyFill="1" applyBorder="1"/>
    <xf numFmtId="164" fontId="3" fillId="2" borderId="1" xfId="1" applyNumberFormat="1" applyFont="1" applyFill="1" applyBorder="1"/>
    <xf numFmtId="164" fontId="3" fillId="2" borderId="5" xfId="1" applyNumberFormat="1" applyFont="1" applyFill="1" applyBorder="1" applyAlignment="1">
      <alignment horizontal="center" vertical="center"/>
    </xf>
    <xf numFmtId="0" fontId="2" fillId="0" borderId="0" xfId="0" applyFont="1" applyAlignment="1"/>
    <xf numFmtId="164" fontId="2" fillId="0" borderId="4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4" fontId="2" fillId="0" borderId="0" xfId="1" applyNumberFormat="1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 3" xfId="2"/>
    <cellStyle name="Normal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U%20LIEU/THU%20N&#7896;P%20NH%2023-24/HOPE%20_%20DS%20THU%20TI&#7872;N%20TT%20T&#7912;%20K&#7922;%2023-24%20-H&#7884;C%20K&#7922;%20II%20(2)-%20M&#7898;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ố buổi học TANN các lớp T1-5"/>
      <sheetName val="Nghiệm thu T1- T5"/>
      <sheetName val="DSHS MG"/>
      <sheetName val="1A"/>
      <sheetName val="1B"/>
      <sheetName val="1C"/>
      <sheetName val="1D"/>
      <sheetName val="1E"/>
      <sheetName val="1G"/>
      <sheetName val="2A"/>
      <sheetName val="2B"/>
      <sheetName val="2C"/>
      <sheetName val="2D"/>
      <sheetName val="2E"/>
      <sheetName val="3A"/>
      <sheetName val="3B"/>
      <sheetName val="3C"/>
      <sheetName val="3D"/>
      <sheetName val="3E"/>
      <sheetName val="3G"/>
      <sheetName val="4A"/>
      <sheetName val="4B"/>
      <sheetName val="4C"/>
      <sheetName val="4D"/>
      <sheetName val="4E"/>
      <sheetName val="4G"/>
      <sheetName val="5A"/>
      <sheetName val="5B"/>
      <sheetName val="5D"/>
    </sheetNames>
    <sheetDataSet>
      <sheetData sheetId="0"/>
      <sheetData sheetId="1">
        <row r="9">
          <cell r="AD9">
            <v>1908000</v>
          </cell>
        </row>
        <row r="10">
          <cell r="AD10">
            <v>824000</v>
          </cell>
        </row>
        <row r="11">
          <cell r="AD11">
            <v>1648000</v>
          </cell>
        </row>
        <row r="12">
          <cell r="AD12">
            <v>2172000</v>
          </cell>
        </row>
        <row r="13">
          <cell r="AD13">
            <v>1008000</v>
          </cell>
        </row>
        <row r="14">
          <cell r="AD14">
            <v>508000</v>
          </cell>
        </row>
        <row r="15">
          <cell r="AD15">
            <v>2604000</v>
          </cell>
        </row>
        <row r="16">
          <cell r="AD16">
            <v>316000</v>
          </cell>
        </row>
        <row r="17">
          <cell r="AD17">
            <v>1124000</v>
          </cell>
        </row>
        <row r="18">
          <cell r="AD18">
            <v>2488000</v>
          </cell>
        </row>
        <row r="19">
          <cell r="AD19">
            <v>660000</v>
          </cell>
        </row>
        <row r="20">
          <cell r="AD20">
            <v>2148000</v>
          </cell>
        </row>
        <row r="21">
          <cell r="AD21">
            <v>996000</v>
          </cell>
        </row>
        <row r="22">
          <cell r="AD22">
            <v>352000</v>
          </cell>
        </row>
        <row r="23">
          <cell r="AD23">
            <v>2536000</v>
          </cell>
        </row>
        <row r="24">
          <cell r="AD24">
            <v>360000</v>
          </cell>
        </row>
        <row r="25">
          <cell r="AD25">
            <v>572000</v>
          </cell>
        </row>
        <row r="26">
          <cell r="AD26">
            <v>572000</v>
          </cell>
        </row>
        <row r="27">
          <cell r="AD27">
            <v>60000</v>
          </cell>
        </row>
        <row r="28">
          <cell r="AD28">
            <v>448000</v>
          </cell>
        </row>
        <row r="29">
          <cell r="AD29">
            <v>2612000</v>
          </cell>
        </row>
        <row r="30">
          <cell r="AD30">
            <v>1008000</v>
          </cell>
        </row>
        <row r="31">
          <cell r="AD31">
            <v>192000</v>
          </cell>
        </row>
        <row r="32">
          <cell r="AD32">
            <v>208000</v>
          </cell>
        </row>
        <row r="33">
          <cell r="AD33">
            <v>144000</v>
          </cell>
        </row>
        <row r="34">
          <cell r="AD34">
            <v>2800000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13" zoomScale="106" zoomScaleNormal="106" workbookViewId="0">
      <selection activeCell="E37" sqref="E37"/>
    </sheetView>
  </sheetViews>
  <sheetFormatPr defaultColWidth="9" defaultRowHeight="15.75" x14ac:dyDescent="0.25"/>
  <cols>
    <col min="1" max="1" width="5.85546875" style="9" customWidth="1"/>
    <col min="2" max="2" width="48.42578125" style="9" customWidth="1"/>
    <col min="3" max="3" width="15.5703125" style="2" customWidth="1"/>
    <col min="4" max="4" width="19.140625" style="2" customWidth="1"/>
    <col min="5" max="5" width="26" style="9" customWidth="1"/>
    <col min="6" max="6" width="20.5703125" style="9" customWidth="1"/>
    <col min="7" max="16384" width="9" style="9"/>
  </cols>
  <sheetData>
    <row r="1" spans="1:6" x14ac:dyDescent="0.25">
      <c r="A1" s="43" t="s">
        <v>186</v>
      </c>
      <c r="B1" s="43"/>
      <c r="C1" s="43"/>
      <c r="D1" s="43"/>
    </row>
    <row r="2" spans="1:6" ht="15" customHeight="1" x14ac:dyDescent="0.25">
      <c r="A2" s="44"/>
      <c r="B2" s="44"/>
      <c r="C2" s="44"/>
      <c r="D2" s="44"/>
    </row>
    <row r="3" spans="1:6" ht="21.75" customHeight="1" x14ac:dyDescent="0.25">
      <c r="A3" s="3" t="s">
        <v>0</v>
      </c>
      <c r="B3" s="3" t="s">
        <v>1</v>
      </c>
      <c r="C3" s="4" t="s">
        <v>2</v>
      </c>
      <c r="D3" s="39" t="s">
        <v>98</v>
      </c>
    </row>
    <row r="4" spans="1:6" ht="17.25" customHeight="1" x14ac:dyDescent="0.25">
      <c r="A4" s="10"/>
      <c r="B4" s="10" t="s">
        <v>5</v>
      </c>
      <c r="C4" s="11"/>
      <c r="D4" s="11"/>
    </row>
    <row r="5" spans="1:6" ht="17.25" customHeight="1" x14ac:dyDescent="0.25">
      <c r="A5" s="10"/>
      <c r="B5" s="10" t="s">
        <v>14</v>
      </c>
      <c r="C5" s="8">
        <v>94300000</v>
      </c>
      <c r="D5" s="11"/>
    </row>
    <row r="6" spans="1:6" ht="17.25" customHeight="1" x14ac:dyDescent="0.25">
      <c r="A6" s="10"/>
      <c r="B6" s="10" t="s">
        <v>6</v>
      </c>
      <c r="C6" s="11"/>
      <c r="D6" s="11"/>
    </row>
    <row r="7" spans="1:6" ht="17.25" customHeight="1" x14ac:dyDescent="0.25">
      <c r="A7" s="10"/>
      <c r="B7" s="6" t="s">
        <v>95</v>
      </c>
      <c r="C7" s="35"/>
      <c r="D7" s="37"/>
    </row>
    <row r="8" spans="1:6" ht="17.25" customHeight="1" x14ac:dyDescent="0.25">
      <c r="A8" s="10"/>
      <c r="B8" s="10" t="s">
        <v>148</v>
      </c>
      <c r="C8" s="35"/>
      <c r="D8" s="35">
        <v>340000</v>
      </c>
      <c r="F8" s="35">
        <v>340000</v>
      </c>
    </row>
    <row r="9" spans="1:6" ht="17.25" customHeight="1" x14ac:dyDescent="0.25">
      <c r="A9" s="10"/>
      <c r="B9" s="10" t="s">
        <v>61</v>
      </c>
      <c r="C9" s="35"/>
      <c r="D9" s="35">
        <v>575000</v>
      </c>
      <c r="F9" s="35">
        <v>575000</v>
      </c>
    </row>
    <row r="10" spans="1:6" ht="17.25" customHeight="1" x14ac:dyDescent="0.25">
      <c r="A10" s="10"/>
      <c r="B10" s="10" t="s">
        <v>36</v>
      </c>
      <c r="C10" s="35"/>
      <c r="D10" s="35">
        <v>385000</v>
      </c>
      <c r="F10" s="35">
        <v>385000</v>
      </c>
    </row>
    <row r="11" spans="1:6" ht="17.25" customHeight="1" x14ac:dyDescent="0.25">
      <c r="A11" s="10"/>
      <c r="B11" s="10" t="s">
        <v>97</v>
      </c>
      <c r="C11" s="11"/>
      <c r="D11" s="40">
        <v>3000000</v>
      </c>
      <c r="E11" s="2"/>
      <c r="F11" s="2">
        <f>SUM(F8:F10)</f>
        <v>1300000</v>
      </c>
    </row>
    <row r="12" spans="1:6" ht="17.25" customHeight="1" x14ac:dyDescent="0.25">
      <c r="A12" s="10"/>
      <c r="B12" s="10" t="s">
        <v>96</v>
      </c>
      <c r="C12" s="11"/>
      <c r="D12" s="40">
        <v>2000000</v>
      </c>
      <c r="F12" s="2"/>
    </row>
    <row r="13" spans="1:6" ht="17.25" customHeight="1" x14ac:dyDescent="0.25">
      <c r="A13" s="10"/>
      <c r="B13" s="10" t="s">
        <v>12</v>
      </c>
      <c r="C13" s="11"/>
      <c r="D13" s="35">
        <v>3000000</v>
      </c>
      <c r="E13" s="2"/>
    </row>
    <row r="14" spans="1:6" ht="17.25" customHeight="1" x14ac:dyDescent="0.25">
      <c r="A14" s="10"/>
      <c r="B14" s="10" t="s">
        <v>13</v>
      </c>
      <c r="C14" s="11"/>
      <c r="D14" s="11">
        <v>8500000</v>
      </c>
      <c r="E14" s="2"/>
    </row>
    <row r="15" spans="1:6" ht="17.25" customHeight="1" x14ac:dyDescent="0.25">
      <c r="A15" s="10"/>
      <c r="B15" s="10" t="s">
        <v>18</v>
      </c>
      <c r="C15" s="11"/>
      <c r="D15" s="11">
        <v>3000000</v>
      </c>
      <c r="E15" s="2"/>
    </row>
    <row r="16" spans="1:6" ht="17.25" customHeight="1" x14ac:dyDescent="0.25">
      <c r="A16" s="10"/>
      <c r="B16" s="10" t="s">
        <v>19</v>
      </c>
      <c r="C16" s="11"/>
      <c r="D16" s="11">
        <v>3500000</v>
      </c>
      <c r="E16" s="2"/>
    </row>
    <row r="17" spans="1:5" ht="17.25" customHeight="1" x14ac:dyDescent="0.25">
      <c r="A17" s="10"/>
      <c r="B17" s="10" t="s">
        <v>20</v>
      </c>
      <c r="C17" s="11"/>
      <c r="D17" s="11">
        <v>6000000</v>
      </c>
      <c r="E17" s="2"/>
    </row>
    <row r="18" spans="1:5" ht="17.25" customHeight="1" x14ac:dyDescent="0.25">
      <c r="A18" s="10"/>
      <c r="B18" s="10" t="s">
        <v>24</v>
      </c>
      <c r="C18" s="11"/>
      <c r="D18" s="11">
        <v>3500000</v>
      </c>
      <c r="E18" s="15"/>
    </row>
    <row r="19" spans="1:5" ht="17.25" customHeight="1" x14ac:dyDescent="0.25">
      <c r="A19" s="10"/>
      <c r="B19" s="10" t="s">
        <v>30</v>
      </c>
      <c r="C19" s="11"/>
      <c r="D19" s="11">
        <v>3500000</v>
      </c>
    </row>
    <row r="20" spans="1:5" ht="17.25" customHeight="1" x14ac:dyDescent="0.25">
      <c r="A20" s="10"/>
      <c r="B20" s="10" t="s">
        <v>31</v>
      </c>
      <c r="C20" s="11"/>
      <c r="D20" s="11">
        <v>1000000</v>
      </c>
    </row>
    <row r="21" spans="1:5" ht="17.25" customHeight="1" x14ac:dyDescent="0.25">
      <c r="A21" s="10"/>
      <c r="B21" s="10" t="s">
        <v>32</v>
      </c>
      <c r="C21" s="11"/>
      <c r="D21" s="11">
        <v>3500000</v>
      </c>
    </row>
    <row r="22" spans="1:5" ht="17.25" customHeight="1" x14ac:dyDescent="0.25">
      <c r="A22" s="10"/>
      <c r="B22" s="10" t="s">
        <v>33</v>
      </c>
      <c r="C22" s="11"/>
      <c r="D22" s="11">
        <v>3500000</v>
      </c>
    </row>
    <row r="23" spans="1:5" ht="17.25" customHeight="1" x14ac:dyDescent="0.25">
      <c r="A23" s="10"/>
      <c r="B23" s="10" t="s">
        <v>37</v>
      </c>
      <c r="C23" s="11"/>
      <c r="D23" s="11">
        <v>500000</v>
      </c>
    </row>
    <row r="24" spans="1:5" ht="17.25" customHeight="1" x14ac:dyDescent="0.25">
      <c r="A24" s="10"/>
      <c r="B24" s="10" t="s">
        <v>59</v>
      </c>
      <c r="C24" s="11"/>
      <c r="D24" s="11">
        <v>3500000</v>
      </c>
    </row>
    <row r="25" spans="1:5" ht="17.25" customHeight="1" x14ac:dyDescent="0.25">
      <c r="A25" s="10"/>
      <c r="B25" s="10" t="s">
        <v>60</v>
      </c>
      <c r="C25" s="11"/>
      <c r="D25" s="11">
        <v>3000000</v>
      </c>
    </row>
    <row r="26" spans="1:5" ht="17.25" customHeight="1" x14ac:dyDescent="0.25">
      <c r="A26" s="10"/>
      <c r="B26" s="10" t="s">
        <v>62</v>
      </c>
      <c r="C26" s="11"/>
      <c r="D26" s="11">
        <v>8572280</v>
      </c>
    </row>
    <row r="27" spans="1:5" ht="17.25" customHeight="1" x14ac:dyDescent="0.25">
      <c r="A27" s="10"/>
      <c r="B27" s="10" t="s">
        <v>63</v>
      </c>
      <c r="C27" s="11"/>
      <c r="D27" s="11">
        <v>3500000</v>
      </c>
    </row>
    <row r="28" spans="1:5" ht="17.25" customHeight="1" x14ac:dyDescent="0.25">
      <c r="A28" s="10"/>
      <c r="B28" s="10" t="s">
        <v>64</v>
      </c>
      <c r="C28" s="11"/>
      <c r="D28" s="11">
        <v>8400000</v>
      </c>
    </row>
    <row r="29" spans="1:5" ht="17.25" customHeight="1" x14ac:dyDescent="0.25">
      <c r="A29" s="10"/>
      <c r="B29" s="10" t="s">
        <v>65</v>
      </c>
      <c r="C29" s="11"/>
      <c r="D29" s="11">
        <v>3000000</v>
      </c>
    </row>
    <row r="30" spans="1:5" ht="17.25" customHeight="1" x14ac:dyDescent="0.25">
      <c r="A30" s="10"/>
      <c r="B30" s="10" t="s">
        <v>66</v>
      </c>
      <c r="C30" s="11"/>
      <c r="D30" s="11">
        <v>13237000</v>
      </c>
    </row>
    <row r="31" spans="1:5" ht="17.25" customHeight="1" x14ac:dyDescent="0.25">
      <c r="A31" s="10"/>
      <c r="B31" s="10" t="s">
        <v>28</v>
      </c>
      <c r="C31" s="11">
        <f>SUM(C5:C30)</f>
        <v>94300000</v>
      </c>
      <c r="D31" s="11">
        <f>SUM(D8:D30)</f>
        <v>89009280</v>
      </c>
    </row>
    <row r="32" spans="1:5" ht="17.25" customHeight="1" x14ac:dyDescent="0.25">
      <c r="A32" s="10"/>
      <c r="B32" s="25" t="s">
        <v>100</v>
      </c>
      <c r="C32" s="11"/>
      <c r="D32" s="36"/>
    </row>
    <row r="33" spans="1:4" ht="17.25" customHeight="1" x14ac:dyDescent="0.25">
      <c r="A33" s="10"/>
      <c r="B33" s="3" t="s">
        <v>106</v>
      </c>
      <c r="C33" s="11"/>
      <c r="D33" s="8">
        <f>D31</f>
        <v>89009280</v>
      </c>
    </row>
    <row r="34" spans="1:4" ht="17.25" customHeight="1" x14ac:dyDescent="0.25">
      <c r="A34" s="10"/>
      <c r="B34" s="3" t="s">
        <v>99</v>
      </c>
      <c r="C34" s="20">
        <f>C31-D33</f>
        <v>5290720</v>
      </c>
      <c r="D34" s="22"/>
    </row>
    <row r="35" spans="1:4" ht="17.25" customHeight="1" x14ac:dyDescent="0.25"/>
    <row r="36" spans="1:4" ht="17.25" customHeight="1" x14ac:dyDescent="0.25"/>
    <row r="37" spans="1:4" ht="17.25" customHeight="1" x14ac:dyDescent="0.25">
      <c r="A37" s="42" t="s">
        <v>128</v>
      </c>
      <c r="B37" s="42"/>
      <c r="C37" s="42"/>
      <c r="D37" s="42"/>
    </row>
    <row r="38" spans="1:4" ht="17.25" customHeight="1" x14ac:dyDescent="0.25"/>
    <row r="42" spans="1:4" x14ac:dyDescent="0.25">
      <c r="A42" s="42" t="s">
        <v>157</v>
      </c>
      <c r="B42" s="42"/>
      <c r="C42" s="42"/>
      <c r="D42" s="42"/>
    </row>
  </sheetData>
  <mergeCells count="3">
    <mergeCell ref="A1:D2"/>
    <mergeCell ref="A37:D37"/>
    <mergeCell ref="A42:D42"/>
  </mergeCells>
  <conditionalFormatting sqref="A13:C13 E13:XFD1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8:C28 E28:XFD2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5:C25 E25:XFD2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9:C29 E29:XFD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0:C30 E30:XFD3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" top="0.43307086614173229" bottom="0" header="0.31496062992125984" footer="0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view="pageLayout" topLeftCell="A7" zoomScaleNormal="100" workbookViewId="0">
      <selection activeCell="D26" sqref="D26"/>
    </sheetView>
  </sheetViews>
  <sheetFormatPr defaultColWidth="9" defaultRowHeight="20.25" customHeight="1" x14ac:dyDescent="0.25"/>
  <cols>
    <col min="1" max="1" width="6.85546875" style="9" customWidth="1"/>
    <col min="2" max="2" width="35.5703125" style="9" customWidth="1"/>
    <col min="3" max="3" width="13.5703125" style="2" customWidth="1"/>
    <col min="4" max="4" width="14.42578125" style="2" customWidth="1"/>
    <col min="5" max="5" width="12.5703125" style="9" customWidth="1"/>
    <col min="6" max="6" width="3.5703125" style="9" customWidth="1"/>
    <col min="7" max="16384" width="9" style="9"/>
  </cols>
  <sheetData>
    <row r="1" spans="1:6" ht="20.25" customHeight="1" x14ac:dyDescent="0.25">
      <c r="A1" s="48" t="s">
        <v>182</v>
      </c>
      <c r="B1" s="48"/>
      <c r="C1" s="48"/>
      <c r="D1" s="48"/>
      <c r="E1" s="48"/>
      <c r="F1" s="48"/>
    </row>
    <row r="3" spans="1:6" ht="20.25" customHeight="1" x14ac:dyDescent="0.25">
      <c r="A3" s="10" t="s">
        <v>0</v>
      </c>
      <c r="B3" s="10" t="s">
        <v>1</v>
      </c>
      <c r="C3" s="11" t="s">
        <v>2</v>
      </c>
      <c r="D3" s="11" t="s">
        <v>4</v>
      </c>
      <c r="E3" s="10" t="s">
        <v>3</v>
      </c>
    </row>
    <row r="4" spans="1:6" ht="20.25" customHeight="1" x14ac:dyDescent="0.25">
      <c r="A4" s="10"/>
      <c r="B4" s="6" t="s">
        <v>171</v>
      </c>
      <c r="C4" s="11"/>
      <c r="D4" s="11"/>
      <c r="E4" s="10"/>
    </row>
    <row r="5" spans="1:6" ht="20.25" customHeight="1" x14ac:dyDescent="0.25">
      <c r="A5" s="10"/>
      <c r="B5" s="10" t="s">
        <v>172</v>
      </c>
      <c r="C5" s="11">
        <v>297360000</v>
      </c>
      <c r="D5" s="11"/>
      <c r="E5" s="10"/>
    </row>
    <row r="6" spans="1:6" ht="20.25" customHeight="1" x14ac:dyDescent="0.25">
      <c r="A6" s="10"/>
      <c r="B6" s="6" t="s">
        <v>173</v>
      </c>
      <c r="C6" s="11">
        <v>302680000</v>
      </c>
      <c r="D6" s="11"/>
      <c r="E6" s="10"/>
    </row>
    <row r="7" spans="1:6" ht="20.25" customHeight="1" x14ac:dyDescent="0.25">
      <c r="A7" s="10"/>
      <c r="B7" s="6" t="s">
        <v>10</v>
      </c>
      <c r="C7" s="8">
        <f>SUM(C5:C6)</f>
        <v>600040000</v>
      </c>
      <c r="D7" s="11"/>
      <c r="E7" s="10"/>
    </row>
    <row r="8" spans="1:6" ht="20.25" customHeight="1" x14ac:dyDescent="0.25">
      <c r="A8" s="10"/>
      <c r="B8" s="6" t="s">
        <v>174</v>
      </c>
      <c r="C8" s="11"/>
      <c r="D8" s="11"/>
      <c r="E8" s="10"/>
    </row>
    <row r="9" spans="1:6" ht="20.25" customHeight="1" x14ac:dyDescent="0.25">
      <c r="A9" s="10"/>
      <c r="B9" s="10" t="s">
        <v>175</v>
      </c>
      <c r="C9" s="11"/>
      <c r="D9" s="11">
        <v>297360000</v>
      </c>
      <c r="E9" s="10"/>
    </row>
    <row r="10" spans="1:6" ht="20.25" customHeight="1" x14ac:dyDescent="0.25">
      <c r="A10" s="10"/>
      <c r="B10" s="10" t="s">
        <v>176</v>
      </c>
      <c r="C10" s="11"/>
      <c r="D10" s="11">
        <v>302680000</v>
      </c>
      <c r="E10" s="10"/>
    </row>
    <row r="11" spans="1:6" ht="20.25" customHeight="1" x14ac:dyDescent="0.25">
      <c r="A11" s="10"/>
      <c r="B11" s="6" t="s">
        <v>29</v>
      </c>
      <c r="C11" s="8"/>
      <c r="D11" s="8">
        <f>SUM(D9:D10)</f>
        <v>600040000</v>
      </c>
      <c r="E11" s="10"/>
    </row>
    <row r="12" spans="1:6" ht="20.25" customHeight="1" x14ac:dyDescent="0.25">
      <c r="A12" s="10"/>
      <c r="B12" s="10" t="s">
        <v>7</v>
      </c>
      <c r="C12" s="11">
        <f>C7-D11</f>
        <v>0</v>
      </c>
      <c r="D12" s="11"/>
      <c r="E12" s="10"/>
    </row>
    <row r="13" spans="1:6" ht="20.25" customHeight="1" x14ac:dyDescent="0.25">
      <c r="A13" s="10"/>
      <c r="B13" s="6" t="s">
        <v>177</v>
      </c>
      <c r="C13" s="11"/>
      <c r="D13" s="11"/>
      <c r="E13" s="10"/>
    </row>
    <row r="14" spans="1:6" ht="20.25" customHeight="1" x14ac:dyDescent="0.25">
      <c r="A14" s="10"/>
      <c r="B14" s="10" t="s">
        <v>178</v>
      </c>
      <c r="C14" s="11">
        <v>29736000</v>
      </c>
      <c r="D14" s="11"/>
      <c r="E14" s="10"/>
    </row>
    <row r="15" spans="1:6" ht="20.25" customHeight="1" x14ac:dyDescent="0.25">
      <c r="A15" s="10"/>
      <c r="B15" s="10" t="s">
        <v>179</v>
      </c>
      <c r="C15" s="16">
        <f>SUM('[1]Nghiệm thu T1- T5'!AD9:AD34)</f>
        <v>30268000</v>
      </c>
      <c r="D15" s="11"/>
      <c r="E15" s="10"/>
    </row>
    <row r="16" spans="1:6" ht="20.25" customHeight="1" x14ac:dyDescent="0.25">
      <c r="A16" s="10"/>
      <c r="B16" s="6" t="s">
        <v>9</v>
      </c>
      <c r="C16" s="8">
        <f>SUM(C14:C15)</f>
        <v>60004000</v>
      </c>
      <c r="D16" s="11"/>
      <c r="E16" s="10"/>
    </row>
    <row r="17" spans="1:6" ht="20.25" customHeight="1" x14ac:dyDescent="0.25">
      <c r="A17" s="10"/>
      <c r="B17" s="6" t="s">
        <v>6</v>
      </c>
      <c r="C17" s="11"/>
      <c r="D17" s="11"/>
      <c r="E17" s="10"/>
    </row>
    <row r="18" spans="1:6" ht="20.25" customHeight="1" x14ac:dyDescent="0.25">
      <c r="A18" s="10"/>
      <c r="B18" s="10" t="s">
        <v>71</v>
      </c>
      <c r="C18" s="11"/>
      <c r="D18" s="11">
        <v>25275600</v>
      </c>
      <c r="E18" s="7"/>
    </row>
    <row r="19" spans="1:6" ht="20.25" customHeight="1" x14ac:dyDescent="0.25">
      <c r="A19" s="10" t="s">
        <v>11</v>
      </c>
      <c r="B19" s="10" t="s">
        <v>72</v>
      </c>
      <c r="C19" s="11"/>
      <c r="D19" s="11">
        <v>4460400</v>
      </c>
      <c r="E19" s="10"/>
    </row>
    <row r="20" spans="1:6" ht="20.25" customHeight="1" x14ac:dyDescent="0.25">
      <c r="A20" s="10"/>
      <c r="B20" s="10" t="s">
        <v>73</v>
      </c>
      <c r="C20" s="11"/>
      <c r="D20" s="11">
        <v>23222800</v>
      </c>
      <c r="E20" s="10"/>
    </row>
    <row r="21" spans="1:6" ht="20.25" customHeight="1" x14ac:dyDescent="0.25">
      <c r="A21" s="10"/>
      <c r="B21" s="10" t="s">
        <v>180</v>
      </c>
      <c r="C21" s="11"/>
      <c r="D21" s="11">
        <v>4540200</v>
      </c>
      <c r="E21" s="10"/>
    </row>
    <row r="22" spans="1:6" ht="20.25" customHeight="1" x14ac:dyDescent="0.25">
      <c r="A22" s="10"/>
      <c r="B22" s="6" t="s">
        <v>29</v>
      </c>
      <c r="C22" s="8"/>
      <c r="D22" s="8">
        <f>SUM(D18:D21)</f>
        <v>57499000</v>
      </c>
      <c r="E22" s="10"/>
    </row>
    <row r="23" spans="1:6" ht="20.25" customHeight="1" x14ac:dyDescent="0.25">
      <c r="A23" s="10"/>
      <c r="B23" s="6" t="s">
        <v>181</v>
      </c>
      <c r="C23" s="26">
        <f>C16-D22</f>
        <v>2505000</v>
      </c>
      <c r="D23" s="26"/>
      <c r="E23" s="6"/>
    </row>
    <row r="24" spans="1:6" ht="20.25" customHeight="1" x14ac:dyDescent="0.25">
      <c r="A24" s="10"/>
      <c r="B24" s="6"/>
      <c r="C24" s="20"/>
      <c r="D24" s="20"/>
      <c r="E24" s="6"/>
    </row>
    <row r="26" spans="1:6" ht="20.25" customHeight="1" x14ac:dyDescent="0.25">
      <c r="A26" s="38" t="s">
        <v>158</v>
      </c>
      <c r="B26" s="38"/>
      <c r="C26" s="38"/>
      <c r="D26" s="38"/>
      <c r="E26" s="41"/>
      <c r="F26" s="41"/>
    </row>
    <row r="31" spans="1:6" ht="20.25" customHeight="1" x14ac:dyDescent="0.25">
      <c r="B31" s="38" t="s">
        <v>156</v>
      </c>
      <c r="C31" s="38"/>
      <c r="D31" s="38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sqref="A1:D2"/>
    </sheetView>
  </sheetViews>
  <sheetFormatPr defaultColWidth="9" defaultRowHeight="15.75" x14ac:dyDescent="0.25"/>
  <cols>
    <col min="1" max="1" width="5.85546875" style="1" customWidth="1"/>
    <col min="2" max="2" width="53.28515625" style="1" customWidth="1"/>
    <col min="3" max="3" width="17.7109375" style="2" customWidth="1"/>
    <col min="4" max="4" width="19.42578125" style="2" customWidth="1"/>
    <col min="5" max="16384" width="9" style="1"/>
  </cols>
  <sheetData>
    <row r="1" spans="1:4" x14ac:dyDescent="0.25">
      <c r="A1" s="45" t="s">
        <v>184</v>
      </c>
      <c r="B1" s="45"/>
      <c r="C1" s="45"/>
      <c r="D1" s="45"/>
    </row>
    <row r="2" spans="1:4" ht="15" customHeight="1" x14ac:dyDescent="0.25">
      <c r="A2" s="46"/>
      <c r="B2" s="46"/>
      <c r="C2" s="46"/>
      <c r="D2" s="46"/>
    </row>
    <row r="3" spans="1:4" ht="27.75" customHeight="1" x14ac:dyDescent="0.25">
      <c r="A3" s="3" t="s">
        <v>0</v>
      </c>
      <c r="B3" s="3" t="s">
        <v>1</v>
      </c>
      <c r="C3" s="4" t="s">
        <v>2</v>
      </c>
      <c r="D3" s="4" t="s">
        <v>98</v>
      </c>
    </row>
    <row r="4" spans="1:4" ht="27.75" customHeight="1" x14ac:dyDescent="0.25">
      <c r="A4" s="10"/>
      <c r="B4" s="13" t="s">
        <v>5</v>
      </c>
      <c r="C4" s="11"/>
      <c r="D4" s="11"/>
    </row>
    <row r="5" spans="1:4" ht="27.75" customHeight="1" x14ac:dyDescent="0.25">
      <c r="A5" s="10"/>
      <c r="B5" s="12" t="s">
        <v>15</v>
      </c>
      <c r="C5" s="11">
        <v>37642000</v>
      </c>
      <c r="D5" s="11"/>
    </row>
    <row r="6" spans="1:4" ht="27.75" customHeight="1" x14ac:dyDescent="0.25">
      <c r="A6" s="10"/>
      <c r="B6" s="12" t="s">
        <v>147</v>
      </c>
      <c r="C6" s="11">
        <v>30400000</v>
      </c>
      <c r="D6" s="11"/>
    </row>
    <row r="7" spans="1:4" s="9" customFormat="1" ht="27.75" customHeight="1" x14ac:dyDescent="0.25">
      <c r="A7" s="10"/>
      <c r="B7" s="12" t="s">
        <v>10</v>
      </c>
      <c r="C7" s="8">
        <f>SUM(C5:C6)</f>
        <v>68042000</v>
      </c>
      <c r="D7" s="11"/>
    </row>
    <row r="8" spans="1:4" ht="27.75" customHeight="1" x14ac:dyDescent="0.25">
      <c r="A8" s="10"/>
      <c r="B8" s="13" t="s">
        <v>6</v>
      </c>
      <c r="C8" s="11"/>
      <c r="D8" s="11"/>
    </row>
    <row r="9" spans="1:4" ht="27.75" customHeight="1" x14ac:dyDescent="0.25">
      <c r="A9" s="10"/>
      <c r="B9" s="12" t="s">
        <v>35</v>
      </c>
      <c r="C9" s="11"/>
      <c r="D9" s="11">
        <v>6500000</v>
      </c>
    </row>
    <row r="10" spans="1:4" ht="27.75" customHeight="1" x14ac:dyDescent="0.25">
      <c r="A10" s="10"/>
      <c r="B10" s="12" t="s">
        <v>23</v>
      </c>
      <c r="C10" s="11"/>
      <c r="D10" s="11">
        <v>21439000</v>
      </c>
    </row>
    <row r="11" spans="1:4" ht="27.75" customHeight="1" x14ac:dyDescent="0.25">
      <c r="A11" s="10"/>
      <c r="B11" s="12" t="s">
        <v>25</v>
      </c>
      <c r="C11" s="11"/>
      <c r="D11" s="11">
        <v>13150620</v>
      </c>
    </row>
    <row r="12" spans="1:4" ht="27.75" customHeight="1" x14ac:dyDescent="0.25">
      <c r="A12" s="10"/>
      <c r="B12" s="12" t="s">
        <v>34</v>
      </c>
      <c r="C12" s="11"/>
      <c r="D12" s="11">
        <v>7972000</v>
      </c>
    </row>
    <row r="13" spans="1:4" s="9" customFormat="1" ht="27.75" customHeight="1" x14ac:dyDescent="0.25">
      <c r="A13" s="10"/>
      <c r="B13" s="12" t="s">
        <v>67</v>
      </c>
      <c r="C13" s="11"/>
      <c r="D13" s="11">
        <v>3000000</v>
      </c>
    </row>
    <row r="14" spans="1:4" s="9" customFormat="1" ht="27.75" customHeight="1" x14ac:dyDescent="0.25">
      <c r="A14" s="10"/>
      <c r="B14" s="12" t="s">
        <v>185</v>
      </c>
      <c r="C14" s="11"/>
      <c r="D14" s="11">
        <v>15197800</v>
      </c>
    </row>
    <row r="15" spans="1:4" ht="27.75" customHeight="1" x14ac:dyDescent="0.25">
      <c r="A15" s="10"/>
      <c r="B15" s="12" t="s">
        <v>27</v>
      </c>
      <c r="C15" s="11">
        <v>102742000</v>
      </c>
      <c r="D15" s="11">
        <f>SUM(D9:D14)</f>
        <v>67259420</v>
      </c>
    </row>
    <row r="16" spans="1:4" ht="27.75" customHeight="1" x14ac:dyDescent="0.25">
      <c r="A16" s="10"/>
      <c r="B16" s="28" t="s">
        <v>100</v>
      </c>
      <c r="C16" s="11"/>
      <c r="D16" s="36"/>
    </row>
    <row r="17" spans="1:4" ht="27.75" customHeight="1" x14ac:dyDescent="0.25">
      <c r="A17" s="10"/>
      <c r="B17" s="3" t="s">
        <v>129</v>
      </c>
      <c r="C17" s="29">
        <f>C7</f>
        <v>68042000</v>
      </c>
      <c r="D17" s="8"/>
    </row>
    <row r="18" spans="1:4" ht="27.75" customHeight="1" x14ac:dyDescent="0.25">
      <c r="A18" s="10"/>
      <c r="B18" s="3" t="s">
        <v>106</v>
      </c>
      <c r="C18" s="11"/>
      <c r="D18" s="8">
        <f>D15</f>
        <v>67259420</v>
      </c>
    </row>
    <row r="19" spans="1:4" ht="27.75" customHeight="1" x14ac:dyDescent="0.25">
      <c r="A19" s="10"/>
      <c r="B19" s="3" t="s">
        <v>99</v>
      </c>
      <c r="C19" s="30">
        <f>C17-D18</f>
        <v>782580</v>
      </c>
      <c r="D19" s="22"/>
    </row>
    <row r="21" spans="1:4" x14ac:dyDescent="0.25">
      <c r="A21" s="42" t="s">
        <v>128</v>
      </c>
      <c r="B21" s="42"/>
      <c r="C21" s="42"/>
      <c r="D21" s="42"/>
    </row>
    <row r="26" spans="1:4" x14ac:dyDescent="0.25">
      <c r="B26" s="1" t="s">
        <v>149</v>
      </c>
      <c r="C26" s="47" t="s">
        <v>150</v>
      </c>
      <c r="D26" s="47"/>
    </row>
  </sheetData>
  <mergeCells count="3">
    <mergeCell ref="A1:D2"/>
    <mergeCell ref="A21:D21"/>
    <mergeCell ref="C26:D26"/>
  </mergeCells>
  <conditionalFormatting sqref="A9:C9 E9:XFD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:C14 E13:XFD14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31496062992125984" right="0" top="0.43307086614173229" bottom="0" header="0.11811023622047245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9" workbookViewId="0">
      <selection activeCell="F31" sqref="F31"/>
    </sheetView>
  </sheetViews>
  <sheetFormatPr defaultColWidth="9" defaultRowHeight="15.75" x14ac:dyDescent="0.25"/>
  <cols>
    <col min="1" max="1" width="4.140625" style="1" customWidth="1"/>
    <col min="2" max="2" width="65.42578125" style="1" customWidth="1"/>
    <col min="3" max="3" width="14.42578125" style="2" customWidth="1"/>
    <col min="4" max="4" width="15.28515625" style="2" customWidth="1"/>
    <col min="5" max="16384" width="9" style="1"/>
  </cols>
  <sheetData>
    <row r="1" spans="1:5" x14ac:dyDescent="0.25">
      <c r="A1" s="43" t="s">
        <v>187</v>
      </c>
      <c r="B1" s="43"/>
      <c r="C1" s="43"/>
      <c r="D1" s="43"/>
    </row>
    <row r="2" spans="1:5" ht="15" customHeight="1" x14ac:dyDescent="0.25">
      <c r="A2" s="44"/>
      <c r="B2" s="44"/>
      <c r="C2" s="44"/>
      <c r="D2" s="44"/>
    </row>
    <row r="3" spans="1:5" ht="30" customHeight="1" x14ac:dyDescent="0.25">
      <c r="A3" s="23" t="s">
        <v>0</v>
      </c>
      <c r="B3" s="23" t="s">
        <v>1</v>
      </c>
      <c r="C3" s="24" t="s">
        <v>2</v>
      </c>
      <c r="D3" s="24" t="s">
        <v>4</v>
      </c>
    </row>
    <row r="4" spans="1:5" ht="30" customHeight="1" x14ac:dyDescent="0.25">
      <c r="A4" s="10"/>
      <c r="B4" s="10" t="s">
        <v>5</v>
      </c>
      <c r="C4" s="11"/>
      <c r="D4" s="11"/>
    </row>
    <row r="5" spans="1:5" s="9" customFormat="1" ht="30" customHeight="1" x14ac:dyDescent="0.25">
      <c r="A5" s="10"/>
      <c r="B5" s="10" t="s">
        <v>16</v>
      </c>
      <c r="C5" s="11">
        <v>612375</v>
      </c>
      <c r="D5" s="11"/>
    </row>
    <row r="6" spans="1:5" ht="30" customHeight="1" x14ac:dyDescent="0.25">
      <c r="A6" s="10"/>
      <c r="B6" s="10" t="s">
        <v>21</v>
      </c>
      <c r="C6" s="11">
        <v>301896000</v>
      </c>
      <c r="D6" s="11"/>
    </row>
    <row r="7" spans="1:5" ht="30" customHeight="1" x14ac:dyDescent="0.25">
      <c r="A7" s="10"/>
      <c r="B7" s="6" t="s">
        <v>8</v>
      </c>
      <c r="C7" s="8">
        <f>SUM(C5:C6)</f>
        <v>302508375</v>
      </c>
      <c r="D7" s="11"/>
    </row>
    <row r="8" spans="1:5" ht="30" customHeight="1" x14ac:dyDescent="0.25">
      <c r="A8" s="10"/>
      <c r="B8" s="10" t="s">
        <v>6</v>
      </c>
      <c r="C8" s="11"/>
      <c r="D8" s="11"/>
    </row>
    <row r="9" spans="1:5" ht="30" customHeight="1" x14ac:dyDescent="0.25">
      <c r="A9" s="10"/>
      <c r="B9" s="10" t="s">
        <v>141</v>
      </c>
      <c r="C9" s="11"/>
      <c r="D9" s="11">
        <v>5170000</v>
      </c>
      <c r="E9" s="10"/>
    </row>
    <row r="10" spans="1:5" ht="30" customHeight="1" x14ac:dyDescent="0.25">
      <c r="A10" s="10"/>
      <c r="B10" s="10" t="s">
        <v>17</v>
      </c>
      <c r="C10" s="11"/>
      <c r="D10" s="11">
        <v>34545000</v>
      </c>
    </row>
    <row r="11" spans="1:5" s="9" customFormat="1" ht="30" customHeight="1" x14ac:dyDescent="0.25">
      <c r="A11" s="10"/>
      <c r="B11" s="10" t="s">
        <v>22</v>
      </c>
      <c r="C11" s="11"/>
      <c r="D11" s="11">
        <v>29975000</v>
      </c>
    </row>
    <row r="12" spans="1:5" s="9" customFormat="1" ht="30" customHeight="1" x14ac:dyDescent="0.25">
      <c r="A12" s="10"/>
      <c r="B12" s="10" t="s">
        <v>26</v>
      </c>
      <c r="C12" s="11"/>
      <c r="D12" s="11">
        <v>17600000</v>
      </c>
    </row>
    <row r="13" spans="1:5" ht="38.25" customHeight="1" x14ac:dyDescent="0.25">
      <c r="A13" s="10"/>
      <c r="B13" s="34" t="s">
        <v>140</v>
      </c>
      <c r="C13" s="11"/>
      <c r="D13" s="11">
        <v>48620738</v>
      </c>
    </row>
    <row r="14" spans="1:5" s="9" customFormat="1" ht="30" customHeight="1" x14ac:dyDescent="0.25">
      <c r="A14" s="10"/>
      <c r="B14" s="10" t="s">
        <v>142</v>
      </c>
      <c r="C14" s="11"/>
      <c r="D14" s="11">
        <v>49610880</v>
      </c>
    </row>
    <row r="15" spans="1:5" s="9" customFormat="1" ht="30" customHeight="1" x14ac:dyDescent="0.25">
      <c r="A15" s="10"/>
      <c r="B15" s="10" t="s">
        <v>143</v>
      </c>
      <c r="C15" s="11"/>
      <c r="D15" s="11">
        <v>15811950</v>
      </c>
    </row>
    <row r="16" spans="1:5" s="9" customFormat="1" ht="30" customHeight="1" x14ac:dyDescent="0.25">
      <c r="A16" s="10"/>
      <c r="B16" s="10" t="s">
        <v>144</v>
      </c>
      <c r="C16" s="11"/>
      <c r="D16" s="11">
        <v>82235200</v>
      </c>
    </row>
    <row r="17" spans="1:4" s="9" customFormat="1" ht="30" customHeight="1" x14ac:dyDescent="0.25">
      <c r="A17" s="10"/>
      <c r="B17" s="10" t="s">
        <v>145</v>
      </c>
      <c r="C17" s="11"/>
      <c r="D17" s="11">
        <v>10920000</v>
      </c>
    </row>
    <row r="18" spans="1:4" s="9" customFormat="1" ht="30" customHeight="1" x14ac:dyDescent="0.25">
      <c r="A18" s="10"/>
      <c r="B18" s="10" t="s">
        <v>146</v>
      </c>
      <c r="C18" s="11"/>
      <c r="D18" s="11">
        <v>8019607</v>
      </c>
    </row>
    <row r="19" spans="1:4" ht="30" customHeight="1" x14ac:dyDescent="0.25">
      <c r="A19" s="10"/>
      <c r="B19" s="10" t="s">
        <v>28</v>
      </c>
      <c r="C19" s="11"/>
      <c r="D19" s="8">
        <f>SUM(D9:D18)</f>
        <v>302508375</v>
      </c>
    </row>
    <row r="20" spans="1:4" ht="30" customHeight="1" x14ac:dyDescent="0.25">
      <c r="A20" s="10"/>
      <c r="B20" s="3" t="s">
        <v>100</v>
      </c>
      <c r="C20" s="11"/>
      <c r="D20" s="8"/>
    </row>
    <row r="21" spans="1:4" ht="30" customHeight="1" x14ac:dyDescent="0.25">
      <c r="A21" s="10"/>
      <c r="B21" s="3" t="s">
        <v>129</v>
      </c>
      <c r="C21" s="29">
        <f>C7</f>
        <v>302508375</v>
      </c>
      <c r="D21" s="8"/>
    </row>
    <row r="22" spans="1:4" ht="30" customHeight="1" x14ac:dyDescent="0.25">
      <c r="A22" s="10"/>
      <c r="B22" s="3" t="s">
        <v>106</v>
      </c>
      <c r="C22" s="11"/>
      <c r="D22" s="8">
        <f>D19</f>
        <v>302508375</v>
      </c>
    </row>
    <row r="23" spans="1:4" ht="30" customHeight="1" x14ac:dyDescent="0.25">
      <c r="A23" s="10"/>
      <c r="B23" s="3" t="s">
        <v>99</v>
      </c>
      <c r="C23" s="4" t="s">
        <v>101</v>
      </c>
      <c r="D23" s="22"/>
    </row>
    <row r="25" spans="1:4" x14ac:dyDescent="0.25">
      <c r="A25" s="42" t="s">
        <v>192</v>
      </c>
      <c r="B25" s="42"/>
      <c r="C25" s="42"/>
      <c r="D25" s="42"/>
    </row>
    <row r="30" spans="1:4" x14ac:dyDescent="0.25">
      <c r="B30" s="1" t="s">
        <v>194</v>
      </c>
      <c r="C30" s="2" t="s">
        <v>193</v>
      </c>
    </row>
  </sheetData>
  <mergeCells count="2">
    <mergeCell ref="A1:D2"/>
    <mergeCell ref="A25:D25"/>
  </mergeCells>
  <pageMargins left="0" right="0" top="0.74803149606299213" bottom="0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28" workbookViewId="0">
      <selection activeCell="E5" sqref="E5:K36"/>
    </sheetView>
  </sheetViews>
  <sheetFormatPr defaultColWidth="9" defaultRowHeight="15.75" x14ac:dyDescent="0.25"/>
  <cols>
    <col min="1" max="1" width="6.85546875" style="9" customWidth="1"/>
    <col min="2" max="2" width="39.85546875" style="9" customWidth="1"/>
    <col min="3" max="3" width="19.28515625" style="2" customWidth="1"/>
    <col min="4" max="4" width="17.140625" style="2" customWidth="1"/>
    <col min="5" max="5" width="14.140625" style="9" customWidth="1"/>
    <col min="6" max="6" width="11.7109375" style="9" customWidth="1"/>
    <col min="7" max="8" width="12.42578125" style="9" customWidth="1"/>
    <col min="9" max="9" width="13.7109375" style="9" bestFit="1" customWidth="1"/>
    <col min="10" max="16384" width="9" style="9"/>
  </cols>
  <sheetData>
    <row r="1" spans="1:9" ht="51.75" customHeight="1" x14ac:dyDescent="0.25">
      <c r="A1" s="49" t="s">
        <v>139</v>
      </c>
      <c r="B1" s="48"/>
      <c r="C1" s="48"/>
      <c r="D1" s="48"/>
    </row>
    <row r="3" spans="1:9" ht="31.5" customHeight="1" x14ac:dyDescent="0.25">
      <c r="A3" s="23" t="s">
        <v>0</v>
      </c>
      <c r="B3" s="23" t="s">
        <v>1</v>
      </c>
      <c r="C3" s="24" t="s">
        <v>2</v>
      </c>
      <c r="D3" s="24" t="s">
        <v>4</v>
      </c>
    </row>
    <row r="4" spans="1:9" x14ac:dyDescent="0.25">
      <c r="A4" s="10"/>
      <c r="B4" s="6" t="s">
        <v>5</v>
      </c>
      <c r="C4" s="11"/>
      <c r="D4" s="11"/>
    </row>
    <row r="5" spans="1:9" x14ac:dyDescent="0.25">
      <c r="A5" s="10"/>
      <c r="B5" s="6" t="s">
        <v>38</v>
      </c>
      <c r="C5" s="11">
        <v>278635000</v>
      </c>
      <c r="D5" s="11"/>
      <c r="E5" s="11"/>
      <c r="F5" s="11"/>
      <c r="G5" s="11"/>
      <c r="H5" s="11"/>
      <c r="I5" s="11"/>
    </row>
    <row r="6" spans="1:9" x14ac:dyDescent="0.25">
      <c r="A6" s="10"/>
      <c r="B6" s="6" t="s">
        <v>6</v>
      </c>
      <c r="C6" s="11"/>
      <c r="D6" s="11"/>
    </row>
    <row r="7" spans="1:9" x14ac:dyDescent="0.25">
      <c r="A7" s="10"/>
      <c r="B7" s="10" t="s">
        <v>39</v>
      </c>
      <c r="C7" s="11"/>
      <c r="D7" s="11">
        <v>7756100</v>
      </c>
    </row>
    <row r="8" spans="1:9" x14ac:dyDescent="0.25">
      <c r="A8" s="10"/>
      <c r="B8" s="10" t="s">
        <v>40</v>
      </c>
      <c r="C8" s="11"/>
      <c r="D8" s="11">
        <v>7051000</v>
      </c>
    </row>
    <row r="9" spans="1:9" x14ac:dyDescent="0.25">
      <c r="A9" s="10"/>
      <c r="B9" s="10" t="s">
        <v>41</v>
      </c>
      <c r="C9" s="11"/>
      <c r="D9" s="11">
        <v>48651900</v>
      </c>
    </row>
    <row r="10" spans="1:9" x14ac:dyDescent="0.25">
      <c r="A10" s="10"/>
      <c r="B10" s="10" t="s">
        <v>42</v>
      </c>
      <c r="C10" s="11"/>
      <c r="D10" s="11">
        <v>7051000</v>
      </c>
    </row>
    <row r="11" spans="1:9" x14ac:dyDescent="0.25">
      <c r="A11" s="10"/>
      <c r="B11" s="10" t="s">
        <v>43</v>
      </c>
      <c r="C11" s="11"/>
      <c r="D11" s="11">
        <v>7735750</v>
      </c>
    </row>
    <row r="12" spans="1:9" x14ac:dyDescent="0.25">
      <c r="A12" s="10"/>
      <c r="B12" s="10" t="s">
        <v>44</v>
      </c>
      <c r="C12" s="11"/>
      <c r="D12" s="11">
        <v>7032500</v>
      </c>
    </row>
    <row r="13" spans="1:9" x14ac:dyDescent="0.25">
      <c r="A13" s="10"/>
      <c r="B13" s="10" t="s">
        <v>46</v>
      </c>
      <c r="C13" s="11"/>
      <c r="D13" s="11">
        <v>48524250</v>
      </c>
    </row>
    <row r="14" spans="1:9" x14ac:dyDescent="0.25">
      <c r="A14" s="10"/>
      <c r="B14" s="10" t="s">
        <v>45</v>
      </c>
      <c r="C14" s="11"/>
      <c r="D14" s="11">
        <v>7032500</v>
      </c>
    </row>
    <row r="15" spans="1:9" x14ac:dyDescent="0.25">
      <c r="A15" s="5"/>
      <c r="B15" s="10" t="s">
        <v>47</v>
      </c>
      <c r="C15" s="11"/>
      <c r="D15" s="11">
        <v>6925000</v>
      </c>
    </row>
    <row r="16" spans="1:9" x14ac:dyDescent="0.25">
      <c r="A16" s="10"/>
      <c r="B16" s="10" t="s">
        <v>48</v>
      </c>
      <c r="C16" s="11"/>
      <c r="D16" s="11">
        <v>47782500</v>
      </c>
    </row>
    <row r="17" spans="1:4" x14ac:dyDescent="0.25">
      <c r="A17" s="10"/>
      <c r="B17" s="10" t="s">
        <v>49</v>
      </c>
      <c r="C17" s="11"/>
      <c r="D17" s="11">
        <v>6925000</v>
      </c>
    </row>
    <row r="18" spans="1:4" x14ac:dyDescent="0.25">
      <c r="A18" s="10"/>
      <c r="B18" s="10" t="s">
        <v>50</v>
      </c>
      <c r="C18" s="11"/>
      <c r="D18" s="11">
        <v>7617500</v>
      </c>
    </row>
    <row r="19" spans="1:4" x14ac:dyDescent="0.25">
      <c r="A19" s="10"/>
      <c r="B19" s="10" t="s">
        <v>51</v>
      </c>
      <c r="C19" s="11"/>
      <c r="D19" s="11">
        <v>7540500</v>
      </c>
    </row>
    <row r="20" spans="1:4" x14ac:dyDescent="0.25">
      <c r="A20" s="10"/>
      <c r="B20" s="10" t="s">
        <v>52</v>
      </c>
      <c r="C20" s="11"/>
      <c r="D20" s="11">
        <v>6855000</v>
      </c>
    </row>
    <row r="21" spans="1:4" x14ac:dyDescent="0.25">
      <c r="A21" s="10"/>
      <c r="B21" s="10" t="s">
        <v>53</v>
      </c>
      <c r="C21" s="11"/>
      <c r="D21" s="11">
        <v>6855000</v>
      </c>
    </row>
    <row r="22" spans="1:4" x14ac:dyDescent="0.25">
      <c r="A22" s="10"/>
      <c r="B22" s="10" t="s">
        <v>54</v>
      </c>
      <c r="C22" s="11"/>
      <c r="D22" s="11">
        <v>47299500</v>
      </c>
    </row>
    <row r="23" spans="1:4" x14ac:dyDescent="0.25">
      <c r="A23" s="10"/>
      <c r="B23" s="6" t="s">
        <v>55</v>
      </c>
      <c r="C23" s="11"/>
      <c r="D23" s="8">
        <f>SUM(D7:D22)</f>
        <v>278635000</v>
      </c>
    </row>
    <row r="24" spans="1:4" x14ac:dyDescent="0.25">
      <c r="A24" s="10"/>
      <c r="B24" s="3" t="s">
        <v>100</v>
      </c>
      <c r="C24" s="33"/>
      <c r="D24" s="19"/>
    </row>
    <row r="25" spans="1:4" x14ac:dyDescent="0.25">
      <c r="A25" s="10"/>
      <c r="B25" s="3" t="s">
        <v>129</v>
      </c>
      <c r="C25" s="33">
        <f>C5</f>
        <v>278635000</v>
      </c>
      <c r="D25" s="19"/>
    </row>
    <row r="26" spans="1:4" x14ac:dyDescent="0.25">
      <c r="A26" s="10"/>
      <c r="B26" s="3" t="s">
        <v>106</v>
      </c>
      <c r="C26" s="33"/>
      <c r="D26" s="19">
        <f>D23</f>
        <v>278635000</v>
      </c>
    </row>
    <row r="27" spans="1:4" x14ac:dyDescent="0.25">
      <c r="A27" s="10"/>
      <c r="B27" s="3" t="s">
        <v>99</v>
      </c>
      <c r="C27" s="18" t="s">
        <v>101</v>
      </c>
      <c r="D27" s="21"/>
    </row>
    <row r="28" spans="1:4" x14ac:dyDescent="0.25">
      <c r="A28" s="10"/>
      <c r="B28" s="6" t="s">
        <v>137</v>
      </c>
      <c r="C28" s="11"/>
      <c r="D28" s="11"/>
    </row>
    <row r="29" spans="1:4" x14ac:dyDescent="0.25">
      <c r="A29" s="10"/>
      <c r="B29" s="10" t="s">
        <v>138</v>
      </c>
      <c r="C29" s="8">
        <v>313300000</v>
      </c>
      <c r="D29" s="11"/>
    </row>
    <row r="30" spans="1:4" x14ac:dyDescent="0.25">
      <c r="A30" s="10"/>
      <c r="B30" s="6" t="s">
        <v>6</v>
      </c>
      <c r="C30" s="11"/>
      <c r="D30" s="11"/>
    </row>
    <row r="31" spans="1:4" x14ac:dyDescent="0.25">
      <c r="A31" s="10"/>
      <c r="B31" s="10" t="s">
        <v>74</v>
      </c>
      <c r="C31" s="11"/>
      <c r="D31" s="11">
        <v>46164450</v>
      </c>
    </row>
    <row r="32" spans="1:4" x14ac:dyDescent="0.25">
      <c r="A32" s="10"/>
      <c r="B32" s="10" t="s">
        <v>75</v>
      </c>
      <c r="C32" s="11"/>
      <c r="D32" s="11">
        <v>6690500</v>
      </c>
    </row>
    <row r="33" spans="1:4" x14ac:dyDescent="0.25">
      <c r="A33" s="10"/>
      <c r="B33" s="10" t="s">
        <v>76</v>
      </c>
      <c r="C33" s="11"/>
      <c r="D33" s="11">
        <v>6690500</v>
      </c>
    </row>
    <row r="34" spans="1:4" x14ac:dyDescent="0.25">
      <c r="A34" s="10"/>
      <c r="B34" s="10" t="s">
        <v>77</v>
      </c>
      <c r="C34" s="11"/>
      <c r="D34" s="11">
        <v>7359550</v>
      </c>
    </row>
    <row r="35" spans="1:4" x14ac:dyDescent="0.25">
      <c r="A35" s="5"/>
      <c r="B35" s="10" t="s">
        <v>78</v>
      </c>
      <c r="C35" s="11"/>
      <c r="D35" s="11">
        <v>27989849.999999996</v>
      </c>
    </row>
    <row r="36" spans="1:4" x14ac:dyDescent="0.25">
      <c r="A36" s="10"/>
      <c r="B36" s="10" t="s">
        <v>79</v>
      </c>
      <c r="C36" s="11"/>
      <c r="D36" s="11">
        <v>4056500</v>
      </c>
    </row>
    <row r="37" spans="1:4" x14ac:dyDescent="0.25">
      <c r="A37" s="10"/>
      <c r="B37" s="10" t="s">
        <v>80</v>
      </c>
      <c r="C37" s="11"/>
      <c r="D37" s="11">
        <v>4056500</v>
      </c>
    </row>
    <row r="38" spans="1:4" x14ac:dyDescent="0.25">
      <c r="A38" s="10"/>
      <c r="B38" s="10" t="s">
        <v>81</v>
      </c>
      <c r="C38" s="11"/>
      <c r="D38" s="11">
        <v>4462150</v>
      </c>
    </row>
    <row r="39" spans="1:4" x14ac:dyDescent="0.25">
      <c r="A39" s="10"/>
      <c r="B39" s="10" t="s">
        <v>82</v>
      </c>
      <c r="C39" s="11"/>
      <c r="D39" s="11">
        <v>47468550</v>
      </c>
    </row>
    <row r="40" spans="1:4" x14ac:dyDescent="0.25">
      <c r="A40" s="10"/>
      <c r="B40" s="10" t="s">
        <v>83</v>
      </c>
      <c r="C40" s="11"/>
      <c r="D40" s="11">
        <v>6879500</v>
      </c>
    </row>
    <row r="41" spans="1:4" x14ac:dyDescent="0.25">
      <c r="A41" s="10"/>
      <c r="B41" s="10" t="s">
        <v>84</v>
      </c>
      <c r="C41" s="11"/>
      <c r="D41" s="11">
        <v>6879500</v>
      </c>
    </row>
    <row r="42" spans="1:4" x14ac:dyDescent="0.25">
      <c r="A42" s="10"/>
      <c r="B42" s="10" t="s">
        <v>85</v>
      </c>
      <c r="C42" s="11"/>
      <c r="D42" s="11">
        <v>7567450</v>
      </c>
    </row>
    <row r="43" spans="1:4" x14ac:dyDescent="0.25">
      <c r="A43" s="10"/>
      <c r="B43" s="10" t="s">
        <v>86</v>
      </c>
      <c r="C43" s="11"/>
      <c r="D43" s="11">
        <v>47430600</v>
      </c>
    </row>
    <row r="44" spans="1:4" x14ac:dyDescent="0.25">
      <c r="A44" s="10"/>
      <c r="B44" s="10" t="s">
        <v>87</v>
      </c>
      <c r="C44" s="11"/>
      <c r="D44" s="11">
        <v>6874000</v>
      </c>
    </row>
    <row r="45" spans="1:4" x14ac:dyDescent="0.25">
      <c r="A45" s="10"/>
      <c r="B45" s="10" t="s">
        <v>88</v>
      </c>
      <c r="C45" s="11"/>
      <c r="D45" s="11">
        <v>6874000</v>
      </c>
    </row>
    <row r="46" spans="1:4" x14ac:dyDescent="0.25">
      <c r="A46" s="10"/>
      <c r="B46" s="10" t="s">
        <v>89</v>
      </c>
      <c r="C46" s="11"/>
      <c r="D46" s="11">
        <v>7561400</v>
      </c>
    </row>
    <row r="47" spans="1:4" x14ac:dyDescent="0.25">
      <c r="A47" s="10"/>
      <c r="B47" s="10" t="s">
        <v>90</v>
      </c>
      <c r="C47" s="11"/>
      <c r="D47" s="11">
        <v>47123550</v>
      </c>
    </row>
    <row r="48" spans="1:4" x14ac:dyDescent="0.25">
      <c r="A48" s="10"/>
      <c r="B48" s="10" t="s">
        <v>91</v>
      </c>
      <c r="C48" s="11"/>
      <c r="D48" s="11">
        <v>6829500</v>
      </c>
    </row>
    <row r="49" spans="1:4" x14ac:dyDescent="0.25">
      <c r="A49" s="10"/>
      <c r="B49" s="10" t="s">
        <v>92</v>
      </c>
      <c r="C49" s="11"/>
      <c r="D49" s="11">
        <v>6829500</v>
      </c>
    </row>
    <row r="50" spans="1:4" x14ac:dyDescent="0.25">
      <c r="A50" s="10"/>
      <c r="B50" s="10" t="s">
        <v>93</v>
      </c>
      <c r="C50" s="11"/>
      <c r="D50" s="11">
        <v>7512450</v>
      </c>
    </row>
    <row r="51" spans="1:4" x14ac:dyDescent="0.25">
      <c r="A51" s="10"/>
      <c r="B51" s="6" t="s">
        <v>29</v>
      </c>
      <c r="C51" s="11"/>
      <c r="D51" s="8">
        <v>313300000</v>
      </c>
    </row>
    <row r="52" spans="1:4" x14ac:dyDescent="0.25">
      <c r="A52" s="10"/>
      <c r="B52" s="3" t="s">
        <v>100</v>
      </c>
      <c r="C52" s="11"/>
      <c r="D52" s="8"/>
    </row>
    <row r="53" spans="1:4" x14ac:dyDescent="0.25">
      <c r="A53" s="10"/>
      <c r="B53" s="3" t="s">
        <v>129</v>
      </c>
      <c r="C53" s="29">
        <f>C29</f>
        <v>313300000</v>
      </c>
      <c r="D53" s="8"/>
    </row>
    <row r="54" spans="1:4" x14ac:dyDescent="0.25">
      <c r="A54" s="10"/>
      <c r="B54" s="3" t="s">
        <v>106</v>
      </c>
      <c r="C54" s="11"/>
      <c r="D54" s="8">
        <f>D51</f>
        <v>313300000</v>
      </c>
    </row>
    <row r="55" spans="1:4" x14ac:dyDescent="0.25">
      <c r="A55" s="10"/>
      <c r="B55" s="3" t="s">
        <v>99</v>
      </c>
      <c r="C55" s="4" t="s">
        <v>101</v>
      </c>
      <c r="D55" s="22"/>
    </row>
    <row r="57" spans="1:4" x14ac:dyDescent="0.25">
      <c r="A57" s="42" t="s">
        <v>128</v>
      </c>
      <c r="B57" s="42"/>
      <c r="C57" s="42"/>
      <c r="D57" s="42"/>
    </row>
    <row r="61" spans="1:4" x14ac:dyDescent="0.25">
      <c r="B61" s="50" t="s">
        <v>151</v>
      </c>
      <c r="C61" s="50"/>
      <c r="D61" s="50"/>
    </row>
  </sheetData>
  <mergeCells count="3">
    <mergeCell ref="A1:D1"/>
    <mergeCell ref="A57:D57"/>
    <mergeCell ref="B61:D6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10" workbookViewId="0">
      <selection activeCell="B22" sqref="B22:D22"/>
    </sheetView>
  </sheetViews>
  <sheetFormatPr defaultColWidth="9" defaultRowHeight="15.75" x14ac:dyDescent="0.25"/>
  <cols>
    <col min="1" max="1" width="5.85546875" style="9" customWidth="1"/>
    <col min="2" max="2" width="49.85546875" style="9" customWidth="1"/>
    <col min="3" max="3" width="18.42578125" style="2" customWidth="1"/>
    <col min="4" max="4" width="18.85546875" style="2" customWidth="1"/>
    <col min="5" max="16384" width="9" style="9"/>
  </cols>
  <sheetData>
    <row r="1" spans="1:4" x14ac:dyDescent="0.25">
      <c r="A1" s="43" t="s">
        <v>56</v>
      </c>
      <c r="B1" s="43"/>
      <c r="C1" s="43"/>
      <c r="D1" s="43"/>
    </row>
    <row r="2" spans="1:4" ht="15" customHeight="1" x14ac:dyDescent="0.25">
      <c r="A2" s="44"/>
      <c r="B2" s="44"/>
      <c r="C2" s="44"/>
      <c r="D2" s="44"/>
    </row>
    <row r="3" spans="1:4" ht="26.25" customHeight="1" x14ac:dyDescent="0.25">
      <c r="A3" s="23" t="s">
        <v>0</v>
      </c>
      <c r="B3" s="23" t="s">
        <v>1</v>
      </c>
      <c r="C3" s="24" t="s">
        <v>2</v>
      </c>
      <c r="D3" s="24" t="s">
        <v>4</v>
      </c>
    </row>
    <row r="4" spans="1:4" ht="26.25" customHeight="1" x14ac:dyDescent="0.25">
      <c r="A4" s="10"/>
      <c r="B4" s="13" t="s">
        <v>5</v>
      </c>
      <c r="C4" s="11"/>
      <c r="D4" s="11"/>
    </row>
    <row r="5" spans="1:4" ht="26.25" customHeight="1" x14ac:dyDescent="0.25">
      <c r="A5" s="10"/>
      <c r="B5" s="12" t="s">
        <v>134</v>
      </c>
      <c r="C5" s="11">
        <v>58023000</v>
      </c>
      <c r="D5" s="11"/>
    </row>
    <row r="6" spans="1:4" ht="26.25" customHeight="1" x14ac:dyDescent="0.25">
      <c r="A6" s="10"/>
      <c r="B6" s="12" t="s">
        <v>10</v>
      </c>
      <c r="C6" s="8">
        <f>SUM(C5:C5)</f>
        <v>58023000</v>
      </c>
      <c r="D6" s="11"/>
    </row>
    <row r="7" spans="1:4" ht="26.25" customHeight="1" x14ac:dyDescent="0.25">
      <c r="A7" s="10"/>
      <c r="B7" s="13" t="s">
        <v>6</v>
      </c>
      <c r="C7" s="11"/>
      <c r="D7" s="11"/>
    </row>
    <row r="8" spans="1:4" ht="26.25" customHeight="1" x14ac:dyDescent="0.3">
      <c r="A8" s="10"/>
      <c r="B8" s="14" t="s">
        <v>57</v>
      </c>
      <c r="C8" s="11"/>
      <c r="D8" s="11">
        <v>52220700</v>
      </c>
    </row>
    <row r="9" spans="1:4" ht="26.25" customHeight="1" x14ac:dyDescent="0.25">
      <c r="A9" s="10"/>
      <c r="B9" s="12" t="s">
        <v>135</v>
      </c>
      <c r="C9" s="11"/>
      <c r="D9" s="11">
        <v>2901150</v>
      </c>
    </row>
    <row r="10" spans="1:4" ht="26.25" customHeight="1" x14ac:dyDescent="0.25">
      <c r="A10" s="10"/>
      <c r="B10" s="12" t="s">
        <v>136</v>
      </c>
      <c r="C10" s="11"/>
      <c r="D10" s="11">
        <v>2901150</v>
      </c>
    </row>
    <row r="11" spans="1:4" ht="26.25" customHeight="1" x14ac:dyDescent="0.25">
      <c r="A11" s="10"/>
      <c r="B11" s="12" t="s">
        <v>27</v>
      </c>
      <c r="C11" s="11"/>
      <c r="D11" s="8">
        <f>SUM(D8:D10)</f>
        <v>58023000</v>
      </c>
    </row>
    <row r="12" spans="1:4" ht="26.25" customHeight="1" x14ac:dyDescent="0.25">
      <c r="A12" s="10"/>
      <c r="B12" s="3" t="s">
        <v>100</v>
      </c>
      <c r="C12" s="11"/>
      <c r="D12" s="11"/>
    </row>
    <row r="13" spans="1:4" ht="26.25" customHeight="1" x14ac:dyDescent="0.25">
      <c r="A13" s="10"/>
      <c r="B13" s="3" t="s">
        <v>129</v>
      </c>
      <c r="C13" s="11">
        <f>C6</f>
        <v>58023000</v>
      </c>
      <c r="D13" s="11"/>
    </row>
    <row r="14" spans="1:4" ht="26.25" customHeight="1" x14ac:dyDescent="0.25">
      <c r="A14" s="10"/>
      <c r="B14" s="3" t="s">
        <v>106</v>
      </c>
      <c r="C14" s="11"/>
      <c r="D14" s="11">
        <f>D11</f>
        <v>58023000</v>
      </c>
    </row>
    <row r="15" spans="1:4" ht="26.25" customHeight="1" x14ac:dyDescent="0.25">
      <c r="A15" s="10"/>
      <c r="B15" s="3" t="s">
        <v>99</v>
      </c>
      <c r="C15" s="4" t="s">
        <v>101</v>
      </c>
      <c r="D15" s="11"/>
    </row>
    <row r="17" spans="1:4" x14ac:dyDescent="0.25">
      <c r="A17" s="42" t="s">
        <v>128</v>
      </c>
      <c r="B17" s="42"/>
      <c r="C17" s="42"/>
      <c r="D17" s="42"/>
    </row>
    <row r="22" spans="1:4" x14ac:dyDescent="0.25">
      <c r="B22" s="9" t="s">
        <v>152</v>
      </c>
    </row>
  </sheetData>
  <mergeCells count="2">
    <mergeCell ref="A1:D2"/>
    <mergeCell ref="A17:D17"/>
  </mergeCells>
  <pageMargins left="0.70866141732283472" right="0" top="0.74803149606299213" bottom="0" header="0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18" sqref="C18"/>
    </sheetView>
  </sheetViews>
  <sheetFormatPr defaultColWidth="9" defaultRowHeight="15.75" x14ac:dyDescent="0.25"/>
  <cols>
    <col min="1" max="1" width="5.85546875" style="9" customWidth="1"/>
    <col min="2" max="2" width="49.85546875" style="9" customWidth="1"/>
    <col min="3" max="3" width="14.5703125" style="2" customWidth="1"/>
    <col min="4" max="4" width="16.140625" style="2" customWidth="1"/>
    <col min="5" max="16384" width="9" style="9"/>
  </cols>
  <sheetData>
    <row r="1" spans="1:4" x14ac:dyDescent="0.25">
      <c r="A1" s="43" t="s">
        <v>191</v>
      </c>
      <c r="B1" s="43"/>
      <c r="C1" s="43"/>
      <c r="D1" s="43"/>
    </row>
    <row r="2" spans="1:4" ht="15" customHeight="1" x14ac:dyDescent="0.25">
      <c r="A2" s="44"/>
      <c r="B2" s="44"/>
      <c r="C2" s="44"/>
      <c r="D2" s="44"/>
    </row>
    <row r="3" spans="1:4" ht="30.75" customHeight="1" x14ac:dyDescent="0.25">
      <c r="A3" s="3" t="s">
        <v>0</v>
      </c>
      <c r="B3" s="3" t="s">
        <v>1</v>
      </c>
      <c r="C3" s="4" t="s">
        <v>2</v>
      </c>
      <c r="D3" s="4" t="s">
        <v>4</v>
      </c>
    </row>
    <row r="4" spans="1:4" ht="30.75" customHeight="1" x14ac:dyDescent="0.25">
      <c r="A4" s="10"/>
      <c r="B4" s="32" t="s">
        <v>5</v>
      </c>
      <c r="C4" s="11"/>
      <c r="D4" s="11"/>
    </row>
    <row r="5" spans="1:4" ht="30.75" customHeight="1" x14ac:dyDescent="0.25">
      <c r="A5" s="10"/>
      <c r="B5" s="10" t="s">
        <v>129</v>
      </c>
      <c r="C5" s="11">
        <v>39042000</v>
      </c>
      <c r="D5" s="11"/>
    </row>
    <row r="6" spans="1:4" ht="30.75" customHeight="1" x14ac:dyDescent="0.25">
      <c r="A6" s="10"/>
      <c r="B6" s="10" t="s">
        <v>10</v>
      </c>
      <c r="C6" s="8">
        <f>SUM(C5:C5)</f>
        <v>39042000</v>
      </c>
      <c r="D6" s="11"/>
    </row>
    <row r="7" spans="1:4" ht="30.75" customHeight="1" x14ac:dyDescent="0.25">
      <c r="A7" s="10"/>
      <c r="B7" s="25" t="s">
        <v>6</v>
      </c>
      <c r="C7" s="11"/>
      <c r="D7" s="11"/>
    </row>
    <row r="8" spans="1:4" ht="30.75" customHeight="1" x14ac:dyDescent="0.25">
      <c r="A8" s="10"/>
      <c r="B8" s="10" t="s">
        <v>130</v>
      </c>
      <c r="C8" s="11"/>
      <c r="D8" s="11">
        <v>5000000</v>
      </c>
    </row>
    <row r="9" spans="1:4" ht="30.75" customHeight="1" x14ac:dyDescent="0.25">
      <c r="A9" s="10"/>
      <c r="B9" s="10" t="s">
        <v>131</v>
      </c>
      <c r="C9" s="11"/>
      <c r="D9" s="11">
        <v>5000000</v>
      </c>
    </row>
    <row r="10" spans="1:4" ht="30.75" customHeight="1" x14ac:dyDescent="0.25">
      <c r="A10" s="10"/>
      <c r="B10" s="10" t="s">
        <v>133</v>
      </c>
      <c r="C10" s="11"/>
      <c r="D10" s="11">
        <v>4761000</v>
      </c>
    </row>
    <row r="11" spans="1:4" ht="30.75" customHeight="1" x14ac:dyDescent="0.25">
      <c r="A11" s="10"/>
      <c r="B11" s="10" t="s">
        <v>189</v>
      </c>
      <c r="C11" s="11"/>
      <c r="D11" s="11">
        <v>12622018</v>
      </c>
    </row>
    <row r="12" spans="1:4" ht="30.75" customHeight="1" x14ac:dyDescent="0.25">
      <c r="A12" s="10"/>
      <c r="B12" s="10" t="s">
        <v>132</v>
      </c>
      <c r="C12" s="11"/>
      <c r="D12" s="11">
        <v>6265200</v>
      </c>
    </row>
    <row r="13" spans="1:4" ht="30.75" customHeight="1" x14ac:dyDescent="0.25">
      <c r="A13" s="10"/>
      <c r="B13" s="10" t="s">
        <v>188</v>
      </c>
      <c r="C13" s="11"/>
      <c r="D13" s="11">
        <v>7500000</v>
      </c>
    </row>
    <row r="14" spans="1:4" ht="30.75" customHeight="1" x14ac:dyDescent="0.25">
      <c r="A14" s="10"/>
      <c r="B14" s="10" t="s">
        <v>125</v>
      </c>
      <c r="C14" s="11"/>
      <c r="D14" s="8">
        <f>SUM(D8:D13)</f>
        <v>41148218</v>
      </c>
    </row>
    <row r="15" spans="1:4" ht="30.75" customHeight="1" x14ac:dyDescent="0.25">
      <c r="A15" s="10"/>
      <c r="B15" s="3" t="s">
        <v>100</v>
      </c>
      <c r="C15" s="11"/>
      <c r="D15" s="11"/>
    </row>
    <row r="16" spans="1:4" ht="30.75" customHeight="1" x14ac:dyDescent="0.25">
      <c r="A16" s="10"/>
      <c r="B16" s="3" t="s">
        <v>129</v>
      </c>
      <c r="C16" s="11">
        <f>C6</f>
        <v>39042000</v>
      </c>
      <c r="D16" s="11"/>
    </row>
    <row r="17" spans="1:4" ht="30.75" customHeight="1" x14ac:dyDescent="0.25">
      <c r="A17" s="10"/>
      <c r="B17" s="3" t="s">
        <v>106</v>
      </c>
      <c r="C17" s="11"/>
      <c r="D17" s="11">
        <f>D14</f>
        <v>41148218</v>
      </c>
    </row>
    <row r="18" spans="1:4" ht="30.75" customHeight="1" x14ac:dyDescent="0.25">
      <c r="A18" s="10"/>
      <c r="B18" s="3" t="s">
        <v>99</v>
      </c>
      <c r="C18" s="11">
        <f>C16-D17</f>
        <v>-2106218</v>
      </c>
      <c r="D18" s="11"/>
    </row>
    <row r="20" spans="1:4" x14ac:dyDescent="0.25">
      <c r="A20" s="42" t="s">
        <v>128</v>
      </c>
      <c r="B20" s="42"/>
      <c r="C20" s="42"/>
      <c r="D20" s="42"/>
    </row>
    <row r="25" spans="1:4" x14ac:dyDescent="0.25">
      <c r="B25" s="9" t="s">
        <v>153</v>
      </c>
    </row>
  </sheetData>
  <mergeCells count="2">
    <mergeCell ref="A1:D2"/>
    <mergeCell ref="A20:D20"/>
  </mergeCells>
  <pageMargins left="0.70866141732283472" right="0" top="0.45" bottom="0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F30" sqref="F30"/>
    </sheetView>
  </sheetViews>
  <sheetFormatPr defaultColWidth="9" defaultRowHeight="15.75" x14ac:dyDescent="0.25"/>
  <cols>
    <col min="1" max="1" width="7.85546875" style="9" customWidth="1"/>
    <col min="2" max="2" width="49.85546875" style="9" customWidth="1"/>
    <col min="3" max="3" width="15.42578125" style="2" customWidth="1"/>
    <col min="4" max="4" width="17.42578125" style="2" customWidth="1"/>
    <col min="5" max="16384" width="9" style="9"/>
  </cols>
  <sheetData>
    <row r="1" spans="1:4" x14ac:dyDescent="0.25">
      <c r="A1" s="43" t="s">
        <v>118</v>
      </c>
      <c r="B1" s="43"/>
      <c r="C1" s="43"/>
      <c r="D1" s="43"/>
    </row>
    <row r="2" spans="1:4" ht="36.75" customHeight="1" x14ac:dyDescent="0.25">
      <c r="A2" s="44"/>
      <c r="B2" s="44"/>
      <c r="C2" s="44"/>
      <c r="D2" s="44"/>
    </row>
    <row r="3" spans="1:4" s="31" customFormat="1" ht="33.75" customHeight="1" x14ac:dyDescent="0.25">
      <c r="A3" s="23" t="s">
        <v>0</v>
      </c>
      <c r="B3" s="23" t="s">
        <v>1</v>
      </c>
      <c r="C3" s="24" t="s">
        <v>2</v>
      </c>
      <c r="D3" s="24" t="s">
        <v>4</v>
      </c>
    </row>
    <row r="4" spans="1:4" ht="33.75" customHeight="1" x14ac:dyDescent="0.25">
      <c r="A4" s="10"/>
      <c r="B4" s="6" t="s">
        <v>5</v>
      </c>
      <c r="C4" s="11"/>
      <c r="D4" s="11"/>
    </row>
    <row r="5" spans="1:4" ht="33.75" customHeight="1" x14ac:dyDescent="0.25">
      <c r="A5" s="10"/>
      <c r="B5" s="10" t="s">
        <v>119</v>
      </c>
      <c r="C5" s="11">
        <v>19890000</v>
      </c>
      <c r="D5" s="11"/>
    </row>
    <row r="6" spans="1:4" ht="33.75" customHeight="1" x14ac:dyDescent="0.25">
      <c r="A6" s="10"/>
      <c r="B6" s="6" t="s">
        <v>9</v>
      </c>
      <c r="C6" s="11">
        <f>C5</f>
        <v>19890000</v>
      </c>
      <c r="D6" s="11"/>
    </row>
    <row r="7" spans="1:4" ht="33.75" customHeight="1" x14ac:dyDescent="0.25">
      <c r="A7" s="10"/>
      <c r="B7" s="6" t="s">
        <v>120</v>
      </c>
      <c r="C7" s="11"/>
      <c r="D7" s="11"/>
    </row>
    <row r="8" spans="1:4" ht="33.75" customHeight="1" x14ac:dyDescent="0.25">
      <c r="A8" s="10"/>
      <c r="B8" s="10" t="s">
        <v>121</v>
      </c>
      <c r="C8" s="11"/>
      <c r="D8" s="11">
        <f>C6*10%</f>
        <v>1989000</v>
      </c>
    </row>
    <row r="9" spans="1:4" ht="33.75" customHeight="1" x14ac:dyDescent="0.25">
      <c r="A9" s="10"/>
      <c r="B9" s="10" t="s">
        <v>122</v>
      </c>
      <c r="C9" s="11"/>
      <c r="D9" s="11">
        <f>C6*70%</f>
        <v>13923000</v>
      </c>
    </row>
    <row r="10" spans="1:4" ht="33.75" customHeight="1" x14ac:dyDescent="0.25">
      <c r="A10" s="10"/>
      <c r="B10" s="10" t="s">
        <v>123</v>
      </c>
      <c r="C10" s="11"/>
      <c r="D10" s="11">
        <f>C6*15%</f>
        <v>2983500</v>
      </c>
    </row>
    <row r="11" spans="1:4" ht="33.75" customHeight="1" x14ac:dyDescent="0.25">
      <c r="A11" s="10"/>
      <c r="B11" s="10" t="s">
        <v>124</v>
      </c>
      <c r="C11" s="11"/>
      <c r="D11" s="11">
        <f>C6*5%</f>
        <v>994500</v>
      </c>
    </row>
    <row r="12" spans="1:4" ht="33.75" customHeight="1" x14ac:dyDescent="0.25">
      <c r="A12" s="10"/>
      <c r="B12" s="10" t="s">
        <v>125</v>
      </c>
      <c r="C12" s="11"/>
      <c r="D12" s="11">
        <f>SUM(D8:D11)</f>
        <v>19890000</v>
      </c>
    </row>
    <row r="13" spans="1:4" ht="33.75" customHeight="1" x14ac:dyDescent="0.25">
      <c r="A13" s="10"/>
      <c r="B13" s="25" t="s">
        <v>126</v>
      </c>
      <c r="C13" s="11"/>
      <c r="D13" s="11"/>
    </row>
    <row r="14" spans="1:4" ht="33.75" customHeight="1" x14ac:dyDescent="0.25">
      <c r="A14" s="10"/>
      <c r="B14" s="3" t="s">
        <v>105</v>
      </c>
      <c r="C14" s="11">
        <v>19890000</v>
      </c>
      <c r="D14" s="11"/>
    </row>
    <row r="15" spans="1:4" ht="33.75" customHeight="1" x14ac:dyDescent="0.25">
      <c r="A15" s="10"/>
      <c r="B15" s="3" t="s">
        <v>106</v>
      </c>
      <c r="C15" s="11"/>
      <c r="D15" s="11">
        <v>19890000</v>
      </c>
    </row>
    <row r="16" spans="1:4" ht="33.75" customHeight="1" x14ac:dyDescent="0.25">
      <c r="A16" s="10"/>
      <c r="B16" s="3" t="s">
        <v>127</v>
      </c>
      <c r="C16" s="11" t="s">
        <v>155</v>
      </c>
      <c r="D16" s="11"/>
    </row>
    <row r="17" spans="1:4" ht="21" customHeight="1" x14ac:dyDescent="0.25"/>
    <row r="18" spans="1:4" x14ac:dyDescent="0.25">
      <c r="A18" s="42" t="s">
        <v>128</v>
      </c>
      <c r="B18" s="42"/>
      <c r="C18" s="42"/>
      <c r="D18" s="42"/>
    </row>
    <row r="23" spans="1:4" x14ac:dyDescent="0.25">
      <c r="B23" s="9" t="s">
        <v>154</v>
      </c>
    </row>
  </sheetData>
  <mergeCells count="2">
    <mergeCell ref="A1:D2"/>
    <mergeCell ref="A18:D18"/>
  </mergeCells>
  <pageMargins left="0.70866141732283472" right="0" top="0.74803149606299213" bottom="0" header="0" footer="0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3" workbookViewId="0">
      <selection activeCell="E6" sqref="E6"/>
    </sheetView>
  </sheetViews>
  <sheetFormatPr defaultColWidth="9" defaultRowHeight="15.75" x14ac:dyDescent="0.25"/>
  <cols>
    <col min="1" max="1" width="6.85546875" style="9" customWidth="1"/>
    <col min="2" max="2" width="49.42578125" style="9" customWidth="1"/>
    <col min="3" max="3" width="15" style="2" customWidth="1"/>
    <col min="4" max="4" width="16.85546875" style="2" customWidth="1"/>
    <col min="5" max="5" width="13.7109375" style="9" bestFit="1" customWidth="1"/>
    <col min="6" max="16384" width="9" style="9"/>
  </cols>
  <sheetData>
    <row r="1" spans="1:5" ht="38.25" customHeight="1" x14ac:dyDescent="0.25">
      <c r="A1" s="48" t="s">
        <v>190</v>
      </c>
      <c r="B1" s="48"/>
      <c r="C1" s="48"/>
      <c r="D1" s="48"/>
    </row>
    <row r="3" spans="1:5" ht="20.25" customHeight="1" x14ac:dyDescent="0.25">
      <c r="A3" s="23" t="s">
        <v>0</v>
      </c>
      <c r="B3" s="23" t="s">
        <v>1</v>
      </c>
      <c r="C3" s="24" t="s">
        <v>2</v>
      </c>
      <c r="D3" s="24" t="s">
        <v>4</v>
      </c>
    </row>
    <row r="4" spans="1:5" ht="20.25" customHeight="1" x14ac:dyDescent="0.25">
      <c r="A4" s="10"/>
      <c r="B4" s="25" t="s">
        <v>164</v>
      </c>
      <c r="C4" s="11"/>
      <c r="D4" s="11"/>
    </row>
    <row r="5" spans="1:5" ht="20.25" customHeight="1" x14ac:dyDescent="0.25">
      <c r="A5" s="10"/>
      <c r="B5" s="10" t="s">
        <v>58</v>
      </c>
      <c r="C5" s="11">
        <v>590321160</v>
      </c>
      <c r="D5" s="11"/>
    </row>
    <row r="6" spans="1:5" ht="20.25" customHeight="1" x14ac:dyDescent="0.25">
      <c r="A6" s="10"/>
      <c r="B6" s="6" t="s">
        <v>9</v>
      </c>
      <c r="C6" s="8">
        <f>C5</f>
        <v>590321160</v>
      </c>
      <c r="D6" s="11"/>
      <c r="E6" s="15"/>
    </row>
    <row r="7" spans="1:5" ht="20.25" customHeight="1" x14ac:dyDescent="0.25">
      <c r="A7" s="10"/>
      <c r="B7" s="6" t="s">
        <v>6</v>
      </c>
      <c r="C7" s="11"/>
      <c r="D7" s="11"/>
    </row>
    <row r="8" spans="1:5" ht="20.25" customHeight="1" x14ac:dyDescent="0.25">
      <c r="A8" s="10"/>
      <c r="B8" s="10" t="s">
        <v>113</v>
      </c>
      <c r="C8" s="11"/>
      <c r="D8" s="11">
        <v>427825468</v>
      </c>
    </row>
    <row r="9" spans="1:5" ht="20.25" customHeight="1" x14ac:dyDescent="0.25">
      <c r="A9" s="10"/>
      <c r="B9" s="10" t="s">
        <v>159</v>
      </c>
      <c r="C9" s="11"/>
      <c r="D9" s="11">
        <v>44129280</v>
      </c>
    </row>
    <row r="10" spans="1:5" ht="20.25" customHeight="1" x14ac:dyDescent="0.25">
      <c r="A10" s="10"/>
      <c r="B10" s="10" t="s">
        <v>160</v>
      </c>
      <c r="C10" s="11"/>
      <c r="D10" s="11">
        <v>71393891</v>
      </c>
    </row>
    <row r="11" spans="1:5" ht="20.25" customHeight="1" x14ac:dyDescent="0.25">
      <c r="A11" s="10"/>
      <c r="B11" s="10" t="s">
        <v>161</v>
      </c>
      <c r="C11" s="11"/>
      <c r="D11" s="11">
        <v>11806423</v>
      </c>
    </row>
    <row r="12" spans="1:5" ht="20.25" customHeight="1" x14ac:dyDescent="0.25">
      <c r="A12" s="10"/>
      <c r="B12" s="10" t="s">
        <v>114</v>
      </c>
      <c r="C12" s="11"/>
      <c r="D12" s="11">
        <v>5347860</v>
      </c>
    </row>
    <row r="13" spans="1:5" ht="20.25" customHeight="1" x14ac:dyDescent="0.25">
      <c r="A13" s="10"/>
      <c r="B13" s="6" t="s">
        <v>29</v>
      </c>
      <c r="C13" s="8"/>
      <c r="D13" s="8">
        <f>SUM(D8:D12)</f>
        <v>560502922</v>
      </c>
    </row>
    <row r="14" spans="1:5" ht="20.25" customHeight="1" x14ac:dyDescent="0.25">
      <c r="A14" s="10"/>
      <c r="B14" s="25" t="s">
        <v>100</v>
      </c>
      <c r="C14" s="8"/>
      <c r="D14" s="8"/>
    </row>
    <row r="15" spans="1:5" ht="20.25" customHeight="1" x14ac:dyDescent="0.25">
      <c r="A15" s="10"/>
      <c r="B15" s="25" t="s">
        <v>105</v>
      </c>
      <c r="C15" s="8">
        <f>C6</f>
        <v>590321160</v>
      </c>
      <c r="D15" s="8"/>
    </row>
    <row r="16" spans="1:5" ht="20.25" customHeight="1" x14ac:dyDescent="0.25">
      <c r="A16" s="10"/>
      <c r="B16" s="25" t="s">
        <v>106</v>
      </c>
      <c r="C16" s="8"/>
      <c r="D16" s="8">
        <f>D13</f>
        <v>560502922</v>
      </c>
    </row>
    <row r="17" spans="1:5" ht="20.25" customHeight="1" x14ac:dyDescent="0.25">
      <c r="A17" s="10"/>
      <c r="B17" s="25" t="s">
        <v>168</v>
      </c>
      <c r="C17" s="8">
        <f>C15-D16</f>
        <v>29818238</v>
      </c>
      <c r="D17" s="8"/>
    </row>
    <row r="18" spans="1:5" ht="20.25" customHeight="1" x14ac:dyDescent="0.25">
      <c r="A18" s="10"/>
      <c r="B18" s="6"/>
      <c r="C18" s="20"/>
      <c r="D18" s="20"/>
    </row>
    <row r="19" spans="1:5" ht="20.25" customHeight="1" x14ac:dyDescent="0.25">
      <c r="A19" s="10"/>
      <c r="B19" s="25" t="s">
        <v>165</v>
      </c>
      <c r="C19" s="11"/>
      <c r="D19" s="11"/>
    </row>
    <row r="20" spans="1:5" ht="20.25" customHeight="1" x14ac:dyDescent="0.25">
      <c r="A20" s="10"/>
      <c r="B20" s="6" t="s">
        <v>162</v>
      </c>
      <c r="C20" s="8"/>
      <c r="D20" s="11"/>
      <c r="E20" s="15"/>
    </row>
    <row r="21" spans="1:5" ht="20.25" customHeight="1" x14ac:dyDescent="0.25">
      <c r="A21" s="10"/>
      <c r="B21" s="10" t="s">
        <v>166</v>
      </c>
      <c r="C21" s="11">
        <v>2505000</v>
      </c>
      <c r="D21" s="11"/>
    </row>
    <row r="22" spans="1:5" ht="20.25" customHeight="1" x14ac:dyDescent="0.25">
      <c r="A22" s="10"/>
      <c r="B22" s="10" t="s">
        <v>115</v>
      </c>
      <c r="C22" s="11">
        <v>546660250</v>
      </c>
      <c r="D22" s="11"/>
    </row>
    <row r="23" spans="1:5" ht="20.25" customHeight="1" x14ac:dyDescent="0.25">
      <c r="A23" s="10"/>
      <c r="B23" s="6" t="s">
        <v>10</v>
      </c>
      <c r="C23" s="8">
        <f>SUM(C21:C22)</f>
        <v>549165250</v>
      </c>
      <c r="D23" s="11"/>
    </row>
    <row r="24" spans="1:5" ht="20.25" customHeight="1" x14ac:dyDescent="0.25">
      <c r="A24" s="10"/>
      <c r="B24" s="17" t="s">
        <v>116</v>
      </c>
      <c r="C24" s="11"/>
      <c r="D24" s="11"/>
    </row>
    <row r="25" spans="1:5" ht="20.25" customHeight="1" x14ac:dyDescent="0.25">
      <c r="A25" s="10"/>
      <c r="B25" s="10" t="s">
        <v>117</v>
      </c>
      <c r="C25" s="11"/>
      <c r="D25" s="11">
        <v>10983305</v>
      </c>
    </row>
    <row r="26" spans="1:5" ht="20.25" customHeight="1" x14ac:dyDescent="0.25">
      <c r="A26" s="10"/>
      <c r="B26" s="10" t="s">
        <v>113</v>
      </c>
      <c r="C26" s="11"/>
      <c r="D26" s="11">
        <v>383465124</v>
      </c>
    </row>
    <row r="27" spans="1:5" ht="20.25" customHeight="1" x14ac:dyDescent="0.25">
      <c r="A27" s="10"/>
      <c r="B27" s="10" t="s">
        <v>163</v>
      </c>
      <c r="C27" s="11"/>
      <c r="D27" s="11">
        <v>47081866</v>
      </c>
    </row>
    <row r="28" spans="1:5" ht="20.25" customHeight="1" x14ac:dyDescent="0.25">
      <c r="A28" s="10"/>
      <c r="B28" s="10" t="s">
        <v>161</v>
      </c>
      <c r="C28" s="11"/>
      <c r="D28" s="11">
        <v>10763639</v>
      </c>
    </row>
    <row r="29" spans="1:5" ht="20.25" customHeight="1" x14ac:dyDescent="0.25">
      <c r="A29" s="10"/>
      <c r="B29" s="10" t="s">
        <v>160</v>
      </c>
      <c r="C29" s="11"/>
      <c r="D29" s="11">
        <v>65170357</v>
      </c>
    </row>
    <row r="30" spans="1:5" ht="20.25" customHeight="1" x14ac:dyDescent="0.25">
      <c r="A30" s="10"/>
      <c r="B30" s="10" t="s">
        <v>114</v>
      </c>
      <c r="C30" s="11"/>
      <c r="D30" s="11">
        <v>4793296</v>
      </c>
    </row>
    <row r="31" spans="1:5" ht="20.25" customHeight="1" x14ac:dyDescent="0.25">
      <c r="A31" s="10"/>
      <c r="B31" s="6" t="s">
        <v>29</v>
      </c>
      <c r="C31" s="11"/>
      <c r="D31" s="8">
        <f>SUM(D25:D30)</f>
        <v>522257587</v>
      </c>
    </row>
    <row r="32" spans="1:5" ht="20.25" customHeight="1" x14ac:dyDescent="0.25">
      <c r="A32" s="10"/>
      <c r="B32" s="3" t="s">
        <v>167</v>
      </c>
      <c r="C32" s="22">
        <f>C23-D31</f>
        <v>26907663</v>
      </c>
      <c r="D32" s="22"/>
    </row>
    <row r="33" spans="1:4" ht="20.25" customHeight="1" x14ac:dyDescent="0.25">
      <c r="A33" s="10"/>
      <c r="B33" s="3" t="s">
        <v>169</v>
      </c>
      <c r="C33" s="11">
        <f>C17+C32</f>
        <v>56725901</v>
      </c>
      <c r="D33" s="11"/>
    </row>
    <row r="34" spans="1:4" ht="20.25" customHeight="1" x14ac:dyDescent="0.25">
      <c r="A34" s="10"/>
      <c r="B34" s="51" t="s">
        <v>170</v>
      </c>
      <c r="C34" s="52"/>
      <c r="D34" s="11"/>
    </row>
    <row r="35" spans="1:4" ht="20.25" customHeight="1" x14ac:dyDescent="0.25">
      <c r="A35" s="10"/>
      <c r="B35" s="3" t="s">
        <v>99</v>
      </c>
      <c r="C35" s="11" t="s">
        <v>155</v>
      </c>
      <c r="D35" s="11"/>
    </row>
    <row r="37" spans="1:4" x14ac:dyDescent="0.25">
      <c r="A37" s="42" t="s">
        <v>102</v>
      </c>
      <c r="B37" s="42"/>
      <c r="C37" s="42"/>
      <c r="D37" s="42"/>
    </row>
    <row r="42" spans="1:4" x14ac:dyDescent="0.25">
      <c r="B42" s="9" t="s">
        <v>154</v>
      </c>
      <c r="C42" s="47" t="s">
        <v>150</v>
      </c>
      <c r="D42" s="47"/>
    </row>
  </sheetData>
  <mergeCells count="4">
    <mergeCell ref="A1:D1"/>
    <mergeCell ref="A37:D37"/>
    <mergeCell ref="C42:D42"/>
    <mergeCell ref="B34:C34"/>
  </mergeCells>
  <pageMargins left="0.70866141732283472" right="0" top="0.16" bottom="0" header="0.11811023622047245" footer="0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9" workbookViewId="0">
      <selection activeCell="E6" sqref="E6"/>
    </sheetView>
  </sheetViews>
  <sheetFormatPr defaultColWidth="9" defaultRowHeight="15.75" x14ac:dyDescent="0.25"/>
  <cols>
    <col min="1" max="1" width="6.85546875" style="9" customWidth="1"/>
    <col min="2" max="2" width="45.140625" style="9" customWidth="1"/>
    <col min="3" max="3" width="21.7109375" style="2" customWidth="1"/>
    <col min="4" max="4" width="21" style="2" customWidth="1"/>
    <col min="5" max="5" width="24.7109375" style="9" customWidth="1"/>
    <col min="6" max="16384" width="9" style="9"/>
  </cols>
  <sheetData>
    <row r="1" spans="1:4" x14ac:dyDescent="0.25">
      <c r="A1" s="48" t="s">
        <v>183</v>
      </c>
      <c r="B1" s="48"/>
      <c r="C1" s="48"/>
      <c r="D1" s="48"/>
    </row>
    <row r="3" spans="1:4" ht="22.5" customHeight="1" x14ac:dyDescent="0.25">
      <c r="A3" s="23" t="s">
        <v>0</v>
      </c>
      <c r="B3" s="23" t="s">
        <v>1</v>
      </c>
      <c r="C3" s="24" t="s">
        <v>2</v>
      </c>
      <c r="D3" s="24" t="s">
        <v>4</v>
      </c>
    </row>
    <row r="4" spans="1:4" ht="22.5" customHeight="1" x14ac:dyDescent="0.25">
      <c r="A4" s="10"/>
      <c r="B4" s="6" t="s">
        <v>68</v>
      </c>
      <c r="C4" s="11">
        <v>90972000</v>
      </c>
      <c r="D4" s="11"/>
    </row>
    <row r="5" spans="1:4" ht="22.5" customHeight="1" x14ac:dyDescent="0.25">
      <c r="A5" s="10"/>
      <c r="B5" s="6" t="s">
        <v>9</v>
      </c>
      <c r="C5" s="11"/>
      <c r="D5" s="11"/>
    </row>
    <row r="6" spans="1:4" ht="22.5" customHeight="1" x14ac:dyDescent="0.25">
      <c r="A6" s="10"/>
      <c r="B6" s="6" t="s">
        <v>69</v>
      </c>
      <c r="C6" s="11"/>
      <c r="D6" s="11"/>
    </row>
    <row r="7" spans="1:4" ht="22.5" customHeight="1" x14ac:dyDescent="0.25">
      <c r="A7" s="10"/>
      <c r="B7" s="27" t="s">
        <v>103</v>
      </c>
      <c r="C7" s="11"/>
      <c r="D7" s="11">
        <f>C4*80%</f>
        <v>72777600</v>
      </c>
    </row>
    <row r="8" spans="1:4" ht="22.5" customHeight="1" x14ac:dyDescent="0.25">
      <c r="A8" s="10"/>
      <c r="B8" s="10" t="s">
        <v>110</v>
      </c>
      <c r="C8" s="11"/>
      <c r="D8" s="11">
        <v>10916640</v>
      </c>
    </row>
    <row r="9" spans="1:4" ht="22.5" customHeight="1" x14ac:dyDescent="0.25">
      <c r="A9" s="10"/>
      <c r="B9" s="10" t="s">
        <v>104</v>
      </c>
      <c r="C9" s="11"/>
      <c r="D9" s="11">
        <v>1819440</v>
      </c>
    </row>
    <row r="10" spans="1:4" ht="22.5" customHeight="1" x14ac:dyDescent="0.25">
      <c r="A10" s="10"/>
      <c r="B10" s="10" t="s">
        <v>94</v>
      </c>
      <c r="C10" s="11"/>
      <c r="D10" s="11">
        <v>5458320</v>
      </c>
    </row>
    <row r="11" spans="1:4" ht="22.5" customHeight="1" x14ac:dyDescent="0.25">
      <c r="A11" s="10"/>
      <c r="B11" s="6" t="s">
        <v>29</v>
      </c>
      <c r="C11" s="8"/>
      <c r="D11" s="8">
        <f>SUM(D7:D10)</f>
        <v>90972000</v>
      </c>
    </row>
    <row r="12" spans="1:4" ht="22.5" customHeight="1" x14ac:dyDescent="0.25">
      <c r="A12" s="10"/>
      <c r="B12" s="6" t="s">
        <v>100</v>
      </c>
      <c r="C12" s="8"/>
      <c r="D12" s="8"/>
    </row>
    <row r="13" spans="1:4" ht="22.5" customHeight="1" x14ac:dyDescent="0.25">
      <c r="A13" s="10"/>
      <c r="B13" s="6" t="s">
        <v>105</v>
      </c>
      <c r="C13" s="26">
        <f>C4</f>
        <v>90972000</v>
      </c>
      <c r="D13" s="26"/>
    </row>
    <row r="14" spans="1:4" ht="22.5" customHeight="1" x14ac:dyDescent="0.25">
      <c r="A14" s="10"/>
      <c r="B14" s="6" t="s">
        <v>106</v>
      </c>
      <c r="C14" s="20"/>
      <c r="D14" s="20">
        <f>D11</f>
        <v>90972000</v>
      </c>
    </row>
    <row r="15" spans="1:4" ht="22.5" customHeight="1" x14ac:dyDescent="0.25">
      <c r="A15" s="10"/>
      <c r="B15" s="6" t="s">
        <v>107</v>
      </c>
      <c r="C15" s="20" t="s">
        <v>101</v>
      </c>
      <c r="D15" s="20"/>
    </row>
    <row r="16" spans="1:4" ht="22.5" customHeight="1" x14ac:dyDescent="0.25">
      <c r="A16" s="10"/>
      <c r="B16" s="6"/>
      <c r="C16" s="20"/>
      <c r="D16" s="20"/>
    </row>
    <row r="17" spans="1:4" ht="22.5" customHeight="1" x14ac:dyDescent="0.25">
      <c r="A17" s="10"/>
      <c r="B17" s="17" t="s">
        <v>108</v>
      </c>
      <c r="C17" s="8">
        <v>116208000</v>
      </c>
      <c r="D17" s="11"/>
    </row>
    <row r="18" spans="1:4" ht="22.5" customHeight="1" x14ac:dyDescent="0.25">
      <c r="A18" s="10"/>
      <c r="B18" s="10" t="s">
        <v>109</v>
      </c>
      <c r="C18" s="8">
        <f>C17</f>
        <v>116208000</v>
      </c>
      <c r="D18" s="11"/>
    </row>
    <row r="19" spans="1:4" ht="22.5" customHeight="1" x14ac:dyDescent="0.25">
      <c r="A19" s="10"/>
      <c r="B19" s="6" t="s">
        <v>111</v>
      </c>
      <c r="C19" s="8"/>
      <c r="D19" s="11"/>
    </row>
    <row r="20" spans="1:4" ht="22.5" customHeight="1" x14ac:dyDescent="0.25">
      <c r="A20" s="10"/>
      <c r="B20" s="27" t="s">
        <v>103</v>
      </c>
      <c r="C20" s="11"/>
      <c r="D20" s="11">
        <v>92966400</v>
      </c>
    </row>
    <row r="21" spans="1:4" ht="22.5" customHeight="1" x14ac:dyDescent="0.25">
      <c r="A21" s="10"/>
      <c r="B21" s="10" t="s">
        <v>110</v>
      </c>
      <c r="C21" s="11"/>
      <c r="D21" s="11">
        <v>2324160</v>
      </c>
    </row>
    <row r="22" spans="1:4" ht="22.5" customHeight="1" x14ac:dyDescent="0.25">
      <c r="A22" s="10"/>
      <c r="B22" s="10" t="s">
        <v>104</v>
      </c>
      <c r="C22" s="11"/>
      <c r="D22" s="11">
        <v>15107040</v>
      </c>
    </row>
    <row r="23" spans="1:4" ht="22.5" customHeight="1" x14ac:dyDescent="0.25">
      <c r="A23" s="10"/>
      <c r="B23" s="10" t="s">
        <v>94</v>
      </c>
      <c r="C23" s="11"/>
      <c r="D23" s="11">
        <v>5810400</v>
      </c>
    </row>
    <row r="24" spans="1:4" ht="22.5" customHeight="1" x14ac:dyDescent="0.25">
      <c r="A24" s="10"/>
      <c r="B24" s="10" t="s">
        <v>70</v>
      </c>
      <c r="C24" s="11"/>
      <c r="D24" s="8">
        <f>SUM(D20:D23)</f>
        <v>116208000</v>
      </c>
    </row>
    <row r="25" spans="1:4" ht="22.5" customHeight="1" x14ac:dyDescent="0.25">
      <c r="A25" s="10"/>
      <c r="B25" s="6" t="s">
        <v>100</v>
      </c>
      <c r="C25" s="8"/>
      <c r="D25" s="8"/>
    </row>
    <row r="26" spans="1:4" ht="22.5" customHeight="1" x14ac:dyDescent="0.25">
      <c r="A26" s="10"/>
      <c r="B26" s="6" t="s">
        <v>105</v>
      </c>
      <c r="C26" s="26">
        <f>C17</f>
        <v>116208000</v>
      </c>
      <c r="D26" s="26"/>
    </row>
    <row r="27" spans="1:4" ht="22.5" customHeight="1" x14ac:dyDescent="0.25">
      <c r="A27" s="10"/>
      <c r="B27" s="6" t="s">
        <v>106</v>
      </c>
      <c r="C27" s="20"/>
      <c r="D27" s="20">
        <f>D24</f>
        <v>116208000</v>
      </c>
    </row>
    <row r="28" spans="1:4" ht="22.5" customHeight="1" x14ac:dyDescent="0.25">
      <c r="A28" s="10"/>
      <c r="B28" s="6" t="s">
        <v>107</v>
      </c>
      <c r="C28" s="20" t="s">
        <v>101</v>
      </c>
      <c r="D28" s="20"/>
    </row>
    <row r="30" spans="1:4" x14ac:dyDescent="0.25">
      <c r="A30" s="42" t="s">
        <v>112</v>
      </c>
      <c r="B30" s="42"/>
      <c r="C30" s="42"/>
      <c r="D30" s="42"/>
    </row>
  </sheetData>
  <mergeCells count="2">
    <mergeCell ref="A1:D1"/>
    <mergeCell ref="A30:D30"/>
  </mergeCells>
  <pageMargins left="0.31496062992125984" right="0" top="0.74803149606299213" bottom="0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VS TRƯỜNG LỚP, NHÀ VS</vt:lpstr>
      <vt:lpstr>DỤNG CỤ, ĐÒ DÙNG BT</vt:lpstr>
      <vt:lpstr>UH TÀI TRỢ CSVC</vt:lpstr>
      <vt:lpstr>chi bán trú </vt:lpstr>
      <vt:lpstr>Chi nước </vt:lpstr>
      <vt:lpstr>PHỤ PHÍ BT</vt:lpstr>
      <vt:lpstr>Chi xe đạp </vt:lpstr>
      <vt:lpstr>chi buổi 2</vt:lpstr>
      <vt:lpstr>KNS</vt:lpstr>
      <vt:lpstr>TANN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2024-07-15T09:35:22Z</cp:lastPrinted>
  <dcterms:created xsi:type="dcterms:W3CDTF">2022-10-07T02:37:50Z</dcterms:created>
  <dcterms:modified xsi:type="dcterms:W3CDTF">2025-02-27T07:57:01Z</dcterms:modified>
</cp:coreProperties>
</file>